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a.akpanbekova\Downloads\"/>
    </mc:Choice>
  </mc:AlternateContent>
  <xr:revisionPtr revIDLastSave="0" documentId="13_ncr:1_{0BABA87E-A75E-4398-AB4B-56D23747292B}" xr6:coauthVersionLast="40" xr6:coauthVersionMax="40" xr10:uidLastSave="{00000000-0000-0000-0000-000000000000}"/>
  <bookViews>
    <workbookView xWindow="0" yWindow="0" windowWidth="14460" windowHeight="11010" xr2:uid="{00000000-000D-0000-FFFF-FFFF00000000}"/>
  </bookViews>
  <sheets>
    <sheet name="Отчет по ПР за 2025 " sheetId="1" r:id="rId1"/>
  </sheets>
  <definedNames>
    <definedName name="_ftn1" localSheetId="0">'Отчет по ПР за 2025 '!#REF!</definedName>
    <definedName name="_ftnref1" localSheetId="0">'Отчет по ПР за 2025 '!#REF!</definedName>
    <definedName name="_xlnm.Print_Area" localSheetId="0">'Отчет по ПР за 2025 '!$A$1:$K$161</definedName>
  </definedNames>
  <calcPr calcId="191029"/>
</workbook>
</file>

<file path=xl/calcChain.xml><?xml version="1.0" encoding="utf-8"?>
<calcChain xmlns="http://schemas.openxmlformats.org/spreadsheetml/2006/main">
  <c r="I156" i="1" l="1"/>
  <c r="J159" i="1" l="1"/>
  <c r="J90" i="1" l="1"/>
  <c r="I52" i="1" l="1"/>
  <c r="I141" i="1" l="1"/>
  <c r="I136" i="1"/>
  <c r="I121" i="1"/>
  <c r="I105" i="1"/>
  <c r="I93" i="1"/>
  <c r="I88" i="1"/>
  <c r="J81" i="1"/>
  <c r="J82" i="1"/>
  <c r="J23" i="1" l="1"/>
  <c r="J22" i="1"/>
  <c r="J33" i="1" l="1"/>
  <c r="J58" i="1" l="1"/>
  <c r="J56" i="1" l="1"/>
  <c r="J152" i="1" l="1"/>
  <c r="I80" i="1" l="1"/>
  <c r="I60" i="1"/>
  <c r="I83" i="1" l="1"/>
  <c r="I161" i="1" s="1"/>
  <c r="H140" i="1"/>
  <c r="H141" i="1" s="1"/>
  <c r="H41" i="1" l="1"/>
  <c r="J46" i="1" l="1"/>
  <c r="J44" i="1"/>
  <c r="J42" i="1"/>
  <c r="J40" i="1"/>
  <c r="J38" i="1"/>
  <c r="J36" i="1"/>
  <c r="J154" i="1" l="1"/>
  <c r="J150" i="1"/>
  <c r="J148" i="1"/>
  <c r="J146" i="1"/>
  <c r="J144" i="1"/>
  <c r="J143" i="1"/>
  <c r="J139" i="1" l="1"/>
  <c r="J138" i="1"/>
  <c r="J124" i="1"/>
  <c r="J126" i="1"/>
  <c r="J128" i="1"/>
  <c r="J130" i="1"/>
  <c r="J132" i="1"/>
  <c r="J134" i="1"/>
  <c r="J158" i="1"/>
  <c r="J123" i="1"/>
  <c r="J120" i="1" l="1"/>
  <c r="J119" i="1"/>
  <c r="J118" i="1"/>
  <c r="J116" i="1"/>
  <c r="J114" i="1"/>
  <c r="J112" i="1"/>
  <c r="J110" i="1"/>
  <c r="J108" i="1"/>
  <c r="J107" i="1"/>
  <c r="J97" i="1" l="1"/>
  <c r="J98" i="1"/>
  <c r="J99" i="1"/>
  <c r="J101" i="1"/>
  <c r="J103" i="1"/>
  <c r="J96" i="1"/>
  <c r="J91" i="1" l="1"/>
  <c r="J86" i="1"/>
  <c r="J85" i="1"/>
  <c r="J79" i="1"/>
  <c r="J77" i="1"/>
  <c r="J75" i="1"/>
  <c r="J73" i="1"/>
  <c r="J71" i="1"/>
  <c r="J69" i="1"/>
  <c r="J68" i="1"/>
  <c r="J67" i="1"/>
  <c r="J66" i="1"/>
  <c r="J65" i="1"/>
  <c r="J63" i="1"/>
  <c r="J61" i="1"/>
  <c r="J59" i="1"/>
  <c r="J50" i="1" l="1"/>
  <c r="J49" i="1"/>
  <c r="H45" i="1" l="1"/>
  <c r="H43" i="1"/>
  <c r="J43" i="1" s="1"/>
  <c r="J41" i="1"/>
  <c r="H39" i="1"/>
  <c r="H37" i="1"/>
  <c r="J37" i="1" s="1"/>
  <c r="J45" i="1" l="1"/>
  <c r="H47" i="1"/>
  <c r="I39" i="1"/>
  <c r="I47" i="1" s="1"/>
  <c r="I162" i="1" s="1"/>
  <c r="I163" i="1" s="1"/>
  <c r="J39" i="1" l="1"/>
  <c r="H155" i="1"/>
  <c r="H153" i="1"/>
  <c r="J153" i="1" s="1"/>
  <c r="H151" i="1"/>
  <c r="J151" i="1" s="1"/>
  <c r="H149" i="1"/>
  <c r="J149" i="1" s="1"/>
  <c r="H147" i="1"/>
  <c r="J147" i="1" s="1"/>
  <c r="H145" i="1"/>
  <c r="J145" i="1" s="1"/>
  <c r="J140" i="1"/>
  <c r="H135" i="1"/>
  <c r="H133" i="1"/>
  <c r="J133" i="1" s="1"/>
  <c r="H131" i="1"/>
  <c r="J131" i="1" s="1"/>
  <c r="H129" i="1"/>
  <c r="J129" i="1" s="1"/>
  <c r="J127" i="1"/>
  <c r="H125" i="1"/>
  <c r="J125" i="1" s="1"/>
  <c r="H117" i="1"/>
  <c r="H115" i="1"/>
  <c r="J115" i="1" s="1"/>
  <c r="H113" i="1"/>
  <c r="J113" i="1" s="1"/>
  <c r="H111" i="1"/>
  <c r="J111" i="1" s="1"/>
  <c r="H109" i="1"/>
  <c r="J109" i="1" s="1"/>
  <c r="H104" i="1"/>
  <c r="H102" i="1"/>
  <c r="J102" i="1" s="1"/>
  <c r="H100" i="1"/>
  <c r="J100" i="1" s="1"/>
  <c r="H92" i="1"/>
  <c r="H87" i="1"/>
  <c r="H88" i="1" s="1"/>
  <c r="H80" i="1"/>
  <c r="H78" i="1"/>
  <c r="J78" i="1" s="1"/>
  <c r="H76" i="1"/>
  <c r="J76" i="1" s="1"/>
  <c r="H74" i="1"/>
  <c r="J74" i="1" s="1"/>
  <c r="H72" i="1"/>
  <c r="J72" i="1" s="1"/>
  <c r="H70" i="1"/>
  <c r="J70" i="1" s="1"/>
  <c r="H64" i="1"/>
  <c r="J64" i="1" s="1"/>
  <c r="H62" i="1"/>
  <c r="J62" i="1" s="1"/>
  <c r="H60" i="1"/>
  <c r="J60" i="1" s="1"/>
  <c r="H51" i="1"/>
  <c r="H83" i="1" l="1"/>
  <c r="J155" i="1"/>
  <c r="H156" i="1"/>
  <c r="J135" i="1"/>
  <c r="H136" i="1"/>
  <c r="J87" i="1"/>
  <c r="J92" i="1"/>
  <c r="H93" i="1"/>
  <c r="J117" i="1"/>
  <c r="H121" i="1"/>
  <c r="J104" i="1"/>
  <c r="H105" i="1"/>
  <c r="J80" i="1"/>
  <c r="H52" i="1"/>
  <c r="J51" i="1"/>
  <c r="H161" i="1" l="1"/>
  <c r="H162" i="1" s="1"/>
</calcChain>
</file>

<file path=xl/sharedStrings.xml><?xml version="1.0" encoding="utf-8"?>
<sst xmlns="http://schemas.openxmlformats.org/spreadsheetml/2006/main" count="489" uniqueCount="287">
  <si>
    <t>млн.тг</t>
  </si>
  <si>
    <t>№</t>
  </si>
  <si>
    <t>Наименование</t>
  </si>
  <si>
    <t>Источник информации</t>
  </si>
  <si>
    <t>Единица измерения</t>
  </si>
  <si>
    <t>Срок исполнения</t>
  </si>
  <si>
    <t>Форма завершения</t>
  </si>
  <si>
    <t>Показатель / объемы финансирования</t>
  </si>
  <si>
    <t>План</t>
  </si>
  <si>
    <t>Факт</t>
  </si>
  <si>
    <t>Доля (%) достижения/ исполнения/ освоения</t>
  </si>
  <si>
    <t>РЕАЛИЗАЦИЯ НАЦИОНАЛЬНОГО ПЛАНА РАЗВИТИЯ</t>
  </si>
  <si>
    <t>НАПРАВЛЕНИЕ 1. ВЫСОКОЕ КАЧЕСТВО ЖИЗНИ</t>
  </si>
  <si>
    <t>Официальная стат. информация БНС АСПР</t>
  </si>
  <si>
    <t>2024-2027</t>
  </si>
  <si>
    <t>не требуется</t>
  </si>
  <si>
    <t>%</t>
  </si>
  <si>
    <t>Задача 1. Укрепление здоровья населения через снижение поведенческих факторов риска для профилактики неинфекционных хронических заболеваний</t>
  </si>
  <si>
    <t>кол-во принятых мер</t>
  </si>
  <si>
    <t>По мере выявления</t>
  </si>
  <si>
    <t>НАПРАВЛЕНИЕ 2. КРЕПКИЙ ФУНДАМЕНТ ЭКОНОМИКИ</t>
  </si>
  <si>
    <t>Цель. Создание благоприятных условий для развития творчества, изобретательства, снижение уровня распространения контрафакта</t>
  </si>
  <si>
    <t>Ведомственные данные</t>
  </si>
  <si>
    <t>2025-2027</t>
  </si>
  <si>
    <t>ед.</t>
  </si>
  <si>
    <t>Сюжеты/передачи</t>
  </si>
  <si>
    <t>НАПРАВЛЕНИЕ 3. СКВОЗНЫЕ ПРЕОБРАЗОВАНИЯ ЭКОНОМИКИ И ОБЩЕСТВА</t>
  </si>
  <si>
    <t>баллы</t>
  </si>
  <si>
    <t>Цель. Открытость государственных органов</t>
  </si>
  <si>
    <t xml:space="preserve">кол-во </t>
  </si>
  <si>
    <t xml:space="preserve">проведение оценки </t>
  </si>
  <si>
    <t xml:space="preserve">Финансовые ресурсы </t>
  </si>
  <si>
    <t>Не требуется</t>
  </si>
  <si>
    <t xml:space="preserve"> Цель. Равные условия и возможности во всех сферах общественной жизнедеятельности и развитие гражданского общества </t>
  </si>
  <si>
    <t>Социологическое исследование</t>
  </si>
  <si>
    <t>Соц. Исследование</t>
  </si>
  <si>
    <t xml:space="preserve">кол-во соц. проектов </t>
  </si>
  <si>
    <t>Реализация социальных проектов</t>
  </si>
  <si>
    <t>кол-во направлений</t>
  </si>
  <si>
    <t>Премия для НПО</t>
  </si>
  <si>
    <t>Кол-во мероприятий</t>
  </si>
  <si>
    <t>2024-2025, 2027 г.</t>
  </si>
  <si>
    <t>Проведение  форумов (Гражданский форум, Форум волонтеров)</t>
  </si>
  <si>
    <t>Кол-во услуг</t>
  </si>
  <si>
    <t>оказание услуг по предоставлению и мониторингу реализации  государственных грантов</t>
  </si>
  <si>
    <t xml:space="preserve">Подготовка  аналитических анализов и методических рекомендаций  НАО «КИОР» </t>
  </si>
  <si>
    <t>Проведение заседания Координационного совета</t>
  </si>
  <si>
    <t>Определение уровня осведомленности населения о принимаемых мерах по продвижению гендерного равенства, расширению возможностей женщин</t>
  </si>
  <si>
    <t>Количество проектов МКИ</t>
  </si>
  <si>
    <t>Реализованные проекты</t>
  </si>
  <si>
    <t>ИНЫЕ ЦЕЛИ МИНИСТЕРСТВА</t>
  </si>
  <si>
    <t>НАПРАВЛЕНИЕ 1. Развитие единого культурного, информационного пространства и общественного согласия в стране</t>
  </si>
  <si>
    <t>Соц.Исследования</t>
  </si>
  <si>
    <t>Отчетные данные</t>
  </si>
  <si>
    <t>Соц. исследования</t>
  </si>
  <si>
    <t>опеределение уровня удовлетворенности населения качеством услуг в сфере культуры</t>
  </si>
  <si>
    <t>кол-во</t>
  </si>
  <si>
    <t xml:space="preserve"> Проведение реставрационных работ и  разработка  научно – проектных документаций </t>
  </si>
  <si>
    <t xml:space="preserve">кол-во реализованных проектов </t>
  </si>
  <si>
    <t xml:space="preserve">кол-во объектов </t>
  </si>
  <si>
    <t>2024-2025</t>
  </si>
  <si>
    <t xml:space="preserve"> Содержание государственных учреждений</t>
  </si>
  <si>
    <t>кол-во мероприятий</t>
  </si>
  <si>
    <t xml:space="preserve">проведение мероприятий в реализацию гос.политики в сфере кинематографии   </t>
  </si>
  <si>
    <t>Проведение социально значимых и культурных мероприятий</t>
  </si>
  <si>
    <t>кол-во литературы</t>
  </si>
  <si>
    <t>распространение литературы</t>
  </si>
  <si>
    <t>кол-во человек</t>
  </si>
  <si>
    <t xml:space="preserve">присуждение премий </t>
  </si>
  <si>
    <t>2024-2026</t>
  </si>
  <si>
    <t>Реализация творческих проектов для неправительственных организаций и объединений в сфере культуры и искусства</t>
  </si>
  <si>
    <t>кол-во отреставрированных и оцифрованных фильмов</t>
  </si>
  <si>
    <t>Оцифровка и реставрация фильмов кино-коллекции Республики Казахстан</t>
  </si>
  <si>
    <t xml:space="preserve">кол-во публикаций </t>
  </si>
  <si>
    <t>Проведение научно-прикладных и  археологических исследований</t>
  </si>
  <si>
    <t>Соц. Исследования</t>
  </si>
  <si>
    <t>Определение уровеня информированности населения</t>
  </si>
  <si>
    <t xml:space="preserve">Отчетная информация </t>
  </si>
  <si>
    <t>Определение доли соблюдения принципов прозрачности в упорядочении ономастических наименований</t>
  </si>
  <si>
    <t>кол-во организаций</t>
  </si>
  <si>
    <t>Содержание РГУ Центра геральдических исследований</t>
  </si>
  <si>
    <t>получающих основное среднее образование</t>
  </si>
  <si>
    <t>получающих техническое и профессиональное образование</t>
  </si>
  <si>
    <t xml:space="preserve">получающих высшее образование </t>
  </si>
  <si>
    <t>кол-во обучающихся</t>
  </si>
  <si>
    <t xml:space="preserve">Обеспечение беспрерывного учебного процесса </t>
  </si>
  <si>
    <t>кол-во организаций образования</t>
  </si>
  <si>
    <t xml:space="preserve">Обеспечение беспрерывного учебного процесса  в государственных учреждений образования </t>
  </si>
  <si>
    <t>Определение уровня удовлетворенности населения освещением государственной политики в СМИ</t>
  </si>
  <si>
    <t>Определение уровня востребованности потребителями отечественной информационной продукции</t>
  </si>
  <si>
    <t>ведомственные данные</t>
  </si>
  <si>
    <t>Кол-во направлений СМИ</t>
  </si>
  <si>
    <t>реализация гос.задания/грантов для СМИ</t>
  </si>
  <si>
    <t>Кол-во</t>
  </si>
  <si>
    <t xml:space="preserve">Присуждение  премии и грантов в области СМИ </t>
  </si>
  <si>
    <t>кол-во направление</t>
  </si>
  <si>
    <t>Распространения информации национальным оператором телерадиовещания</t>
  </si>
  <si>
    <t>кол-во спутниковых приемных устройств</t>
  </si>
  <si>
    <t>Реализованные операторами спутникового телерадиовещания спутниковых приемных устройств</t>
  </si>
  <si>
    <t>Охват ЦЭТВ</t>
  </si>
  <si>
    <t>2024-2027 гг.</t>
  </si>
  <si>
    <t>Определение уровеня поддержки населением мер государственной молодежной и семейной политики</t>
  </si>
  <si>
    <t>Ед.изм</t>
  </si>
  <si>
    <t>Присуждение гранта</t>
  </si>
  <si>
    <t>Присуждение премии</t>
  </si>
  <si>
    <t>Реализация грантов</t>
  </si>
  <si>
    <t>кол-во оказанных услуг</t>
  </si>
  <si>
    <t>Разработка нац.доклада "Молодежь Казахстана"</t>
  </si>
  <si>
    <t xml:space="preserve">Проведение семинаров, форумов, тренингов </t>
  </si>
  <si>
    <t>кол-во  оказанных услуг</t>
  </si>
  <si>
    <t>2024-2027 гг</t>
  </si>
  <si>
    <t>Снижениме доли молодежи категории NEET</t>
  </si>
  <si>
    <t>кол-во  оказанных консультаций</t>
  </si>
  <si>
    <t xml:space="preserve">Проведение консультаций </t>
  </si>
  <si>
    <t>Отчетные данные ЦГО МИО</t>
  </si>
  <si>
    <t>%,</t>
  </si>
  <si>
    <t>Определение степени обеспечения межконфессионального согласия</t>
  </si>
  <si>
    <t>Соц.исследование</t>
  </si>
  <si>
    <t>Аналитический отчет</t>
  </si>
  <si>
    <t>кол-во учреждений</t>
  </si>
  <si>
    <t>кол-во грантов</t>
  </si>
  <si>
    <t>кол-во номинаций</t>
  </si>
  <si>
    <t xml:space="preserve">2025 г., 2027 г. </t>
  </si>
  <si>
    <t>кол-во псд</t>
  </si>
  <si>
    <r>
      <rPr>
        <b/>
        <sz val="10"/>
        <color theme="1"/>
        <rFont val="Times New Roman"/>
        <family val="1"/>
        <charset val="204"/>
      </rPr>
      <t>Мероприятие 5.</t>
    </r>
    <r>
      <rPr>
        <sz val="10"/>
        <color theme="1"/>
        <rFont val="Times New Roman"/>
        <family val="1"/>
        <charset val="204"/>
      </rPr>
      <t xml:space="preserve"> Реализация мер по ограничению и  блокировке нежелательного контента, подталкивающий и пропагандирующий суицид в интернет пространстве </t>
    </r>
  </si>
  <si>
    <r>
      <t xml:space="preserve">Целевой индикатор. </t>
    </r>
    <r>
      <rPr>
        <sz val="10"/>
        <color theme="1"/>
        <rFont val="Times New Roman"/>
        <family val="1"/>
        <charset val="204"/>
      </rPr>
      <t xml:space="preserve">Уровень защиты прав интеллектуальной собственности в Республике Казахстан  </t>
    </r>
  </si>
  <si>
    <r>
      <rPr>
        <b/>
        <sz val="10"/>
        <color theme="1"/>
        <rFont val="Times New Roman"/>
        <family val="1"/>
        <charset val="204"/>
      </rPr>
      <t>Мероприятие 1.</t>
    </r>
    <r>
      <rPr>
        <sz val="10"/>
        <color theme="1"/>
        <rFont val="Times New Roman"/>
        <family val="1"/>
        <charset val="204"/>
      </rPr>
      <t xml:space="preserve"> Трансляция сюжетов/передач на телеканалах по вопросам охраны и защиты прав интеллектуальной собственности.</t>
    </r>
  </si>
  <si>
    <r>
      <t xml:space="preserve">Ключевой национальный индикатор 38. </t>
    </r>
    <r>
      <rPr>
        <sz val="10"/>
        <color theme="1"/>
        <rFont val="Times New Roman"/>
        <family val="1"/>
        <charset val="204"/>
      </rPr>
      <t>Значение индекса верховенства права от World Justice Project по шкале от 0 до 1</t>
    </r>
  </si>
  <si>
    <r>
      <t xml:space="preserve">Целевой индикатор. </t>
    </r>
    <r>
      <rPr>
        <sz val="10"/>
        <color theme="1"/>
        <rFont val="Times New Roman"/>
        <family val="1"/>
        <charset val="204"/>
      </rPr>
      <t>Увеличение среднего показателя открытости государственных органов (исходя из показателя 2023 года – 86,3)</t>
    </r>
  </si>
  <si>
    <r>
      <t xml:space="preserve">Мероприятие 1. </t>
    </r>
    <r>
      <rPr>
        <sz val="10"/>
        <color theme="1"/>
        <rFont val="Times New Roman"/>
        <family val="1"/>
        <charset val="204"/>
      </rPr>
      <t>Проведение операционной оценки государственных органов по направлению «Открытость государственного органа» и принятие мер для его повышения</t>
    </r>
  </si>
  <si>
    <r>
      <t>Целевой индикатор.</t>
    </r>
    <r>
      <rPr>
        <sz val="10"/>
        <color theme="1"/>
        <rFont val="Times New Roman"/>
        <family val="1"/>
        <charset val="204"/>
      </rPr>
      <t xml:space="preserve"> Доля населения, положительно оценившего взаимоотношения институтов гражданского общества и государства</t>
    </r>
  </si>
  <si>
    <r>
      <rPr>
        <b/>
        <sz val="10"/>
        <color theme="1"/>
        <rFont val="Times New Roman"/>
        <family val="1"/>
        <charset val="204"/>
      </rPr>
      <t>Мероприятие 1</t>
    </r>
    <r>
      <rPr>
        <sz val="10"/>
        <color theme="1"/>
        <rFont val="Times New Roman"/>
        <family val="1"/>
        <charset val="204"/>
      </rPr>
      <t xml:space="preserve">. Социальные проекты в сфере развития гражданского общества, реализуемые НПО в рамках механизмов государственного финансирования </t>
    </r>
  </si>
  <si>
    <r>
      <rPr>
        <b/>
        <sz val="10"/>
        <rFont val="Times New Roman"/>
        <family val="1"/>
        <charset val="204"/>
      </rPr>
      <t xml:space="preserve">Мероприятие 2. </t>
    </r>
    <r>
      <rPr>
        <sz val="10"/>
        <rFont val="Times New Roman"/>
        <family val="1"/>
        <charset val="204"/>
      </rPr>
      <t xml:space="preserve">Присуждение премий для НПО </t>
    </r>
  </si>
  <si>
    <r>
      <t>Мероприятие 3.</t>
    </r>
    <r>
      <rPr>
        <sz val="10"/>
        <rFont val="Times New Roman"/>
        <family val="1"/>
        <charset val="204"/>
      </rPr>
      <t xml:space="preserve"> Организация и проведение форумов</t>
    </r>
  </si>
  <si>
    <r>
      <t xml:space="preserve">Мероприятие 4. </t>
    </r>
    <r>
      <rPr>
        <sz val="10"/>
        <color theme="1"/>
        <rFont val="Times New Roman"/>
        <family val="1"/>
        <charset val="204"/>
      </rPr>
      <t>Обеспечение деятельности оператора в сфере грантового финансирования НПО</t>
    </r>
  </si>
  <si>
    <r>
      <rPr>
        <b/>
        <sz val="10"/>
        <color rgb="FF000000"/>
        <rFont val="Times New Roman"/>
        <family val="1"/>
        <charset val="204"/>
      </rPr>
      <t xml:space="preserve">Мероприятие 6. </t>
    </r>
    <r>
      <rPr>
        <sz val="10"/>
        <color rgb="FF000000"/>
        <rFont val="Times New Roman"/>
        <family val="1"/>
        <charset val="204"/>
      </rPr>
      <t xml:space="preserve">Проведение мероприятий в сфере модернизации общественного сознания </t>
    </r>
  </si>
  <si>
    <r>
      <rPr>
        <b/>
        <sz val="10"/>
        <color rgb="FF000000"/>
        <rFont val="Times New Roman"/>
        <family val="1"/>
        <charset val="204"/>
      </rPr>
      <t>Мероприятие 7.</t>
    </r>
    <r>
      <rPr>
        <sz val="10"/>
        <color rgb="FF000000"/>
        <rFont val="Times New Roman"/>
        <family val="1"/>
        <charset val="204"/>
      </rPr>
      <t xml:space="preserve"> Проведение заседания Координационного совета по взаимодействию с НПО при уполномоченном органе</t>
    </r>
  </si>
  <si>
    <r>
      <rPr>
        <b/>
        <sz val="10"/>
        <color theme="1"/>
        <rFont val="Times New Roman"/>
        <family val="1"/>
        <charset val="204"/>
      </rPr>
      <t>Мероприятие 1.</t>
    </r>
    <r>
      <rPr>
        <sz val="10"/>
        <color theme="1"/>
        <rFont val="Times New Roman"/>
        <family val="1"/>
        <charset val="204"/>
      </rPr>
      <t xml:space="preserve"> Реализация проектов по повышению роли женщин в общественно-политической жизни страны, создание равных возможностей для самореализации</t>
    </r>
  </si>
  <si>
    <r>
      <rPr>
        <b/>
        <sz val="10"/>
        <color theme="1"/>
        <rFont val="Times New Roman"/>
        <family val="1"/>
        <charset val="204"/>
      </rPr>
      <t>Мероприятие 1.</t>
    </r>
    <r>
      <rPr>
        <sz val="10"/>
        <color theme="1"/>
        <rFont val="Times New Roman"/>
        <family val="1"/>
        <charset val="204"/>
      </rPr>
      <t xml:space="preserve"> Проведение реставрационных работ и  разработка  научно – проектных документаций на научно-реставрационные работы на памятниках истории и культуры</t>
    </r>
  </si>
  <si>
    <r>
      <rPr>
        <b/>
        <sz val="10"/>
        <color theme="1"/>
        <rFont val="Times New Roman"/>
        <family val="1"/>
        <charset val="204"/>
      </rPr>
      <t>Мероприятие 2.</t>
    </r>
    <r>
      <rPr>
        <sz val="10"/>
        <color theme="1"/>
        <rFont val="Times New Roman"/>
        <family val="1"/>
        <charset val="204"/>
      </rPr>
      <t xml:space="preserve"> Проведение мониторинга состояния объектов историко-культурного наследия, определение статуса памятников и д р. (истории и культуры республиканского значения)</t>
    </r>
  </si>
  <si>
    <r>
      <rPr>
        <b/>
        <sz val="10"/>
        <color theme="1"/>
        <rFont val="Times New Roman"/>
        <family val="1"/>
        <charset val="204"/>
      </rPr>
      <t>Мероприятие 3.</t>
    </r>
    <r>
      <rPr>
        <sz val="10"/>
        <color theme="1"/>
        <rFont val="Times New Roman"/>
        <family val="1"/>
        <charset val="204"/>
      </rPr>
      <t xml:space="preserve">Строительство, реконструкция объектов культуры </t>
    </r>
  </si>
  <si>
    <r>
      <rPr>
        <b/>
        <sz val="10"/>
        <color theme="1"/>
        <rFont val="Times New Roman"/>
        <family val="1"/>
        <charset val="204"/>
      </rPr>
      <t>Мероприятие 4.</t>
    </r>
    <r>
      <rPr>
        <sz val="10"/>
        <color theme="1"/>
        <rFont val="Times New Roman"/>
        <family val="1"/>
        <charset val="204"/>
      </rPr>
      <t xml:space="preserve"> Содержание учреждений в сфере культуры (трех библиотек и книжной палаты,16 театрально-концертных организаций,17 музеев и музеев-заповедников,5 государственных архивных учреждений)</t>
    </r>
  </si>
  <si>
    <r>
      <rPr>
        <b/>
        <sz val="10"/>
        <color theme="1"/>
        <rFont val="Times New Roman"/>
        <family val="1"/>
        <charset val="204"/>
      </rPr>
      <t>Мероприятие 5.</t>
    </r>
    <r>
      <rPr>
        <sz val="10"/>
        <color theme="1"/>
        <rFont val="Times New Roman"/>
        <family val="1"/>
        <charset val="204"/>
      </rPr>
      <t>Оказание поддержки и развитие кинематографии</t>
    </r>
  </si>
  <si>
    <r>
      <rPr>
        <b/>
        <sz val="10"/>
        <color theme="1"/>
        <rFont val="Times New Roman"/>
        <family val="1"/>
        <charset val="204"/>
      </rPr>
      <t>Мероприятие 6.О</t>
    </r>
    <r>
      <rPr>
        <sz val="10"/>
        <color theme="1"/>
        <rFont val="Times New Roman"/>
        <family val="1"/>
        <charset val="204"/>
      </rPr>
      <t>рганизация и проведение культурных мероприятий в стране и за рубежом</t>
    </r>
  </si>
  <si>
    <r>
      <rPr>
        <b/>
        <sz val="10"/>
        <color theme="1"/>
        <rFont val="Times New Roman"/>
        <family val="1"/>
        <charset val="204"/>
      </rPr>
      <t>Мероприятие 7</t>
    </r>
    <r>
      <rPr>
        <sz val="10"/>
        <color theme="1"/>
        <rFont val="Times New Roman"/>
        <family val="1"/>
        <charset val="204"/>
      </rPr>
      <t>. Приобретение и выпуск общественно значимой литературы</t>
    </r>
  </si>
  <si>
    <r>
      <rPr>
        <b/>
        <sz val="10"/>
        <color theme="1"/>
        <rFont val="Times New Roman"/>
        <family val="1"/>
        <charset val="204"/>
      </rPr>
      <t>Мероприятие 8.</t>
    </r>
    <r>
      <rPr>
        <sz val="10"/>
        <color theme="1"/>
        <rFont val="Times New Roman"/>
        <family val="1"/>
        <charset val="204"/>
      </rPr>
      <t>Стимулирование деятелей в сфере культуры</t>
    </r>
  </si>
  <si>
    <r>
      <rPr>
        <b/>
        <sz val="10"/>
        <color theme="1"/>
        <rFont val="Times New Roman"/>
        <family val="1"/>
        <charset val="204"/>
      </rPr>
      <t>Мероприятие 10</t>
    </r>
    <r>
      <rPr>
        <sz val="10"/>
        <color theme="1"/>
        <rFont val="Times New Roman"/>
        <family val="1"/>
        <charset val="204"/>
      </rPr>
      <t>. Обеспечение оцифровки и реставрации фильмов кино-коллекции Республики Казахстан</t>
    </r>
  </si>
  <si>
    <r>
      <rPr>
        <b/>
        <sz val="10"/>
        <color theme="1"/>
        <rFont val="Times New Roman"/>
        <family val="1"/>
        <charset val="204"/>
      </rPr>
      <t xml:space="preserve">Мероприятие 1. </t>
    </r>
    <r>
      <rPr>
        <sz val="10"/>
        <color theme="1"/>
        <rFont val="Times New Roman"/>
        <family val="1"/>
        <charset val="204"/>
      </rPr>
      <t>Проведение мероприятий по формированию патриотического сознания у граждан</t>
    </r>
  </si>
  <si>
    <r>
      <t xml:space="preserve">Мероприятие 1. </t>
    </r>
    <r>
      <rPr>
        <sz val="10"/>
        <color theme="1"/>
        <rFont val="Times New Roman"/>
        <family val="1"/>
        <charset val="204"/>
      </rPr>
      <t>Обеспечение ономастической и  геральдической деятельности</t>
    </r>
  </si>
  <si>
    <r>
      <rPr>
        <b/>
        <sz val="10"/>
        <color theme="1"/>
        <rFont val="Times New Roman"/>
        <family val="1"/>
        <charset val="204"/>
      </rPr>
      <t>Мероприятие 1</t>
    </r>
    <r>
      <rPr>
        <sz val="10"/>
        <color theme="1"/>
        <rFont val="Times New Roman"/>
        <family val="1"/>
        <charset val="204"/>
      </rPr>
      <t xml:space="preserve">. Обучение и воспитание одаренных в культуре и искусстве детей в двух государственных учреждений среднего образования </t>
    </r>
  </si>
  <si>
    <r>
      <rPr>
        <b/>
        <sz val="10"/>
        <color theme="1"/>
        <rFont val="Times New Roman"/>
        <family val="1"/>
        <charset val="204"/>
      </rPr>
      <t>Мероприятие 2</t>
    </r>
    <r>
      <rPr>
        <sz val="10"/>
        <color theme="1"/>
        <rFont val="Times New Roman"/>
        <family val="1"/>
        <charset val="204"/>
      </rPr>
      <t>. Подготовка специалистов в организациях технического, профессионального, послесреднего образования и оказание социальной поддержки обучающимся в области культуры и искусства</t>
    </r>
  </si>
  <si>
    <r>
      <rPr>
        <b/>
        <sz val="10"/>
        <color theme="1"/>
        <rFont val="Times New Roman"/>
        <family val="1"/>
        <charset val="204"/>
      </rPr>
      <t>Мероприятие 3.</t>
    </r>
    <r>
      <rPr>
        <sz val="10"/>
        <color theme="1"/>
        <rFont val="Times New Roman"/>
        <family val="1"/>
        <charset val="204"/>
      </rPr>
      <t xml:space="preserve"> Обеспечение подготовки квалифицированных кадров в сфере культуры и искусства, востребованных на рынке труда</t>
    </r>
  </si>
  <si>
    <r>
      <rPr>
        <b/>
        <sz val="10"/>
        <color theme="1"/>
        <rFont val="Times New Roman"/>
        <family val="1"/>
        <charset val="204"/>
      </rPr>
      <t>Мероприятие 1</t>
    </r>
    <r>
      <rPr>
        <sz val="10"/>
        <color theme="1"/>
        <rFont val="Times New Roman"/>
        <family val="1"/>
        <charset val="204"/>
      </rPr>
      <t>. Проведение соц.исследования "Уровень удовлетворенности населения освещением государственной политики в СМИ"</t>
    </r>
  </si>
  <si>
    <r>
      <t>Мероприятие 2.</t>
    </r>
    <r>
      <rPr>
        <sz val="10"/>
        <color theme="1"/>
        <rFont val="Times New Roman"/>
        <family val="1"/>
        <charset val="204"/>
      </rPr>
      <t xml:space="preserve"> Проведение соц.исследования «Уровень востребованности потребителями отечественной информационной продукции»</t>
    </r>
  </si>
  <si>
    <r>
      <t xml:space="preserve">Мероприятие 3. </t>
    </r>
    <r>
      <rPr>
        <sz val="10"/>
        <color theme="1"/>
        <rFont val="Times New Roman"/>
        <family val="1"/>
        <charset val="204"/>
      </rPr>
      <t>Реализация государственной информационной политики</t>
    </r>
  </si>
  <si>
    <r>
      <t>Мероприятие 8.</t>
    </r>
    <r>
      <rPr>
        <sz val="10"/>
        <rFont val="Times New Roman"/>
        <family val="1"/>
        <charset val="204"/>
      </rPr>
      <t xml:space="preserve"> Увеличение охвата цифровым эфирным телерадиовещанием </t>
    </r>
  </si>
  <si>
    <r>
      <rPr>
        <b/>
        <sz val="10"/>
        <color theme="1"/>
        <rFont val="Times New Roman"/>
        <family val="1"/>
        <charset val="204"/>
      </rPr>
      <t>Мероприятие 1.</t>
    </r>
    <r>
      <rPr>
        <sz val="10"/>
        <color theme="1"/>
        <rFont val="Times New Roman"/>
        <family val="1"/>
        <charset val="204"/>
      </rPr>
      <t xml:space="preserve"> Реализация гранта «Тәуелсіздік ұрпақтары»</t>
    </r>
  </si>
  <si>
    <r>
      <rPr>
        <b/>
        <sz val="10"/>
        <color theme="1"/>
        <rFont val="Times New Roman"/>
        <family val="1"/>
        <charset val="204"/>
      </rPr>
      <t>Мероприятие 2.</t>
    </r>
    <r>
      <rPr>
        <sz val="10"/>
        <color theme="1"/>
        <rFont val="Times New Roman"/>
        <family val="1"/>
        <charset val="204"/>
      </rPr>
      <t xml:space="preserve"> Вручение государственной молодежной премии «Дарын»</t>
    </r>
  </si>
  <si>
    <r>
      <rPr>
        <b/>
        <sz val="10"/>
        <color theme="1"/>
        <rFont val="Times New Roman"/>
        <family val="1"/>
        <charset val="204"/>
      </rPr>
      <t>Мероприятие 3</t>
    </r>
    <r>
      <rPr>
        <sz val="10"/>
        <color theme="1"/>
        <rFont val="Times New Roman"/>
        <family val="1"/>
        <charset val="204"/>
      </rPr>
      <t>. Реализация грантов и других инициатив по поддержке молодежке молодежной политики и семейной политики</t>
    </r>
  </si>
  <si>
    <r>
      <rPr>
        <b/>
        <sz val="10"/>
        <color theme="1"/>
        <rFont val="Times New Roman"/>
        <family val="1"/>
        <charset val="204"/>
      </rPr>
      <t xml:space="preserve">Мероприятие 4. </t>
    </r>
    <r>
      <rPr>
        <sz val="10"/>
        <color theme="1"/>
        <rFont val="Times New Roman"/>
        <family val="1"/>
        <charset val="204"/>
      </rPr>
      <t>Методическое обеспечение по реализации государственной молодежной политики</t>
    </r>
  </si>
  <si>
    <r>
      <rPr>
        <b/>
        <sz val="10"/>
        <color theme="1"/>
        <rFont val="Times New Roman"/>
        <family val="1"/>
        <charset val="204"/>
      </rPr>
      <t>Мероприятие 5.</t>
    </r>
    <r>
      <rPr>
        <sz val="10"/>
        <color theme="1"/>
        <rFont val="Times New Roman"/>
        <family val="1"/>
        <charset val="204"/>
      </rPr>
      <t xml:space="preserve"> Реализация мероприятий  (семинаров, форумов и тренингов)  в сфере государственной молодежной политики</t>
    </r>
  </si>
  <si>
    <r>
      <rPr>
        <b/>
        <sz val="10"/>
        <color theme="1"/>
        <rFont val="Times New Roman"/>
        <family val="1"/>
        <charset val="204"/>
      </rPr>
      <t>Мероприятие 6.</t>
    </r>
    <r>
      <rPr>
        <sz val="10"/>
        <color theme="1"/>
        <rFont val="Times New Roman"/>
        <family val="1"/>
        <charset val="204"/>
      </rPr>
      <t xml:space="preserve"> Информационно-аналитическое сопровождение мер государственной молодежной политики</t>
    </r>
  </si>
  <si>
    <r>
      <rPr>
        <b/>
        <sz val="10"/>
        <color theme="1"/>
        <rFont val="Times New Roman"/>
        <family val="1"/>
        <charset val="204"/>
      </rPr>
      <t>Мероприятие 1.</t>
    </r>
    <r>
      <rPr>
        <sz val="10"/>
        <color theme="1"/>
        <rFont val="Times New Roman"/>
        <family val="1"/>
        <charset val="204"/>
      </rPr>
      <t xml:space="preserve"> Проведение консультативных работ по поддержке молодежи категории NEET</t>
    </r>
  </si>
  <si>
    <r>
      <t xml:space="preserve">Мероприятие 1.  </t>
    </r>
    <r>
      <rPr>
        <sz val="10"/>
        <color theme="1"/>
        <rFont val="Times New Roman"/>
        <family val="1"/>
        <charset val="204"/>
      </rPr>
      <t xml:space="preserve">Проведение комплекса мероприятий с целью обеспечения межконфесионального согласия </t>
    </r>
  </si>
  <si>
    <r>
      <t xml:space="preserve">Мероприятие 1.  </t>
    </r>
    <r>
      <rPr>
        <sz val="10"/>
        <color theme="1"/>
        <rFont val="Times New Roman"/>
        <family val="1"/>
        <charset val="204"/>
      </rPr>
      <t>Проведение комплекса мероприятий  по дальнейшей качественной реализации государственной политики в сфере межэтнических отношений, укрепления единства народа Казахстана и пропаганда казахстанской модели общественного согласия и общенационального единства</t>
    </r>
  </si>
  <si>
    <r>
      <t xml:space="preserve">Мероприятие 2. </t>
    </r>
    <r>
      <rPr>
        <sz val="10"/>
        <color theme="1"/>
        <rFont val="Times New Roman"/>
        <family val="1"/>
        <charset val="204"/>
      </rPr>
      <t>Проведение общественно-массовых мероприятий</t>
    </r>
  </si>
  <si>
    <r>
      <t xml:space="preserve">Мероприятие 3.  </t>
    </r>
    <r>
      <rPr>
        <sz val="10"/>
        <color theme="1"/>
        <rFont val="Times New Roman"/>
        <family val="1"/>
        <charset val="204"/>
      </rPr>
      <t>Содержание</t>
    </r>
    <r>
      <rPr>
        <b/>
        <sz val="10"/>
        <color theme="1"/>
        <rFont val="Times New Roman"/>
        <family val="1"/>
        <charset val="204"/>
      </rPr>
      <t xml:space="preserve"> </t>
    </r>
    <r>
      <rPr>
        <sz val="10"/>
        <color theme="1"/>
        <rFont val="Times New Roman"/>
        <family val="1"/>
        <charset val="204"/>
      </rPr>
      <t xml:space="preserve">Республиканского государственного учреждения </t>
    </r>
  </si>
  <si>
    <r>
      <t xml:space="preserve">Мероприятие 4.  </t>
    </r>
    <r>
      <rPr>
        <sz val="10"/>
        <color theme="1"/>
        <rFont val="Times New Roman"/>
        <family val="1"/>
        <charset val="204"/>
      </rPr>
      <t>Реализация проектов НПО, финансируемых в рамках деятельности оператора в сфере грантового финансирования неправительственных организаций в области межэтнических отношений</t>
    </r>
  </si>
  <si>
    <r>
      <t xml:space="preserve">Мероприятие 5.  </t>
    </r>
    <r>
      <rPr>
        <sz val="10"/>
        <color theme="1"/>
        <rFont val="Times New Roman"/>
        <family val="1"/>
        <charset val="204"/>
      </rPr>
      <t>Присуждение  номинаций государственной премии Ассамблеи народа Казахстана «За лучшие работы в области литературы и журналистики» и «За лучшие произведения в сфере культуры и искусства»</t>
    </r>
  </si>
  <si>
    <r>
      <t xml:space="preserve">Мероприятие 6.  Разработка </t>
    </r>
    <r>
      <rPr>
        <sz val="10"/>
        <color theme="1"/>
        <rFont val="Times New Roman"/>
        <family val="1"/>
        <charset val="204"/>
      </rPr>
      <t xml:space="preserve"> ПСД на капитальный ремонт Дома Дружбы в городе Алматы РГУ "Қоғамдық Келісім</t>
    </r>
  </si>
  <si>
    <r>
      <rPr>
        <b/>
        <sz val="10"/>
        <color theme="1"/>
        <rFont val="Times New Roman"/>
        <family val="1"/>
        <charset val="204"/>
      </rPr>
      <t xml:space="preserve">Целевой индикатор. </t>
    </r>
    <r>
      <rPr>
        <sz val="10"/>
        <color theme="1"/>
        <rFont val="Times New Roman"/>
        <family val="1"/>
        <charset val="204"/>
      </rPr>
      <t xml:space="preserve">Увеличение доли граждан Казахстана, ведущего здоровый образ жизни (МЗ)
</t>
    </r>
  </si>
  <si>
    <t>В рамках шестой корректировки республиканского бюджета на 2025 год, утвержденной ПП РК от 10 декабря 2025 года № 1075, осуществлен возврат средств в размере 1,3 млн тенге в связи с отказом одной НПО от получения премии.Это не повлияет на достижение целевых показателей и общий социальный эффект, поскольку отказ одной НПО от получения премии и последующий возврат средств не затронули объём и результаты реализованных инициатив, а ключевые показатели эффективности конкурса были обеспечены в полном объеме.</t>
  </si>
  <si>
    <t xml:space="preserve">Была запланирована 926, 3 млн. тенге. На основании решения РБК от 09.12.2025 г. №21 снята  сумма 44, 4 млн. тенге. </t>
  </si>
  <si>
    <r>
      <rPr>
        <b/>
        <sz val="10"/>
        <color theme="1"/>
        <rFont val="Times New Roman"/>
        <family val="1"/>
        <charset val="204"/>
      </rPr>
      <t>Исполнен.</t>
    </r>
    <r>
      <rPr>
        <sz val="10"/>
        <color theme="1"/>
        <rFont val="Times New Roman"/>
        <family val="1"/>
        <charset val="204"/>
      </rPr>
      <t xml:space="preserve">
В 2025 году контингент обучающихся в организации ТИПО составляет 1598 чел., из них 193 учащиеся организаций ТиПО МКИ стали призерами и лауреатами международных и республиканских конкурсов и олимпиад. Расчет: 193*100/1598=12,0</t>
    </r>
  </si>
  <si>
    <r>
      <rPr>
        <b/>
        <sz val="10"/>
        <color theme="1"/>
        <rFont val="Times New Roman"/>
        <family val="1"/>
        <charset val="204"/>
      </rPr>
      <t>Исполнен.</t>
    </r>
    <r>
      <rPr>
        <sz val="10"/>
        <color theme="1"/>
        <rFont val="Times New Roman"/>
        <family val="1"/>
        <charset val="204"/>
      </rPr>
      <t xml:space="preserve">
Общий контингент обучающихся в 4 организациях высшего и (или) послевузовского образования составляет 5519 человек.
Из них победителями международных и республиканских конкурсов стали 610 обучающихся. Расчет: 610*100/5519=11,1</t>
    </r>
  </si>
  <si>
    <t>Реализованные  проекты по своду и систематизации культурного наследия народа</t>
  </si>
  <si>
    <t>развития инфраструктуры сферы архива и культуры</t>
  </si>
  <si>
    <t>кол-во центров</t>
  </si>
  <si>
    <r>
      <t>В целях достижения конечного результата и повышения уровня информированности населения о работе по применению и пропаганде государственных символов, мероприятие «Организация и проведение Республиканского форума патриотов Казахстана» предусмотренное по данной программе  изменено на «Конкурс патриотических песен «Менің елім»,  финансовые средства перераспределены на ведомственной бюджетной комиссии Министерства (Протокол ВБК №01-09 ХАТТАМА 110-ВБК от 14.10.2025г.) На портале государственных закупок дважды размещались объявления на услуги по проведению конкурса, гос.закупки не состоялись, в связи с не соответствием технической спецификации, при повторном объявлении из-за отсутствия заявок от потенциальных поставщиков.  
Проведен возврат в доход Республиканского бюджета согласно Постановления Правительства РК от 10 декабря 2025 года № 1075,  Постановления Правительства Республики Казахстан от 23 декабря 2025 года № 1133 на общую сумму 8 286,0 тыс.тенге (</t>
    </r>
    <r>
      <rPr>
        <i/>
        <sz val="10"/>
        <color theme="1"/>
        <rFont val="Times New Roman"/>
        <family val="1"/>
        <charset val="204"/>
      </rPr>
      <t>В соответствии со статьей 98 Бюджетного кодекса РК перераспределение средств допускается в объеме не более пятнадцати процентов от объема расходов бюджетной программы. В связи с этим, заявка на возврат направлялась дважды при корректировке РБ на  сумму 4 143 тыс.тенге.)</t>
    </r>
  </si>
  <si>
    <t>Итоговый показатель (72,7%) превысил план за счёт роста удовлетворённости качеством услуг в сфере культуры (на 101,4%). Остальные индикаторы соответствовали плану или имели незначительные отклонения и не снизили средний результат.</t>
  </si>
  <si>
    <r>
      <rPr>
        <b/>
        <sz val="10"/>
        <color theme="1"/>
        <rFont val="Times New Roman"/>
        <family val="1"/>
        <charset val="204"/>
      </rPr>
      <t xml:space="preserve">Исполнен
</t>
    </r>
    <r>
      <rPr>
        <sz val="10"/>
        <color theme="1"/>
        <rFont val="Times New Roman"/>
        <family val="1"/>
        <charset val="204"/>
      </rPr>
      <t xml:space="preserve"> Министерством совместно со Структурой «ООН-женщины» в Казахстане подписано Соглашение от 2 июля 2025 года по реализации проекта «Содействие повышению уровня правовой защищенности женщин, укреплению гендерного равенства и обеспечению полноценного участия женщин в общественно-политической жизни страны» на 2025-2027 годы.В 2025 году проведено 10 мероприятий с охватом свыше 600 человек на общую сумму 147,860 млн. тенге (план - 142,086 млн. тенге, увеличение суммы связано с тем, что Проект является международным, и его стоимость по Соглашению составляет 350 000 долларов США в год. В течение года сумма расходов увеличивалась в связи с изменением курса доллара США, зафиксированного на момент оплаты, в соответствии с данными Национального банка Республики Казахстан.  Согласно постановления Правительства Республики Казахстан от 15 октября 2025 года № 864 «О корректировке показателей республиканского бюджета на 2025 год и внесении изменений и дополнений в постановление Правительства Республики Казахстан от 10 декабря 2024 года № 1046 «О реализации Закона Республики Казахстан «О республиканском бюджете на 2025 – 2027 годы» бюджетная программа увеличилась от утвержденного бюджета на 5 889 тыс. тенге за счет увеличения БПП 006. 
Согласно постановления Правительства Республики Казахстан от 21 ноября 2025 года № 999 «О корректировке показателей республиканского бюджета на 2025 год и внесении изменений и дополнений в постановление Правительства Республики Казахстан от 10 декабря 2024 года № 1046 «О реализации Закона Республики Казахстан «О республиканском бюджете на 2025 – 2027 годы» бюджетная программа  уменьшилась от утвержденного бюджета на 115 тыс. тенге за счет уменьшения  по БПП 006.</t>
    </r>
  </si>
  <si>
    <r>
      <rPr>
        <b/>
        <sz val="10"/>
        <color theme="1"/>
        <rFont val="Times New Roman"/>
        <family val="1"/>
        <charset val="204"/>
      </rPr>
      <t xml:space="preserve">Исполнен
</t>
    </r>
    <r>
      <rPr>
        <sz val="10"/>
        <color theme="1"/>
        <rFont val="Times New Roman"/>
        <family val="1"/>
        <charset val="204"/>
      </rPr>
      <t xml:space="preserve">В этом году реставрационные работы завершены на 17 памятниках республиканского значения, в том числе в Туркестанской  области -7, ЗКО-2, СКО -1, область Абай - 2, Атырау -1, Кзылординская область -4.     РГП «Казреставрация » разработаны </t>
    </r>
    <r>
      <rPr>
        <b/>
        <sz val="10"/>
        <color theme="1"/>
        <rFont val="Times New Roman"/>
        <family val="1"/>
        <charset val="204"/>
      </rPr>
      <t xml:space="preserve">8 </t>
    </r>
    <r>
      <rPr>
        <sz val="10"/>
        <color theme="1"/>
        <rFont val="Times New Roman"/>
        <family val="1"/>
        <charset val="204"/>
      </rPr>
      <t xml:space="preserve"> НПД по планируемым научно-реставрационным работам, в том числе в Туркестанской  области -4, Алматинской обл-1, СКО -1, область Ұлытау - 1, ЗКО -1.</t>
    </r>
  </si>
  <si>
    <r>
      <rPr>
        <b/>
        <sz val="10"/>
        <color theme="1"/>
        <rFont val="Times New Roman"/>
        <family val="1"/>
        <charset val="204"/>
      </rPr>
      <t xml:space="preserve">Исполнен
</t>
    </r>
    <r>
      <rPr>
        <sz val="10"/>
        <color theme="1"/>
        <rFont val="Times New Roman"/>
        <family val="1"/>
        <charset val="204"/>
      </rPr>
      <t>В сентябре текущего года в Пекине впервые открылся Культурный центр Казахстана, ставший новой площадкой для представления национального искусства и укрепления культурных связей между Казахстаном и Китаем. За короткое время Центр посетили более 2000 человек. Здесь проведены десятки мероприятий, от уроков игры на домбре и занятий по казахскому языку до концертов, выставок и круглых столов. Достигнуты договорённости о сотрудничестве с Национальной библиотекой Китая, Пекинским международным клубом, а также ведущими университетами по реализации совместных проектов и переводу казахской литературы на китайский язык.</t>
    </r>
  </si>
  <si>
    <r>
      <rPr>
        <b/>
        <sz val="10"/>
        <color theme="1"/>
        <rFont val="Times New Roman"/>
        <family val="1"/>
        <charset val="204"/>
      </rPr>
      <t>Исполнен</t>
    </r>
    <r>
      <rPr>
        <sz val="10"/>
        <color theme="1"/>
        <rFont val="Times New Roman"/>
        <family val="1"/>
        <charset val="204"/>
      </rPr>
      <t xml:space="preserve">
Утвержденный план бюджета по данной программе на 2025 год составляет – 72 587 тыс. тенге. Расходы предусмотрены на содержание и обеспечение деятельности РГУ «Центр геральдических исследований», за 2025 год исполнение плана финансирования составляет 99,8% (план 72,6  млн.тенге, исполнение 72,5 млн.тенге), остаток 135 тыс.тенге - экономия по ФОТ </t>
    </r>
  </si>
  <si>
    <r>
      <rPr>
        <b/>
        <sz val="10"/>
        <color theme="1"/>
        <rFont val="Times New Roman"/>
        <family val="1"/>
        <charset val="204"/>
      </rPr>
      <t>Исполнен</t>
    </r>
    <r>
      <rPr>
        <sz val="10"/>
        <color theme="1"/>
        <rFont val="Times New Roman"/>
        <family val="1"/>
        <charset val="204"/>
      </rPr>
      <t xml:space="preserve">
Всего в 2 школах Министерства (РГУ «Республиканская средняя специализированная музыкальная школа-интернат для одарённых детей имени К. Байсеитовой», РГУ «Республиканская казахская специализированная музыкальная школа-интернат для одаренных детей имени А. Жубанова») обучается 960 учащихся.
Из них победителями международных и республиканских конкурсов стали 110 учащихся.
Расчет: 110*100/960=11,0</t>
    </r>
  </si>
  <si>
    <r>
      <rPr>
        <b/>
        <sz val="10"/>
        <color theme="1"/>
        <rFont val="Times New Roman"/>
        <family val="1"/>
        <charset val="204"/>
      </rPr>
      <t>Исполнен</t>
    </r>
    <r>
      <rPr>
        <sz val="10"/>
        <color theme="1"/>
        <rFont val="Times New Roman"/>
        <family val="1"/>
        <charset val="204"/>
      </rPr>
      <t xml:space="preserve">
Обеспечен беспрерывный учебный процесс в государственных учреждений образования. РГУ "Республиканская средняя специализированная музыкальная школа - интернат для одаренных детей имени Куляш Байсеитовой" и  РГУ "Республиканская казахская специализированная музыкальная школа-интернат для одаренных детей имени ахмета Жубанова" оснащены материально-технической базой, созданы условия для роста и развития молодых талантов. </t>
    </r>
  </si>
  <si>
    <r>
      <rPr>
        <b/>
        <sz val="10"/>
        <color theme="1"/>
        <rFont val="Times New Roman"/>
        <family val="1"/>
        <charset val="204"/>
      </rPr>
      <t>Исполнен</t>
    </r>
    <r>
      <rPr>
        <sz val="10"/>
        <color theme="1"/>
        <rFont val="Times New Roman"/>
        <family val="1"/>
        <charset val="204"/>
      </rPr>
      <t xml:space="preserve">
Обеспечен беспрерывный учебный процесс в государственных учреждений образования (РГУ «Казахская национальная академия искусств имени Т.К. Жургенова», РГУ «Казахский национальный университет искусств», РГУ «Казахская национальная консерватория имени Курмангазы»,РГП на ПХВ «Казахская национальная академия хореографии»)</t>
    </r>
  </si>
  <si>
    <r>
      <rPr>
        <b/>
        <sz val="10"/>
        <color theme="1"/>
        <rFont val="Times New Roman"/>
        <family val="1"/>
        <charset val="204"/>
      </rPr>
      <t>Исполнен</t>
    </r>
    <r>
      <rPr>
        <sz val="10"/>
        <color theme="1"/>
        <rFont val="Times New Roman"/>
        <family val="1"/>
        <charset val="204"/>
      </rPr>
      <t xml:space="preserve">
Социологическое исследование проведено в период с июля по ноябрь 2025 года в 17 областях и 3 городах республиканского значения Астана, Алматы и Шымкент.
В качестве основных методов сбора первичной информации были определены анкетный опрос населения, фокус-групповые обсуждения и кабинетное исследование
Уровень востребованности отечественной информационной продукции у населения в возрасте 18-65 лет составил 70,2 %.</t>
    </r>
  </si>
  <si>
    <r>
      <rPr>
        <b/>
        <sz val="10"/>
        <color theme="1"/>
        <rFont val="Times New Roman"/>
        <family val="1"/>
        <charset val="204"/>
      </rPr>
      <t xml:space="preserve">Исполнен
</t>
    </r>
    <r>
      <rPr>
        <sz val="10"/>
        <color theme="1"/>
        <rFont val="Times New Roman"/>
        <family val="1"/>
        <charset val="204"/>
      </rPr>
      <t>В 2025 году по индикатору Плана развития Министерства культуры и информации Республики Казахстан: «Уровень поддержки населением мер государственной молодежной и семейной политики» составил 49,85%. Данные индикатора формируются на основе итогов проведения социологического исследования, проведение замера общественного мнения «Молодежь Казахстана» и Национального доклада Национальный доклад «Казахстанские семьи».</t>
    </r>
  </si>
  <si>
    <r>
      <rPr>
        <b/>
        <sz val="10"/>
        <color theme="1"/>
        <rFont val="Times New Roman"/>
        <family val="1"/>
        <charset val="204"/>
      </rPr>
      <t xml:space="preserve">Исполнен
</t>
    </r>
    <r>
      <rPr>
        <sz val="10"/>
        <color theme="1"/>
        <rFont val="Times New Roman"/>
        <family val="1"/>
        <charset val="204"/>
      </rPr>
      <t xml:space="preserve">С 2021 года по инициативе Главы государства в целях поддержки творческой молодежи ежегодно присуждается грант «Тәуелсіздік ұрпақтары»  в размере 3-х млн. тенге.Цель присуждения гранта – государственная поддержка новых инициатив и идей, направленных на формирование сообщества активной творческой молодежи.На грант может претендовать гражданин Республики Казахстан в возрасте от 14 до 35 лет (34 года включительно).Грант присуждается на конкурсной основе для реализации проектов по 6-ти направлениям:«Наука» – для реализации новых научных проектов и исследований;«Культура» – для реализации проектов, направленных на популяризацию культурного наследия Казахстана, продвижение народных культурных традиций и искусства;«Информационные технологии» – для реализации и разработки новых IT-решений и проектов;«Бизнес» – для реализации новых бизнес-идей;«Медиа» – для реализации новых медиа-проектов, в том числе проектов по созданию познавательного, полезного, интересного контента для молодежи;«Волонтерство» – для реализации волонтерских проектов, направленных на решение актуальных социальных проблем.За все годы реализации гранта 153 молодых людей стали грантообладателями (2021 г.-30 грантов, 2022 г.-33 гранта, 2023 г.-30 грантов, 2024 г. – 30 грантов, 2025 – 30 грантов).В 2025 году на республиканском уровне присуждено 30 грантов по 3 млн. тенге. Средства в размере 90 млн. тенге были освоены и направлены грантополучателям. Проведение церемонии награждения планируется провести в январе 2026 г. </t>
    </r>
  </si>
  <si>
    <r>
      <rPr>
        <b/>
        <sz val="10"/>
        <color theme="1"/>
        <rFont val="Times New Roman"/>
        <family val="1"/>
        <charset val="204"/>
      </rPr>
      <t xml:space="preserve">Исполнен
</t>
    </r>
    <r>
      <rPr>
        <sz val="10"/>
        <color theme="1"/>
        <rFont val="Times New Roman"/>
        <family val="1"/>
        <charset val="204"/>
      </rPr>
      <t xml:space="preserve">Согласно протокола ведомственной бюджетной комиссии № 23-01-23/161 от 21.04.2025 г. экономия по государственным закупкам по проекту "Услуги по организации и проведению заседания Совета по молодежной политике" в размере 10 957,0 тыс тг. была распределена на увеличение премии "Дарын" с 6000,0 тыс.тг. до 10 000,0 тыс.тг., также на увеличение изготовление дипломов и медалей с 737,0 до 972,0 тыс.тг., а также на проведение мероприятий по проведению церемонии премии "Дарын" на сумму 6 470,0 тыс.тг. Таким образом, по итогам проведения открытого конкурса по государственным закупкам также образовалась экономия в размере 47,0 тыс.тг., которая была возвращена корректировкой в доход Республиканского бюджета согласно Постановления Правительства РК от 10 декабря 2025 года № 1075. В свою очередь, документы соискателей в 2025 году принимались от 26 июня до 27 августа.  Для участия в конкурсе было принято 316 заявок от претендентов, из них 21 кандидат не зарегистрировался (4-самовыдвиженцы, 5 человек-возраст более 35 лет, 11 человек – не оформлено в соответствии с правилами, 1 ребенок - 7 лет), на рассмотрение комиссии представляется 294 документов.Спровочно:Номинация 1.«Наука» - 64; 2.Номинация «Эстрада» - 13;3.Номинация «Кассическая музыка» -27;4.Номинация «Народное творчество» - 41;5.Номинация «Литература» - 15;6. Номинация «Театр и кино» - 41;7.Номинация «Журналистика» -16;8. Номинация  «Дизайн и изобразительное искусство» - 19;9. Номинация  «Спорт» - 27;10.Номинация «Общественная деятельность» - 31. Таким образом, проекты были упешно реализованы, премии "Дарын" направлены номинантам. Освоение составило 100%.   </t>
    </r>
  </si>
  <si>
    <r>
      <rPr>
        <b/>
        <sz val="10"/>
        <color theme="1"/>
        <rFont val="Times New Roman"/>
        <family val="1"/>
        <charset val="204"/>
      </rPr>
      <t>Исполнен</t>
    </r>
    <r>
      <rPr>
        <sz val="10"/>
        <color theme="1"/>
        <rFont val="Times New Roman"/>
        <family val="1"/>
        <charset val="204"/>
      </rPr>
      <t xml:space="preserve">
Министерством культуры и информации обеспечивается координация деятельности региональных информационно-разъяснительных групп по вопросам религий (далее-ИРГ) на местах. 
Данная работа проводится усилиями 221  региональных ИРГ по вопросам религий в составе 2915 лекторов (теологи, религиоведы, психологи, исламоведы и др).
С начала 2025 года организованы 37 500 информационно-разъяснительных мероприятий. В целом, деятельность информационно-разъяснительных групп акцентирована на адресную работу с целевыми категориями граждан, являющихся наиболее уязвимыми в части подверженности деструктивной и радикальной идеологии. К данным категориям относятся: различные группы молодежи (студенческая, маргинальная, безработная, самозанятые и т.д), верующие граждане, безработные и самозанятые граждане, работники сферы торговли, осужденные лица и др. В рамках информационно-разъяснительных мероприятий по вопросам религий проводятся встречи, беседы и семинары с разными категориями граждан, где обсуждаются вопросы касательно основных направлений государственной политики в религиозной сфере, продвижения принципов светскости и недопущению использования религии в деструктивных и радикальных целях. 
В рамках проекта «SMART MEDIA» на платформе ZOOM прошли обучающие онлайн-семинары для региональных специалистов в сфере религии. В ходе обучения, специалисты изучили методы работы в социальных сетях, основные принципы медиаграмотности, а также алгоритмы работы информационных систем и др. Всего в 2025 году обучение прошли 205 человека. </t>
    </r>
  </si>
  <si>
    <r>
      <rPr>
        <b/>
        <sz val="10"/>
        <color theme="1"/>
        <rFont val="Times New Roman"/>
        <family val="1"/>
        <charset val="204"/>
      </rPr>
      <t>Мероприятие 4.</t>
    </r>
    <r>
      <rPr>
        <sz val="10"/>
        <color theme="1"/>
        <rFont val="Times New Roman"/>
        <family val="1"/>
        <charset val="204"/>
      </rPr>
      <t xml:space="preserve"> Стимулирование деятелей в сфере информации</t>
    </r>
  </si>
  <si>
    <r>
      <rPr>
        <b/>
        <sz val="10"/>
        <rFont val="Times New Roman"/>
        <family val="1"/>
        <charset val="204"/>
      </rPr>
      <t>Мероприятие 5</t>
    </r>
    <r>
      <rPr>
        <sz val="10"/>
        <rFont val="Times New Roman"/>
        <family val="1"/>
        <charset val="204"/>
      </rPr>
      <t>.Обеспечение распространения информации национальным оператором телерадиовещания в рамках государственной информационной политики</t>
    </r>
  </si>
  <si>
    <r>
      <rPr>
        <b/>
        <sz val="10"/>
        <color theme="1"/>
        <rFont val="Times New Roman"/>
        <family val="1"/>
        <charset val="204"/>
      </rPr>
      <t>Мероприятие 7.</t>
    </r>
    <r>
      <rPr>
        <sz val="10"/>
        <color theme="1"/>
        <rFont val="Times New Roman"/>
        <family val="1"/>
        <charset val="204"/>
      </rPr>
      <t>Субсидирование части затрат операторов спутникового телерадиовещания, за исключением национального оператора телерадиовещания, на реализацию спутниковых приемных устройств</t>
    </r>
  </si>
  <si>
    <r>
      <rPr>
        <b/>
        <sz val="10"/>
        <color theme="1"/>
        <rFont val="Times New Roman"/>
        <family val="1"/>
        <charset val="204"/>
      </rPr>
      <t>Мероприятие 9.</t>
    </r>
    <r>
      <rPr>
        <sz val="10"/>
        <color theme="1"/>
        <rFont val="Times New Roman"/>
        <family val="1"/>
        <charset val="204"/>
      </rPr>
      <t xml:space="preserve"> Реализация творческих проектов для неправительственных организаций и объединений в сфере культуры и искусства</t>
    </r>
  </si>
  <si>
    <t>В соответствии с ПП РК от 18 июля 2025 года № 543, а также решениями ВБК МКИ от 30 января и 26 марта 2025 года, социальные проекты, запланированные на 2025 год в рамках бюджетной программы 004 и реализуемые через механизмы поддержки НПО, были пересмотрены.
Увеличение финансирования обеспечено за счет сокращения средств по государственному заданию подпрограммы 102 и перераспределения средств, предусмотренных на проведение XII Гражданского форума. Перераспределение не повлияло на качество и масштаб решаемых задач: проекты актуализированы и укрупнены, расширен территориальный охват и повышена их социальная значимость.</t>
  </si>
  <si>
    <t>Решением ВБК МКИ № 01-0970-ВН от 26 марта текущего года средства подпрограммы, предусмотренные на проведение Гражданского форума, были объединены с проектом, реализуемым в рамках государственного заказа на стратегическое партнёрство по направлению «Организация деятельности Центра развития гражданского общества» по подпрограмме 101. В связи с этим указанные средства включены в пункт «Социальные проекты в сфере развития гражданского общества, реализуемые НПО в рамках механизмов государственного финансирования».
Перераспределение и объединение средств не повлияли на качественное проведение Гражданского форума, при этом обеспечили более эффективное и комплексное использование бюджетных средств, а также усиление социального эффекта реализуемых проектов.</t>
  </si>
  <si>
    <r>
      <rPr>
        <b/>
        <sz val="10"/>
        <color theme="1"/>
        <rFont val="Times New Roman"/>
        <family val="1"/>
        <charset val="204"/>
      </rPr>
      <t>Исполнен</t>
    </r>
    <r>
      <rPr>
        <sz val="10"/>
        <color theme="1"/>
        <rFont val="Times New Roman"/>
        <family val="1"/>
        <charset val="204"/>
      </rPr>
      <t xml:space="preserve">
 1.  В 2025 году Центром оказана государственная финансовая поддержка 16 кинопроектов, которые были отобраны по итогам конкурсного отбора 2025 года. Документальный фильм "Алғашқы кітап" завершен в текущем году, а производство 15 кинопроектов переходит на 2026 год.
2. В 2025 году завершены 2 анимационных фильма "Алан туралы аныз", "Адамзатқа іздеу саламын" и 2 документальных фильма "Венера, Баладан-бақ, қамыстан-құт", "Батыл бол/Будь смелым". 
С января по декабрь вышли в широкий прокат 10 фильмов Центра кино.
3. Киностудией закончено производство 12 пилотных анимационных проектов.
4.Киностудией организованы 6 мастер-классов с приглашением специалистов из Канады, Франции, Финляндии и Армении.
5. За 2025 год Киностудия приняла участие в следующих кинорынках:
- European Film Market (г.Берлин, Германия);
- Hong Kong International Fil Market (г. Гонконг, Китай);
- Marché du Film (г.Канны, Франция);
-MIPCOM (г. Канны, Франция);
-American film market (г. Санта-Моника, США).                                 </t>
    </r>
  </si>
  <si>
    <r>
      <rPr>
        <b/>
        <sz val="10"/>
        <color theme="1"/>
        <rFont val="Times New Roman"/>
        <family val="1"/>
        <charset val="204"/>
      </rPr>
      <t xml:space="preserve">Исполнен
</t>
    </r>
    <r>
      <rPr>
        <sz val="10"/>
        <color theme="1"/>
        <rFont val="Times New Roman"/>
        <family val="1"/>
        <charset val="204"/>
      </rPr>
      <t>27 января т.г. с АО «НК «Казахфильм» им.Ш.Айманова» заключен договор на оцифровку и реставрацию Золотого фонда казахского кино № 6-КК-ГЗ.
В текущем году оцифровано 15 фильмов и отреставрировано 7 фильмов</t>
    </r>
    <r>
      <rPr>
        <i/>
        <sz val="10"/>
        <color theme="1"/>
        <rFont val="Times New Roman"/>
        <family val="1"/>
        <charset val="204"/>
      </rPr>
      <t xml:space="preserve">. </t>
    </r>
    <r>
      <rPr>
        <sz val="10"/>
        <color theme="1"/>
        <rFont val="Times New Roman"/>
        <family val="1"/>
        <charset val="204"/>
      </rPr>
      <t xml:space="preserve">
</t>
    </r>
    <r>
      <rPr>
        <sz val="10"/>
        <rFont val="Times New Roman"/>
        <family val="1"/>
        <charset val="204"/>
      </rPr>
      <t>В текущем году за счет образовавшейся экономии было отреставрировано дополнительно 2 фильма, в связи с чему увеличилось количество фильмов с 20 до 22 (протокол ВБК  № 01-09/ХАТТАМА//149-ВБК от 12.12.2025 г.)</t>
    </r>
  </si>
  <si>
    <r>
      <rPr>
        <b/>
        <sz val="10"/>
        <color theme="1"/>
        <rFont val="Times New Roman"/>
        <family val="1"/>
        <charset val="204"/>
      </rPr>
      <t xml:space="preserve">Исполнен
</t>
    </r>
    <r>
      <rPr>
        <sz val="10"/>
        <color theme="1"/>
        <rFont val="Times New Roman"/>
        <family val="1"/>
        <charset val="204"/>
      </rPr>
      <t>В 2025 году по вопросам охраны и защиты прав интеллектуальной собственности подготовлено и выпущено в эфир 15 сюжетов/передач
1.	Abai TV, программа «Сана». Тема: «Авторлық құқық»
2.	Jibek Joly, сюжет. Тема: «Цифровая платформа для эффективной работы с интеллектуальной собственностью»
(https://www.youtube.com/watch?v=_Pu_jYmIgWw)
3.	Qazaqstan, сюжет. Тема: «Авторлық сыйақы: Цифрлық платформа құрылады» (https://qazaqstan.tv/news/210309/)
4.	Astana TV, программа «Sarap times». Тема: «Авторлардың құқығын қорғайтын қоғамның өзі құқықты қорлап жүр»
5.	Qazaqstan, программа «Ашық алаң». Тема: «Идея ұрлығымен күрес» (https://qazaqstan.tv/videos/217346)
6.	Хабар, сюжет. Тема: «Охрану прав интеллектуальной собственности усилят в РК» (https://khabar.kz/ru/news/obshchestvo/177812-okhranu-prav-intellektualnoj-sobstvennosti-usilyat-v-rk)
7.	24KZ, сюжет. Тема: «Защита интеллектуальной собственности» (https://24.kz/ru/tv-projects/gost-dnya/738789-zashchita-intellektualnoj-sobstvennosti-zhanerke-kochjigit)
8.	Первый канал «Евразия», сюжет. Тема: «Казахстан усиливает защиту авторских прав»
9.	24KZ, сюжет. Тема: «Казахстан усиливает защиту авторских прав» (https://24.kz/ru/news/social/740856-kazakhstan-usilivaet-zashchitu-avtorskikh-prav)
10.	Qazaqstan, сюжет. Тема: «Президент зияткерлік меншік туралы заңға қол қойды» (https://qazaqstan.tv/news/220373)
11.	24KZ, программа «Сұхбат». Тема: «Зияткерлік меншік: заң мен жауапкершілік» (https://24.kz/kz/telepoject/s-khbat/742430-ziatkerlik-mensik-zan-men-zauapkersilik-nursultan-bajtilesov)
12.	24KZ, программа «Интервью». Тема: «Закон РК об интеллектуальной собственности: изменения» (https://24.kz/ru/tv-projects/intervyu/742671-zakon-rk-ob-intellektualnoj-sobstvennosti-izmeneniya-erlan-stambekov)
13.	24KZ, брифинг. Тема: «Зияткерлік меншік құқығын қорғауды күшейту» (https://24.kz/kz/telepoject/brifing/744098-ziatkerlik-mensik-kukygyn-korgaudy-kusejtu-brifing)
14.	Первый канал «Евразия», сюжет. Тема: «Мұрағат ісін цифрландыру маңызды міндет»
15.	Qazaqstan, программа «Ашық алаң». Тема: «Фонограммаға тыйым»</t>
    </r>
  </si>
  <si>
    <r>
      <rPr>
        <b/>
        <sz val="10"/>
        <color theme="1"/>
        <rFont val="Times New Roman"/>
        <family val="1"/>
        <charset val="204"/>
      </rPr>
      <t xml:space="preserve">Исполнен
</t>
    </r>
    <r>
      <rPr>
        <sz val="10"/>
        <color theme="1"/>
        <rFont val="Times New Roman"/>
        <family val="1"/>
        <charset val="204"/>
      </rPr>
      <t xml:space="preserve">В данном пункте предусмотрено 2 проека: "Проведение Национального конкурса «Мерейлі отбасы" и "Организация и проведение заседания Совета по молодежной политике". В Астане в преддверии Дня Республики состоялась торжественная церемония награждения победителей Национального конкурса «Мерейлі отбасы». В конкурсе приняли участие победители региональных этапов со всей страны. На участие в нем было подано 3434 заявки со всех регионов Казахстана. И в каждой области был определен свой победитель – всего 20 семей. Победителям  вручены статуэтки, дипломы и денежные сертификаты на сумму 1 млн тенге. 
В рамках реализации проекта "Организация и проведение заседания Совета по молодежной политике" в течение 2025 года заседания Совета проводились четыре раза в регионах страны, что позволило учитывать специфику местных проблем и напрямую согласовывать решения с учетом поручений Главы государства. В 2025 году проведено 4 заседания Совета по молодежной политике при Президенте Республики Казахстан. Заседания проведены в городах Темиртау и Астана. </t>
    </r>
  </si>
  <si>
    <r>
      <rPr>
        <b/>
        <sz val="10"/>
        <color theme="1"/>
        <rFont val="Times New Roman"/>
        <family val="1"/>
        <charset val="204"/>
      </rPr>
      <t xml:space="preserve">Исполнен
</t>
    </r>
    <r>
      <rPr>
        <sz val="10"/>
        <color theme="1"/>
        <rFont val="Times New Roman"/>
        <family val="1"/>
        <charset val="204"/>
      </rPr>
      <t>За 2025 год по услугам «Информационно-аналитическое сопровождение мер государственной молодежной политики» выполнены следующие виды работ.
1. Разработан аналитический доклад о мерах государственной поддержки молодежи. 
2. Проведено 4 диалоговые площадки «JastarX». 9 декабря 2025 года будет проведено последнее заседание на тему «Ақпарат тасқынындағы жас ұрпақ: құндылық, таңдау және жауапкершілік» Ұлттық музей.
3. Разработан и введен в действие виртуальный консультант на основе ИИ по информированию молодежи о мерах госдуарственной поддержки.
4. На постоянной основе в социальных сетях и сайте на «El Jastary» проводится информационное сопровождение мер государственной молодежной политики.</t>
    </r>
  </si>
  <si>
    <r>
      <rPr>
        <b/>
        <sz val="10"/>
        <rFont val="Times New Roman"/>
        <family val="1"/>
        <charset val="204"/>
      </rPr>
      <t xml:space="preserve">Исполнен
</t>
    </r>
    <r>
      <rPr>
        <sz val="10"/>
        <rFont val="Times New Roman"/>
        <family val="1"/>
        <charset val="204"/>
      </rPr>
      <t xml:space="preserve">В 2025 году реализован 1 долгосрочный грантовый проект "Развитие взаимодействия институтов гражданского общества (НПО) со структурами Ассамблеи народа Казахстана по укреплению межэтнического согласия и сохранению единства народа Казахстана" на сумму 29 526,0 тыс.тг. Мероприятие реализует процесс укрепления основы уникальной национальной идентичности и внедрение в сознания населения принципа гражданского равноправия, основанного на реальном равенстве возможностей (срок реализации грантового проекта 2023-2025 гг).
</t>
    </r>
    <r>
      <rPr>
        <b/>
        <i/>
        <sz val="10"/>
        <rFont val="Times New Roman"/>
        <family val="1"/>
        <charset val="204"/>
      </rPr>
      <t xml:space="preserve">Примечание: </t>
    </r>
    <r>
      <rPr>
        <sz val="10"/>
        <rFont val="Times New Roman"/>
        <family val="1"/>
        <charset val="204"/>
      </rPr>
      <t>Cумма в размере 500,0 тыс.тг подано при корректировке республиканского бюджета в связи  с изготовлением 5 видеороликов из 10.</t>
    </r>
  </si>
  <si>
    <r>
      <rPr>
        <b/>
        <sz val="10"/>
        <rFont val="Times New Roman"/>
        <family val="1"/>
        <charset val="204"/>
      </rPr>
      <t xml:space="preserve">Не исполнен
</t>
    </r>
    <r>
      <rPr>
        <sz val="10"/>
        <rFont val="Times New Roman"/>
        <family val="1"/>
        <charset val="204"/>
      </rPr>
      <t xml:space="preserve">При корректировке 34 300,0 тыс.тенге  подано на распределение согласно ППРК №1075 от 10.12.2025г "О корректировке показателей республиканского бюджета на 2025 год и внесении изменений и дополнений в постановление Правительства Республики Казахстан от 10 декабря 2024 года № 1046 "О реализации Закона Республики Казахстан "О республиканском бюджете на 2025 – 2027 годы"  </t>
    </r>
    <r>
      <rPr>
        <i/>
        <sz val="10"/>
        <rFont val="Times New Roman"/>
        <family val="1"/>
        <charset val="204"/>
      </rPr>
      <t>(проводились работы по внесению изменений в Закон РК «Об АНК», дополнив его нормами, предусматривающими функции МКИ по учреждению Премий и грантов в области межэтнических отношений, а также меры государственной поддержки активных членов АНК, её общественных структур и ЭКО в виде грантов. На данный момент вопрос отрабатывается с Мажилисом Парламента РК)</t>
    </r>
  </si>
  <si>
    <r>
      <rPr>
        <b/>
        <sz val="10"/>
        <color theme="1"/>
        <rFont val="Times New Roman"/>
        <family val="1"/>
        <charset val="204"/>
      </rPr>
      <t>Исполнен</t>
    </r>
    <r>
      <rPr>
        <sz val="10"/>
        <color theme="1"/>
        <rFont val="Times New Roman"/>
        <family val="1"/>
        <charset val="204"/>
      </rPr>
      <t xml:space="preserve">
Социологическое исследование проведено в 17 областях и 3 городах республиканского значения Астана, Алматы и Шымкент ОФ «ЦСПИ «Стратегия».
В качестве основных методов сбора первичной информации были определены анкетный опрос населения, фокус-групповые обсуждения и кабинетное исследование
Общий показатель удовлетворенности освещением государственной политики в Казахстанских СМИ у населения старше 18 лет в 2025 году составил 69,2%.</t>
    </r>
  </si>
  <si>
    <r>
      <rPr>
        <b/>
        <sz val="10"/>
        <color theme="1"/>
        <rFont val="Times New Roman"/>
        <family val="1"/>
        <charset val="204"/>
      </rPr>
      <t>Частично исполнен</t>
    </r>
    <r>
      <rPr>
        <sz val="10"/>
        <color theme="1"/>
        <rFont val="Times New Roman"/>
        <family val="1"/>
        <charset val="204"/>
      </rPr>
      <t xml:space="preserve">
Подпрограмма 105 «Проведение социально значимых и культурных мероприятий»
Показатели прямого результата бюджетной программы:
- количество социально-значимых и культурных мероприятий в стране на 2025 год - 4 единиц (1-Айтыс,2-официальные приемы, 3-Дни культуры Вьетнама в Казахстане, 4-Фестиваль «Рұхани қазына»,). 
Проведение праздничных мероприятий–  4  единиц (8 марта, Наурыз, Республика,  Ұлттық домбыра). 
- количество социально-значимых и культурных мероприятий за рубежом - 6 единиц (1-Участие в лучших залах, 2-ШОС, 3-Дни культуры в Армении, 4-Россия, 5-Франции,  6-Дни кино).
Количество услуг по популяризации хореографического искусства (постановки балеты и хореографических миниатюры, отчетные концерты и гастроли) - на 2025 год - 10 единиц.
Итого проведено 24 мероприятий. 
В связи с увеличением расходов на организацию Дней культуры Казахстана в Российской Федерации средства в размере 50 534,2 тыс. тенге, предусмотренные на проведение Дня Конституции (письмо от 26.11.2025 г. № 01-0/3641-вн (қбпү)), а также средства в размере 250 915,0 тыс. тенге, высвободившиеся в связи с переносом проведения Дней культуры Казахстана в Государстве Катар на 2026 год (протокол от 18.09.2025 г. № 01-09/хаттама/94-ВБК-қбпү), перераспределены на организацию Дней культуры Казахстана в Российской Федерации.
В связи с увеличением расходов по другим мероприятиям средства в размере 120 960,0 тыс. тенге, предусмотренные на проведение мероприятия «Ұлттық домбыра күні», перераспределены на обеспечение участия в мероприятиях ШОС, ТЮРКСОЙ, СНГ и ЕАЭС, ЮНЕСКО и ИСЕСКО (протокол от 18.09.2025 г. № 01-09/хаттама/94-ВБК-қбпү).
Кроме того, средства, предусмотренные на проведение Дня единства народа Казахстана (21 115,0 тыс. тенге), Дня защитников Отечества (23 998,0 тыс. тенге), торжественного концерта, посвящённого Дню Победы (24 398,0 тыс. тенге), торжественного концерта ко Дню Конституции (107 235,0 тыс. тенге), а также торжественного концерта, посвящённого Ассамблее народа Казахстана (26 601,0 тыс. тенге), в связи с дефицитом бюджета перераспределены на организацию концертных программ «Международный женский день – 8 марта» и Наурыз (письмо от 13.03.2025 г. № 01-0/869-вн).                                                                                                                                                                                                                                              </t>
    </r>
  </si>
  <si>
    <r>
      <rPr>
        <b/>
        <sz val="10"/>
        <color theme="1"/>
        <rFont val="Times New Roman"/>
        <family val="1"/>
        <charset val="204"/>
      </rPr>
      <t>Частично исполнен</t>
    </r>
    <r>
      <rPr>
        <sz val="10"/>
        <color theme="1"/>
        <rFont val="Times New Roman"/>
        <family val="1"/>
        <charset val="204"/>
      </rPr>
      <t xml:space="preserve">
Утвержденный план бюджета по данной подпрограмме на 2025 год составляет – 1031,4 млн. тенге. Согласно протокола Ведомственной бюджетной комиссии Министерства № 01-09/ХАТТАМА//115-ВБК от 28.10.2025 года, сумма экономии по итогам государственных закупок на услуги по изданию и распространению социально-важных видов литературы в сумме 29 794,5 тыс.тенге и сумма неиспользованного остатка бюджетных средств  76 105,5 тыс.тенге в общей сумме  105 900 тыс.тенге с подпрограммы 108 «Приобретение, издание и распространение социально-важных видов литературы»  перераспределена  на  подпрограмму 103 «Обеспечение доступа к информации в публичных библиотеках республиканского значения» РГУ «Национальная государственная книжная палата  Республики Казахстан»   на проведение  Национальной литературной премии «Айбоз» в поддержку молодых авторов Казахстана  и участие казахстанской делегации в Международной франкфуртской книжной ярмарке г.Франкфурт (Германия). Проведен возврат суммы экономии и неиспользованного остатка в доход Республиканского бюджета согласно Постановления Правительства РК от 10 декабря 2025 года № 1075 на общую сумму 19 511,0 тыс.тенге 
Скорректированный план 905,978 млн.тенге, освоение составило 100% (план – 905,9 млн.тенге, факт 905,9 млн.тенге). 
из них:
1) издание и распространение общественно значимой литературы - за 2025 год по 11 видам литературы изданы и распространены по библиотекам 119 изданий на сумму 566 690,7  тыс.тенге, общим тиражем 240 500 экземпляров тыс.тенге.
2) оплачено вознаграждение экспертной комиссии за экспертное заключение литературы на сумму на сумму 49 913 тыс.тенге
3) приобретено у авторов 60 произведений на сумму 289 374 тыс.тенге. Произведен возврат  в доход Республиканского бюджета согласно Постановления Правительства РК от 10 декабря 2025 года № 1075 на сумму 10 626 тыс.тенге </t>
    </r>
    <r>
      <rPr>
        <i/>
        <sz val="10"/>
        <color theme="1"/>
        <rFont val="Times New Roman"/>
        <family val="1"/>
        <charset val="204"/>
      </rPr>
      <t>(в том числе: в связи со смертью автора Табеева Комунура Турдахуновича – 10 047,0 тыс.тенге, неиспользованный остаток – 579 тыс.тенге)</t>
    </r>
  </si>
  <si>
    <r>
      <rPr>
        <b/>
        <sz val="10"/>
        <color theme="1"/>
        <rFont val="Times New Roman"/>
        <family val="1"/>
        <charset val="204"/>
      </rPr>
      <t>Исполнен</t>
    </r>
    <r>
      <rPr>
        <sz val="10"/>
        <color theme="1"/>
        <rFont val="Times New Roman"/>
        <family val="1"/>
        <charset val="204"/>
      </rPr>
      <t xml:space="preserve">
В соответствии с пунктом 33 распоряжения Президента Республики Казахстан от 22 марта 2013 года № 190 «Об утверждении Правил присуждения премий, вручения грантов и объявления Благодарности Президента Республики Казахстан в области средств массовой информации» лицу, удостоенному премии, присваивается звание «Лауреат премии Президента Республики Казахстан в области средств массовой информации», а также вручаются диплом, памятный нагрудный знак и денежное вознаграждение. 24 июня 2025 года распоряжением Президента № 226 были присуждены премии, вручены гранты и объявлена Благодарность Президента Республики Казахстан в области средств массовой информации. </t>
    </r>
  </si>
  <si>
    <r>
      <rPr>
        <b/>
        <sz val="10"/>
        <rFont val="Times New Roman"/>
        <family val="1"/>
        <charset val="204"/>
      </rPr>
      <t>Исполнен</t>
    </r>
    <r>
      <rPr>
        <sz val="10"/>
        <rFont val="Times New Roman"/>
        <family val="1"/>
        <charset val="204"/>
      </rPr>
      <t xml:space="preserve">
В рамках проекта по внедрению и развитию цифрового эфирного телерадиовещания (далее – ЦЭТВ) в Республике Казахстан введено в эксплуатацию 648 радиотелевизионных станций, что охватывает ЦЭТВ 95,54 % населения РК.
Полный переход на ЦЭТВ завершен в городах Астана, Алматы и Шымкент, а также в Павлодарской, Костанайской, Алматинской, Жамбылской, Туркестанской, Мангистауской, Северо-Казахстанской, Улытауской, Жетысуской, Карагандинской, Восточно-Казахстанской, Кызылординской, Атырауской и Абайской областях.</t>
    </r>
  </si>
  <si>
    <r>
      <rPr>
        <b/>
        <sz val="10"/>
        <rFont val="Times New Roman"/>
        <family val="1"/>
        <charset val="204"/>
      </rPr>
      <t xml:space="preserve">Исполнен
</t>
    </r>
    <r>
      <rPr>
        <sz val="10"/>
        <rFont val="Times New Roman"/>
        <family val="1"/>
        <charset val="204"/>
      </rPr>
      <t xml:space="preserve">В 2025 году по линии КДМС реализуется 14 грантовых проектов, реализуемых общественными объединениями, фондами и некоммерческими организациями. Общий объем финансирования по договорам составляет 650 150 тыс. тенге. из них 9 новых грантов и 5 грантов завершатся до 2026 года (1.Укрепление  семейных ценностей среди молодежи через комплекс мер по совершенствованию деятельности Центров поддержки семьи и поддержка семей с детьми, находящимися в трудной  жизненной ситуации, 2.Организация деятельности центров ресурсной поддержки семьи при семейных судах "Бақытты отбасы", 3.Республиканское молодежное движение "Жастар денсаулығын сақтау" по сохранению репродуктивного здоровья молодежи Казахстана", 4.BF Line служба психологической поддержки несовершеннолетних и молодых людей,  5. Развитие современных интеллектуальных командных игр на государственном языке). Отмечается акцент на здоровье молодежи (репродуктивное здоровье, наркозависимость, лудомания). Развитие патриотизма и правосознания сочетается с задачами по профилактике коррупции. Используются инновационные методы: онлайн-сервисы психологической поддержки, медиа-проекты (Tatulyq.KZ), современные интеллектуальные игры. В 2025 году проекты КДМС комплексно охватывают ключевые направления молодежной политики: семья, здоровье, образование, гражданская активность.Финансирование распределено достаточно равномерно, однако особый акцент сделан на семейных ценностях и социальной поддержке молодежи. Важным трендом является переход к онлайн- и медиа-инструментам для охвата большей аудитории. Реализация проектов может существенно способствовать формированию здорового и социально активного поколения, а также укреплению устойчивости семей и общества в целом. По итогам реализации грантовых проектов по итогам конкурса образовалась экономия в размере 772,0 тыс.тг., которая была  направлена на возврат в Республиканский бюджет согласно Постановлению Правительства РК от 10 декабря 2025 года № 1075, также было заключено Дополнительное соглашение №1 от 2 декабря 2025 года к Договору о передаче денежных средств для предоставления государственных грантов неправительственным организациям от 5 марта 2025 года № КДМС-1. </t>
    </r>
    <r>
      <rPr>
        <b/>
        <sz val="10"/>
        <rFont val="Times New Roman"/>
        <family val="1"/>
        <charset val="204"/>
      </rPr>
      <t>Все 14 проектов упешно реализованы сумма освоения составила 649 377,5 тыс.тг. или 100%.</t>
    </r>
    <r>
      <rPr>
        <sz val="10"/>
        <rFont val="Times New Roman"/>
        <family val="1"/>
        <charset val="204"/>
      </rPr>
      <t xml:space="preserve"> </t>
    </r>
  </si>
  <si>
    <t>создание культурных центров РК зарубежом</t>
  </si>
  <si>
    <r>
      <t xml:space="preserve">Мероприятие 11. </t>
    </r>
    <r>
      <rPr>
        <sz val="10"/>
        <color theme="1"/>
        <rFont val="Times New Roman"/>
        <family val="1"/>
        <charset val="204"/>
      </rPr>
      <t>Научные публикации в рамках научных исследований</t>
    </r>
  </si>
  <si>
    <r>
      <t xml:space="preserve">Мероприятие 12. </t>
    </r>
    <r>
      <rPr>
        <sz val="10"/>
        <color theme="1"/>
        <rFont val="Times New Roman"/>
        <family val="1"/>
        <charset val="204"/>
      </rPr>
      <t>Учреждение культурного центра Казахстана в городе Пекине</t>
    </r>
  </si>
  <si>
    <r>
      <rPr>
        <b/>
        <sz val="10"/>
        <color theme="1"/>
        <rFont val="Times New Roman"/>
        <family val="1"/>
        <charset val="204"/>
      </rPr>
      <t xml:space="preserve">Исполнено.
</t>
    </r>
    <r>
      <rPr>
        <sz val="10"/>
        <color theme="1"/>
        <rFont val="Times New Roman"/>
        <family val="1"/>
        <charset val="204"/>
      </rPr>
      <t>За 2025 год выявлено 132 материалов, содержащих признаки нарушений, в том числе:
- «Instagram» – 6;
- «Youtube» – 18;
- «Вконтакте» – 49;
- «TikTok» – 6;
- «Telegram» – 44;
- на интернет-ресурсах - 9.
Из них на сегодняшний день удалено 63 материала. По всем выявленным материалам в адрес администрации онлайн-платформы направлены 7 уведомлений, 33 письма и 1 предписания об устранении нарушений законодательства Республики Казахстан, а также принятия мер по удалению указанных материалов</t>
    </r>
  </si>
  <si>
    <t>Финансовые ресурсы</t>
  </si>
  <si>
    <t xml:space="preserve">информационное -аналитическое сопровождение сайта www.jastarlife.kz </t>
  </si>
  <si>
    <r>
      <rPr>
        <b/>
        <sz val="10"/>
        <color theme="1"/>
        <rFont val="Times New Roman"/>
        <family val="1"/>
        <charset val="204"/>
      </rPr>
      <t>Исполнен</t>
    </r>
    <r>
      <rPr>
        <sz val="10"/>
        <color theme="1"/>
        <rFont val="Times New Roman"/>
        <family val="1"/>
        <charset val="204"/>
      </rPr>
      <t xml:space="preserve">
В 2025 году по индикатору Плана развития Министерства культуры и информации Республики Казахстан: «Уровень информированности населения о работе по применению и пропаганде государственных символов» составил 85,3%. Данные индикатора формируются на основе итогов проведения социологического исследования ТОО «Прайм зерттеу», относительно  проведения работы уполномоченных органов по информированию населения о правилах использования и пропаганде государственных символов. </t>
    </r>
  </si>
  <si>
    <r>
      <rPr>
        <b/>
        <sz val="10"/>
        <rFont val="Times New Roman"/>
        <family val="1"/>
        <charset val="204"/>
      </rPr>
      <t>Исполнен</t>
    </r>
    <r>
      <rPr>
        <sz val="10"/>
        <rFont val="Times New Roman"/>
        <family val="1"/>
        <charset val="204"/>
      </rPr>
      <t xml:space="preserve">
В 2025 году конкурс на присуждение премий для неправительственных организаций проведён в период с 1 июля по 1 сентября. Отмечается рост активности неправительственного сектора: количество заявок увеличилось с 135 в 2024 году до 208 в 2025 году, при этом участие приняли НПО из всех регионов страны.
По итогам двухэтапной оценки определены 73 победителя, в том числе 11 НПО из сельской местности и 6 организаций, представляющих интересы лиц с инвалидностью, что подтверждает открытый и инклюзивный характер конкурса. В связи с отсутствием заявок с высокими оценками по направлению «Содействие обеспечению трудовой занятости населения» средства были перераспределены на направление «Поддержка социально уязвимых слоев населения», что позволило увеличить число обладателей премий по сравнению с 2024 годом (с 64 до 73 НПО). Сокращение количества направлений не снизило социальный эффект, поскольку средства были перераспределены в пользу направления с наибольшим спросом и высоким качеством заявок. Это позволило поддержать большее число НПО и увеличить общий социальный эффект, что подтверждается ростом количества победителей по сравнению с предыдущим годом.
Церемония награждения состоялась 15 октября в рамках XII Гражданского форума.</t>
    </r>
  </si>
  <si>
    <r>
      <rPr>
        <b/>
        <sz val="10"/>
        <color theme="1"/>
        <rFont val="Times New Roman"/>
        <family val="1"/>
        <charset val="204"/>
      </rPr>
      <t>Исполнен</t>
    </r>
    <r>
      <rPr>
        <sz val="10"/>
        <color theme="1"/>
        <rFont val="Times New Roman"/>
        <family val="1"/>
        <charset val="204"/>
      </rPr>
      <t xml:space="preserve">
15-16 октября проведен XII Гражданский форум Казахстана «Справедливый Казахстан: партнерство гражданского общества и государства» (далее – Форум).
Форум объединил свыше 1000 представителей неправительственного сектора, международных и экспертных организаций, а также зарубежных участников из более 10 государств. 
В преддверии основного мероприятия в регионах страны проведены 20 региональных гражданских форумов и 14 встреч отраслевых государственных органов с участием более 2000 представителей НПО. Указанные площадки позволили обсудить актуальные для сектора вопросы и определить конкретные пути их решения.
В работе Форума приняли участие более 130 спикеров и модераторов, проведено 23 панельные дискуссии, интерактивные сессии, подкасты и экспертные мероприятия. 
По итогам Форума сформулировано более 400 рекомендаций, на основе которых разработан План действий по реализации рекомендаций XII Гражданского форума Казахстана на 2026-2027 годы (далее – План). Основной акцент Плана сделан на создании благоприятных условий для деятельности институтов гражданского общества, расширении цифровых инструментов для прозрачного взаимодействия государства и населения, а также укреплении доверия к общественным институтам. План утвержден заместителем Премьер-Министра РК и направлен в государственные органы для реализации.</t>
    </r>
  </si>
  <si>
    <r>
      <rPr>
        <b/>
        <sz val="10"/>
        <rFont val="Times New Roman"/>
        <family val="1"/>
        <charset val="204"/>
      </rPr>
      <t>Исполнен</t>
    </r>
    <r>
      <rPr>
        <sz val="10"/>
        <rFont val="Times New Roman"/>
        <family val="1"/>
        <charset val="204"/>
      </rPr>
      <t xml:space="preserve">
Договор между Министерством и Оператором грантового финансирования заключен 1 февраля 2025 года. В 2025 году в рамках грантового механизма с участием 18 государственных органов и одного частного донора реализовано 102 гранта.
В реализации грантов участвовали:
-2 центральных государственных органа (Министерство культуры и информации РК, Министерство иностранных дел РК) — 36 грантов;
-15 местных исполнительных органов (акиматы Мангистауской, Атырауской, Жетысуской, Актюбинской и Жамбылской областей, городов Алматы и Астаны);
-1 частный донор — 1 грант.
Проекты охватили 10 направлений, включая развитие гражданского общества, поддержку молодёжи и детей, семейно-демографические и гендерные вопросы, образование и науку, защиту прав, волонтёрство, поддержку социально уязвимых групп, культуру, искусство и охрану окружающей среды.
Получателями грантов стали 76 НПО, реализующие проекты во всех регионах страны, что обеспечило равный доступ к поддержке и максимальный социальный эффект.</t>
    </r>
  </si>
  <si>
    <r>
      <rPr>
        <b/>
        <sz val="10"/>
        <color theme="1"/>
        <rFont val="Times New Roman"/>
        <family val="1"/>
        <charset val="204"/>
      </rPr>
      <t>Исполнен</t>
    </r>
    <r>
      <rPr>
        <sz val="10"/>
        <color theme="1"/>
        <rFont val="Times New Roman"/>
        <family val="1"/>
        <charset val="204"/>
      </rPr>
      <t xml:space="preserve">
Согласно Плану Координационного совета на 2025 года запланировано проведение 4 заседании Координационного совета.  Первое заседание Координационного совета 2025 года  проведено 19 марта т.г. Протокол направлен в ЦГО и МИО исх.письмом № 04-24/1139 от 26.03.2025г. для исполнения. 
Второе заседание Координационного совета 2025 года  проведено 24 июня т.г. Протокол направлен в ЦГО и МИО исх.письмом № 04-24/2755 от 2.07.2025г. для исполнения.
Третье заседание Координационного совета 2025 года  проведено 24 сентября т.г. Протокол направлен в ЦГО и МИО для исполнения исх.письмом № 04-24/4919 от 31.10.2025г. 
Проведен мониторинг исполнения рекомендации членов Коорсовета, итоги которого презентованы в ходе 4-го заседания 23 декабря 2025 года. Также на заседании обсуждены итоги реализации проекта стратегического партнерства по организации деятельности Центра развития гражданского общества «АДАЛ АЗАМАТ – БЕЛСЕНДІ ҚОҒАМ», проект Плана  Коорсовета на 2026 год и запланированные социальные проекты Министерства. Протокол будет направлен в государственные органы. </t>
    </r>
  </si>
  <si>
    <r>
      <rPr>
        <b/>
        <sz val="10"/>
        <color theme="1"/>
        <rFont val="Times New Roman"/>
        <family val="1"/>
        <charset val="204"/>
      </rPr>
      <t xml:space="preserve">Исполнен
</t>
    </r>
    <r>
      <rPr>
        <sz val="10"/>
        <color theme="1"/>
        <rFont val="Times New Roman"/>
        <family val="1"/>
        <charset val="204"/>
      </rPr>
      <t xml:space="preserve">В рамках бюджетной программы 033-101 выполнены 4 мероприятия:
1. В Жамбылской области проведён мониторинг состояния двух объектов (мавзолеев Карахан и Дәуітбек).
2. Реализован  проект определения зон охраны памятника истории и культуры   Буддийского монастыря Аблайкит (Abylaikit Monastery, Ref. 6558 в
3. Подготовлен комплексный план управления объектом всемирного наследия «Мавзолей Ходжи Ахмеда Ясави» в соответствии с международными стандартами и методологией ЮНЕСКО, ИКОМОС, ИККРОМ и МСОП.  Предварительном списке Всемирного наследия ЮНЕСКО), для обеспечения сохранности и целостности.
 4.  «Разработано  номинационное досье «Устюрт: природный ландшафт и охотничьи ловушки-араны» для включения в Список всемирного наследия ЮНЕСКО». Заключено дополнительное соглашение №1
к договору №КК-8-ГЗ от 26.06.2025 года.
На выполнение государственного задания, 2 мероприятия (осуществление оценок воздейсвтия на наследие в отношщении объектов Всемирного культурного наследия и подготовкак научной документации объектов культурного наследия для включения в список ЮНЕСКО) объединены  в действующие 4 пункта.  Все планируемые работы на 2025 годы завершены в полном объеме. </t>
    </r>
  </si>
  <si>
    <r>
      <rPr>
        <b/>
        <sz val="10"/>
        <color theme="1"/>
        <rFont val="Times New Roman"/>
        <family val="1"/>
        <charset val="204"/>
      </rPr>
      <t xml:space="preserve">Исполнен
</t>
    </r>
    <r>
      <rPr>
        <sz val="10"/>
        <color theme="1"/>
        <rFont val="Times New Roman"/>
        <family val="1"/>
        <charset val="204"/>
      </rPr>
      <t xml:space="preserve"> В пределах средств, выделенных из республиканского бюджета на 2025 год, в Национальном археологическом парке «Бозок» были выполнены соответствующие работы (строительство контрольно-пропускного пункта, благоустроительные работы, установка ворот на южном и северном въездах).
Также перераспределены  средства путем увеличения расходов в сумме 91 949,0 тыс. тенге на «Строительство визит - центр «Ордабасы» (Ордабасинский район, село Ордабасы»  в РГКП  Национальный историко - культурный  заповеднике «Ордабасы») (сп. 435) за счет  уменьшения расходов  по кинопроекту "Туркестан-Соло" (сп. 159).
</t>
    </r>
    <r>
      <rPr>
        <i/>
        <sz val="10"/>
        <color theme="1"/>
        <rFont val="Times New Roman"/>
        <family val="1"/>
        <charset val="204"/>
      </rPr>
      <t>Справочно: на сегодняшний день строительно - монтажные работы по проекту «Строительство визит - центр «Ордабасы» полностью завершены, объект уже принят.
(№ 01-09/ХАТТАМА//146-ВБК от 05.12.2025 г.)</t>
    </r>
    <r>
      <rPr>
        <sz val="10"/>
        <color theme="1"/>
        <rFont val="Times New Roman"/>
        <family val="1"/>
        <charset val="204"/>
      </rPr>
      <t xml:space="preserve">
Комитету архивов, документации и книжного дела финансовые средства по БП 033, ПП 102 «Строительство, реконструкция объектов культуры за счет средств республиканского бюджета» на 2025 год не выделялись.</t>
    </r>
  </si>
  <si>
    <r>
      <rPr>
        <b/>
        <sz val="10"/>
        <color theme="1"/>
        <rFont val="Times New Roman"/>
        <family val="1"/>
        <charset val="204"/>
      </rPr>
      <t>Частично исполнен</t>
    </r>
    <r>
      <rPr>
        <sz val="10"/>
        <color theme="1"/>
        <rFont val="Times New Roman"/>
        <family val="1"/>
        <charset val="204"/>
      </rPr>
      <t xml:space="preserve">
3 творческих проекта для неправительственных организаций  в сфере культуры и искусства не были реализованы  в связи невостребованностью.  В ходе оптимизации бюджета и в связи невостребованностью данных проектов, финансовые средства в сумме 77316,2  тыс тенге были возвращены в бюджет, 8227,8  тыс тенге направлено на оплату услуг  частного фонда "Конвент Молодежи Казахстана"   на основании решения суда № 7119-25-00-2/615.
В рамках  стратегического партнерства Союзом писателей Казахстана реализованы три проекта: «Литературно-познавательная панорама, «Школа литературного мастерства писателей», «Исследовательские работы казахстанских писателей в архивах стран СНГ». В ходе реализации данных проектов было издано 35 наименований литературы общим тиражом 24,5 тыс. экземпляров и передано в государственные библиотеки страны. Утвержденный план бюджета по данной подпрограмме на 2025 год составляет – 310,048 млн. тенге, освоение 100%.
Реализовано 3 проекта:
- литературно-познавательная панорама нового Казахстана – 157,9 млн.тенге;
- курсы «Школа литературного мастерства писателей» - 23,9 млн.тенге;
- исследовательские работы казахстанских писателей в архивах стран СНГ – 128,2 млн.тенге.</t>
    </r>
  </si>
  <si>
    <r>
      <rPr>
        <b/>
        <sz val="10"/>
        <color theme="1"/>
        <rFont val="Times New Roman"/>
        <family val="1"/>
        <charset val="204"/>
      </rPr>
      <t xml:space="preserve">Исполнен
</t>
    </r>
    <r>
      <rPr>
        <sz val="10"/>
        <color theme="1"/>
        <rFont val="Times New Roman"/>
        <family val="1"/>
        <charset val="204"/>
      </rPr>
      <t xml:space="preserve">МКИ РК ежегодно в рамках выделенных средств, одобренных ВНТК, проводит конкурс программно-целевого финансирования проектов в сфере культуры и искусства по приоритетному направлению «Исследования в области социальных и гуманитарных наук». 
При последнем объявлении конкурса на программно-целевое финансирование по научной, научно-технической программе на 2023-2025 годы поступило 15 заявок,  однако экспертизу ГНТЭ и ННС прошли только 5 программ.
В связи с объемом исследуемой темы возникла необходимость в дополнительной публикации, в результате чего количество публикаций увеличилось на 1 единицу. </t>
    </r>
  </si>
  <si>
    <r>
      <rPr>
        <b/>
        <sz val="10"/>
        <color theme="1"/>
        <rFont val="Times New Roman"/>
        <family val="1"/>
        <charset val="204"/>
      </rPr>
      <t>Частично исполнен</t>
    </r>
    <r>
      <rPr>
        <sz val="10"/>
        <color theme="1"/>
        <rFont val="Times New Roman"/>
        <family val="1"/>
        <charset val="204"/>
      </rPr>
      <t xml:space="preserve"> 
В данном пункте предусмотрено 4 мероприятия: проведение 2 заседаний Республиканской комиссии по государственным символам, проведение Республиканского  конкурса  «Отанды сүю - жүректен»,  проведение республиканского Форума патриотов Казахстана.
1-ое заседание Республиканской комиссии по государственным символам при Президенте Республики Казахстан состоялось 02 июня 2025 года. 2-ое заседание Республиканской комиссии по государственным символам при Президенте Республики Казахстан перенесено на 2026 год. 
По результатам государственных закупок на проведение Республиканского  конкурса «Отанды сүю - жүректен» заключен договор с ИП AINAM КA-95 от 12.05.2025г. В преддверии Дня Республика в Астане состоялась торжественная церемония награждения победителей Республиканского  конкурса «Отанды сүю - жүректен». В связи с отсутствием заявок от участников в номинации «Туған жерім менің- Қазақстаным», сумма договора уменьшена на сумму 2208 тыс.тенге, согласно дополнительного соглашения от 18 декабря 2025 года. В соответствии со статьей 98 Бюджетного кодекса РК перераспределение средств допускается в объеме не более пятнадцати процентов от объема расходов бюджетной программы, возврат в бюджет не произведен.</t>
    </r>
  </si>
  <si>
    <r>
      <rPr>
        <b/>
        <sz val="10"/>
        <color theme="1"/>
        <rFont val="Times New Roman"/>
        <family val="1"/>
        <charset val="204"/>
      </rPr>
      <t>Исполнен</t>
    </r>
    <r>
      <rPr>
        <sz val="10"/>
        <color theme="1"/>
        <rFont val="Times New Roman"/>
        <family val="1"/>
        <charset val="204"/>
      </rPr>
      <t xml:space="preserve">
4 колледжа оснащены материально-техническим оборудованием:
РГКП «Республиканский эстрадно-цирковой колледж имени Жусипбека Елебекова»;
РГКП «Алматинский колледж декоративно-прикладного искусства имени Орала Тансыкбаева»;
РГКП «Алматинского хореографического училище им.А.Селезнева»;
РГКП «Алматинский музыкальный колледж им. Петра Чайковского».</t>
    </r>
  </si>
  <si>
    <r>
      <rPr>
        <b/>
        <sz val="10"/>
        <color theme="1"/>
        <rFont val="Times New Roman"/>
        <family val="1"/>
        <charset val="204"/>
      </rPr>
      <t>Исполнен</t>
    </r>
    <r>
      <rPr>
        <sz val="10"/>
        <color theme="1"/>
        <rFont val="Times New Roman"/>
        <family val="1"/>
        <charset val="204"/>
      </rPr>
      <t xml:space="preserve">
В течение года   реализована  государственная  информационная политика по 3 основным направлениям: 
-печатные СМИ,
-интернет ресурсы,
-телерадиовещание. Заключены договора на выполнение гос.задания по оказанию услуг  для проведения государственной-информационной политики (АО "Агентство "Хабар", АО РТРК Казахстан, АО "Казконтент", ТОО қазақ газеттері, НФ МТ МИР, РГУ на ПХВ "ЦАИ"). </t>
    </r>
  </si>
  <si>
    <r>
      <rPr>
        <b/>
        <sz val="10"/>
        <rFont val="Times New Roman"/>
        <family val="1"/>
        <charset val="204"/>
      </rPr>
      <t>Исполнен</t>
    </r>
    <r>
      <rPr>
        <sz val="10"/>
        <rFont val="Times New Roman"/>
        <family val="1"/>
        <charset val="204"/>
      </rPr>
      <t xml:space="preserve">
В рамках утвержденного объема арендованного спутникового ресурса было обеспечено распространение государственных и негосударственных теле-, радиоканалов на сетях аналогового, цифрового эфирного и спутникового телерадиовещания. В течение 2025 года было обеспечено обслуживание 6 радиотелевизионных станций цифрового эфирного телерадиовещания (далее - ЦЭТВ) в Атырауской и Абайской областях. В соответствии со статьей 69 Закона РК "О масс-медиа", 1 декабря 2025 г. было отключено аналоговое эфирное телевещание и осуществлен полный переход на ЦЭТВ. Также, в течение 2025 года было обеспечено распространение не менее 25 государственных и негосударственных теле-, радиоканалов в сети Интернет-вещания ("Galam TV") .</t>
    </r>
  </si>
  <si>
    <r>
      <rPr>
        <b/>
        <sz val="10"/>
        <color theme="1"/>
        <rFont val="Times New Roman"/>
        <family val="1"/>
        <charset val="204"/>
      </rPr>
      <t xml:space="preserve">Исполнен
</t>
    </r>
    <r>
      <rPr>
        <sz val="10"/>
        <color theme="1"/>
        <rFont val="Times New Roman"/>
        <family val="1"/>
        <charset val="204"/>
      </rPr>
      <t xml:space="preserve">За 2025 год года выполнены следующие виды работ: Подготовка национального доклада «Молодежь Казахстана»: Проведение экспертного обсуждение по Национальному докладу «Молодежь Казахстана». Сопровождение единого Интернет-ресурса в сфере государственной молодежной политики: - подготовлены и опубликованы на сайте www.eljastary.kz новостные сообщения, пресс-релизы на казахском и русском языках, размещены фотоматериалы с проведенных мероприятий. Проведение замера общественного мнения «Молодежь Казахстана». Проведение «Школы государственной молодежной политики» проведено 5 кустовых региональных семинаров-тренингов для специалистов молодежных ресурсных центров (далее - МРЦ). Обучение прошло в следующих городах: Косшы, Шымкент, Алматы, Уральск и Павлодар, охватив в общей сложности около 150 сотрудников МРЦ.В августе 2025 года реализован проект «Академия профессионального развития», направленный на повышение квалификации руководителей МРЦ.Обучение прошло в городе Астана в формате двух трехдневных семинаров-тренингов.В проекте приняли участие 40 руководителей МРЦ из всех регионов Казахстана. Сумма договора составила 204321,0 тыс.тг., однако по итогам государственных закупок образовалась естественная экономия в размере 396,0 тыс.тг., которая была возвращена в доход Республиканского бюджета согласно Постановления РК от15 рктября 2025 года № 864. </t>
    </r>
  </si>
  <si>
    <r>
      <rPr>
        <b/>
        <sz val="10"/>
        <color theme="1"/>
        <rFont val="Times New Roman"/>
        <family val="1"/>
        <charset val="204"/>
      </rPr>
      <t>Исполнен</t>
    </r>
    <r>
      <rPr>
        <sz val="10"/>
        <color theme="1"/>
        <rFont val="Times New Roman"/>
        <family val="1"/>
        <charset val="204"/>
      </rPr>
      <t xml:space="preserve">
1.По итогам 2025 года теолого-психологическими реабилитационными мероприятиями охвачены более 85% последователей ДРТ.
2.В рамках проекта «Kazislam» в 2025 г. на портале размещены 3534 материалов, из них: 1120 новости, 420 статей, 90 интервью, 32 инфографик, 290 вопросов-ответов, 16 журналистские расследования, 42 разноформатные видеороликов, 120 видеороликов по профилактике и 1404 постов в социальных сетях.
3. В 2025 году в рамках проведения информационно-разъяснительной работы в 17 регионах и городах республиканского значения проведены 406 семинара и иные разноформатные мероприятия (охват 17 418 чел.).
4. В рамках проекта «Организация и проведение семинара и иных разноформатных мероприятий по информационно-разъяснительной работе в регионах» предусмотрено обучение членов ИРГ из 20 регионов.
В 2025 году в регионах и городах республиканского значения проведены 2-х дневные обучающие семинары и тренинги для 2037 членов информационно-разъяснительных групп.
5. С целью повышения уровня знаний специалистов, привлекаемых к дерадикализацииии реабилитации с применением теологических, психологических, риторических, социологических навыков, а также  проведения мероприятий по дерадикализации и реабилитации с учетом актуальных проблем, в том числе путем формирования психологического портрета последователей ДРТ проводятся курсы повышения квалификации специалистов.
В период с 23 июня по 7 июля 2025 года в Университете «Нур-Мубарак» были организованы курсы повышения квалификации, в которых приняли участие 77 специалистов из всех регионов. 
7 июля 2025 года всем участникам вручены сертификаты.
6. 17–18 сентября 2025 года в городе Астана под председательством Президента Республики Казахстан Касым-Жомарта Токаева на высоком организационном уровне был проведён VIII Съезд лидеров мировых и традиционных религий.</t>
    </r>
  </si>
  <si>
    <r>
      <rPr>
        <b/>
        <sz val="10"/>
        <color theme="1"/>
        <rFont val="Times New Roman"/>
        <family val="1"/>
        <charset val="204"/>
      </rPr>
      <t xml:space="preserve">Исполнен
1. </t>
    </r>
    <r>
      <rPr>
        <sz val="10"/>
        <color theme="1"/>
        <rFont val="Times New Roman"/>
        <family val="1"/>
        <charset val="204"/>
      </rPr>
      <t xml:space="preserve">Проведены социологические исследования межэтнической ситуации в стране.
Аналитический отчет за I квартал т.г. внесен ИПЭИ 26.03.2025 г. (№01-01/62) и принят актом 08.04.2025 г (27-03-27/153). 
Аналитический отчет за II квартал т.г. внесен ИПЭИ 18.06.2025 г. (№01-01/172) и принят актом 20.06.2025 г. (№27-01-27/257).
Аналитический отчет за III квартал т.г. внесен ИПЭИ 10.09.2025 г. (№01-01/259) и принят актом 23.09.2025 г. (№27-02-27/424).
Аналитический отчет за IV квартал т.г. внесен ИПЭИ 12.11.2025 г. (№01-01/259) и принят актом 28.11.2025 г. (№ 27-01-27/592 от 28.11.2025 г.). 
</t>
    </r>
    <r>
      <rPr>
        <b/>
        <sz val="10"/>
        <color theme="1"/>
        <rFont val="Times New Roman"/>
        <family val="1"/>
        <charset val="204"/>
      </rPr>
      <t>2.</t>
    </r>
    <r>
      <rPr>
        <sz val="10"/>
        <color theme="1"/>
        <rFont val="Times New Roman"/>
        <family val="1"/>
        <charset val="204"/>
      </rPr>
      <t xml:space="preserve"> Отчет (аналитический доклад) о проведении исследования по «Определению геополитической установок населения» представлен в Комитет №531 от 29 октября 2025 года (№27-01/511 ) и принят актом от 31.10.2025 г.
</t>
    </r>
    <r>
      <rPr>
        <b/>
        <sz val="10"/>
        <color theme="1"/>
        <rFont val="Times New Roman"/>
        <family val="1"/>
        <charset val="204"/>
      </rPr>
      <t xml:space="preserve">3. </t>
    </r>
    <r>
      <rPr>
        <sz val="10"/>
        <color theme="1"/>
        <rFont val="Times New Roman"/>
        <family val="1"/>
        <charset val="204"/>
      </rPr>
      <t xml:space="preserve">С начала т.г. осуществлены 10 выезда: Жамбылская, Мангистауская, Алматинская, СКО, Жетісу, Павлодарская, Карагандинская, ВКО, Туркестанская области и г. Шымкент.
Отчет мониторингового выезда в Жамбылскую область представлен в КРМО 02.05.2025 г. (№115) и принят актом 06.05.2025 г.
Отчет мониторингового выезда в Мангистаускую область предоставлен в КРМО 13.05.2025 г. (№127) и принят актом 14.05.2025 г. 
Отчет мониторингового выезда в Алматинскую область предоставлен в КРМО 13.06.2025 г. (№166) и принят актом 19.06.2025 г.
Отчет мониторингового выезда в область Жетісу предоставлен в КРМО 24.06.2025 г. (№181) и принят актом 24.06.2025 г.
Отчет мониторингового выезда в СКО предоставлен в КРМО 25.06.2025 г. (№267) и принят актом 02.07.2025 г.
Отчет мониторингового выезда в Павлодарскую область предоставлен в КРМО 26.06.2025 г. (№271) и принят актом 02.07.2025 г.
Отчет мониторингового выезда в Карагандинскую область предоставлен в КРМО 23.07.2025 г. (№342) и. и принят актом 18.09.2025 г.
Отчет мониторингового выезда в ВКО предоставлен в КРМО 10.10.2025 г. (№499) и принят актом .2025 г.
Отчет мониторингового выезда в город Шымкент предоставлен в КРМО 06.11.2025 г. (№563) и принят актом 07.11.2025 г.
Отчет о мониторинговых выездах в Туркестанскую область предоставлен в КРМО 14.11.2025 г. (№575) и принят актом 08.12.2025 г.
</t>
    </r>
    <r>
      <rPr>
        <b/>
        <sz val="10"/>
        <color theme="1"/>
        <rFont val="Times New Roman"/>
        <family val="1"/>
        <charset val="204"/>
      </rPr>
      <t xml:space="preserve">4. </t>
    </r>
    <r>
      <rPr>
        <sz val="10"/>
        <color theme="1"/>
        <rFont val="Times New Roman"/>
        <family val="1"/>
        <charset val="204"/>
      </rPr>
      <t xml:space="preserve"> 29 сентября т.г. Институтом прикладных этнополитических исследований была проведена в гибридном формате Общереспубликанская научно-практическая конференция «30-летие Ассамблеи народа Казахстана: опыт и перспективы развития казахстанской модели межэтнической толерантности». В мероприятии участвовали представители АНК, Министерства культуры и информации РК, РГУ «Қоғамдық келісім» и других аналитических научно-исследовательских институтов, члены Научно-экспертного совета АНК, Научно-экспертных групп АНК регионов, представители кафедр АНК в высших учебных заведениях, КГУ «Қоғамдық келісім», а также эксперты из Кыргызской Республики и Республики Узбекистан, всего около 100 чел. (50 чел офлайн, 50 чел. онлайн).
</t>
    </r>
    <r>
      <rPr>
        <b/>
        <sz val="10"/>
        <color theme="1"/>
        <rFont val="Times New Roman"/>
        <family val="1"/>
        <charset val="204"/>
      </rPr>
      <t xml:space="preserve">5. </t>
    </r>
    <r>
      <rPr>
        <sz val="10"/>
        <color theme="1"/>
        <rFont val="Times New Roman"/>
        <family val="1"/>
        <charset val="204"/>
      </rPr>
      <t xml:space="preserve">С начала 2025 года проведено 2 рабочих и 2 расширенных заседаний НЭС АНК. 19 марта т.г. в Доме дружбы г.Астана с участием представителей САНК АП, КРМО МКИ, членов Научно-экспертного совета АНК, региональных Научно-экспертных групп АНК, членов Клуба молодых ученых НЭС АНК, а также представителей СМИ состоялись рабочее заседание, в ходе которого темой обсуждения стали «Новые подходы к разработке Концепции развития АНК до 2030 года», инициативы Клуба молодых ученых. Охват составил 30 чел. 10 июня 2025 года в Доме дружбы г.Астана состоялось расширенное заседание НЭС АНК темой обсуждения стали новые подходы к разработке Концепции развития АНК до 2030 года, инициативы Клуба молодых ученых, а также презентация важного научного труда – коллективной монографии «Национальное единство Казахстана: история, современность и новые тенденции». Охват составил 40 чел. 20 августа 2025 года в Доме дружбы г.Астаны состоялось рабочее заседание НЭС АНК. Мероприятие прошло в офлайн и онлайн форматах с участием представителей САНК АП, КРМО МКИ, членов НЭС, НЭГ регионов и Клуба молодых ученых НЭС АНК. Заседание было приурочено ко Дню Конституции РК. В ходе работы участники обсудили правовые и прикладные аспекты регулирования межэтнических отношений, а также приоритеты научно-исследовательских проектов, направленных на развитие межэтнического согласия. Количество участинков 25 чел. А также 14 ноября 2025 года в Доме дружбы г.Астана под председательством заместителя Председателя АНК М.Азильханова состоялось расширенное заседание Научно-экспертного совета АНК, посвященное подведению итогов 30-летия АНК. Охват составил 
30 чел.
</t>
    </r>
    <r>
      <rPr>
        <b/>
        <sz val="10"/>
        <color theme="1"/>
        <rFont val="Times New Roman"/>
        <family val="1"/>
        <charset val="204"/>
      </rPr>
      <t xml:space="preserve">6. </t>
    </r>
    <r>
      <rPr>
        <sz val="10"/>
        <color theme="1"/>
        <rFont val="Times New Roman"/>
        <family val="1"/>
        <charset val="204"/>
      </rPr>
      <t xml:space="preserve">Всего с начала 2025 года разработаны и направлены в заинтересованные гос.органы и общественные организации 5 методических пособий по вопросам межэтнических отношений: 
1.«Методы популяризации рабочих профессий среди этнических групп» (№05-27/2906 от 11.07.2025г.); 
2. «Искусственный интеллект в научно-экспертном сопровождении этнополитики» (№03-27/4484 от 11.10.2025г.); 
3. «Предпосылки конфликтов с участием этнических групп: кейсы, анализ, решение» (М00925-030-27qbp от 14.10.2025 г.) 
4. Методическое пособие для членов ИРГ по проведению информационно-разъяснительной работы в межэтнической сфере (№ 03-27/893 от 
5 марта 2025 года).; 
5. Методическое пособие по освещению вопросов межэтнических отношений (№ 03-27/5224 от 14.11.2025г.). </t>
    </r>
    <r>
      <rPr>
        <i/>
        <sz val="10"/>
        <color rgb="FFFF0000"/>
        <rFont val="Times New Roman"/>
        <family val="1"/>
        <charset val="204"/>
      </rPr>
      <t xml:space="preserve">
</t>
    </r>
    <r>
      <rPr>
        <b/>
        <sz val="10"/>
        <color theme="1"/>
        <rFont val="Times New Roman"/>
        <family val="1"/>
        <charset val="204"/>
      </rPr>
      <t>7.</t>
    </r>
    <r>
      <rPr>
        <sz val="10"/>
        <color theme="1"/>
        <rFont val="Times New Roman"/>
        <family val="1"/>
        <charset val="204"/>
      </rPr>
      <t xml:space="preserve"> ИПЭИ за 2025 г. проведены 3 кустовых семинаров-тренингов и 1 семинар для этномедиаторов второго уровня (проведших отбор по итогам кустовых) в рамках проекта «Елдесу және Татуласу», охват составил – 73 человека. 14 - 18 апреля т.г. в г. Караганда состоялся кустовой 5-дневный семинар-тренинг с участием областей Абай, Улытау и Карагандинской. 22 участника получили сертификат.
23 - 27 июня т.г. в г. Атырау состоялся кустовой 5-дневный семинар-тренинг с участием Атырауской, Актюбинской областей и ЗКО. 20 человек получили сертификат.
15 – 19 сентября т.г. в г. Кызылорда состоялся кустовой 5-дневный семинар-тренинг с участием г. Шымкент, Туркестанской и Кызылординской областей. 31 человек получили сертификат.
Семинар-тренинг второго уровня был проведен 3 – 7 ноября т.г. в г. Астана. В нем приняли участие слушатели из 11 регионов, прошедших отбор по итогам кустовых 2024-2025 гг. (г. Шымкент, области Ұлытау и Абай, Карагандинской, Атырауской, Актюбинской, Туркестанской, Акмолинской, Павлодарской, Восточно-Казахстанской и Костанайской областей). </t>
    </r>
  </si>
  <si>
    <r>
      <rPr>
        <b/>
        <sz val="10"/>
        <rFont val="Times New Roman"/>
        <family val="1"/>
        <charset val="204"/>
      </rPr>
      <t>Частично исполнен
1.</t>
    </r>
    <r>
      <rPr>
        <sz val="10"/>
        <rFont val="Times New Roman"/>
        <family val="1"/>
        <charset val="204"/>
      </rPr>
      <t xml:space="preserve"> 1 марта 2025 г. в Доме дружбы г.Астана проведено праздничное мероприятие, посвященное Дню Благодарности (Телемост). Количество участников 110 чел. 
</t>
    </r>
    <r>
      <rPr>
        <b/>
        <sz val="10"/>
        <rFont val="Times New Roman"/>
        <family val="1"/>
        <charset val="204"/>
      </rPr>
      <t>2.</t>
    </r>
    <r>
      <rPr>
        <sz val="10"/>
        <rFont val="Times New Roman"/>
        <family val="1"/>
        <charset val="204"/>
      </rPr>
      <t xml:space="preserve"> 28 марта 2025 г. в Доме дружбы г.Астана состоялось заседание Совета АНК (количество участников более 50 чел.). Также 23 апреля 2025 г. во Дворце мира и согласия г.Астаны проведено Расширенное заседание Совета АНК, посвященное 30-летию АНК  (общий охват 90 человек).
</t>
    </r>
    <r>
      <rPr>
        <b/>
        <sz val="10"/>
        <rFont val="Times New Roman"/>
        <family val="1"/>
        <charset val="204"/>
      </rPr>
      <t>3.</t>
    </r>
    <r>
      <rPr>
        <sz val="10"/>
        <rFont val="Times New Roman"/>
        <family val="1"/>
        <charset val="204"/>
      </rPr>
      <t xml:space="preserve"> 24 апреля 2025 г. под председательством Главы государства состоялась ХХХІV сессия АНК (протокол от 30.04.2025 г. № 25-35-1.1).
</t>
    </r>
    <r>
      <rPr>
        <b/>
        <sz val="10"/>
        <rFont val="Times New Roman"/>
        <family val="1"/>
        <charset val="204"/>
      </rPr>
      <t>4.</t>
    </r>
    <r>
      <rPr>
        <sz val="10"/>
        <rFont val="Times New Roman"/>
        <family val="1"/>
        <charset val="204"/>
      </rPr>
      <t xml:space="preserve"> С 5 по 7 сентября 2025 г. в г.Темиртау Карагандинской области на базе отдыха «Космонавт» прошёл Международный молодежный лагерь «Бірлік» АНК. Охват составил 60 чел.
</t>
    </r>
    <r>
      <rPr>
        <b/>
        <sz val="10"/>
        <rFont val="Times New Roman"/>
        <family val="1"/>
        <charset val="204"/>
      </rPr>
      <t>5.</t>
    </r>
    <r>
      <rPr>
        <sz val="10"/>
        <rFont val="Times New Roman"/>
        <family val="1"/>
        <charset val="204"/>
      </rPr>
      <t xml:space="preserve"> 15-16 мая 2025 г. в рамках 30-летия АНК и в честь присвоения г.Актау статуса «Культурной столицы тюркского мира» в Доме дружбы г.Актау проведен международный форум «Ана. Қоғам. Болашақ» и семинар в рамках республиканского заседания Совета матерей АНК. Охват участников около 100 чел.
</t>
    </r>
    <r>
      <rPr>
        <b/>
        <sz val="10"/>
        <rFont val="Times New Roman"/>
        <family val="1"/>
        <charset val="204"/>
      </rPr>
      <t>6.</t>
    </r>
    <r>
      <rPr>
        <sz val="10"/>
        <rFont val="Times New Roman"/>
        <family val="1"/>
        <charset val="204"/>
      </rPr>
      <t xml:space="preserve">  17-18 сентября 2025 г. в г.Тараз и 23-24 сентября 2025 г. в г.Актобе проведены республиканские двухдневные семинар-тренинги для ЭКО на тему: «Подходы к проведению и оценке эффективности мероприятий, направленных на развитие межэтнических коммуникаций и интеграцию этносов».
</t>
    </r>
    <r>
      <rPr>
        <b/>
        <sz val="10"/>
        <rFont val="Times New Roman"/>
        <family val="1"/>
        <charset val="204"/>
      </rPr>
      <t xml:space="preserve">7. </t>
    </r>
    <r>
      <rPr>
        <sz val="10"/>
        <rFont val="Times New Roman"/>
        <family val="1"/>
        <charset val="204"/>
      </rPr>
      <t xml:space="preserve">28-29 октября 2025 г. в г.Костанай состоялся республиканский форум АНК «Ұлы Даланың ұлтаралық тілі». Количество участников более 100 чел.
</t>
    </r>
    <r>
      <rPr>
        <b/>
        <sz val="10"/>
        <rFont val="Times New Roman"/>
        <family val="1"/>
        <charset val="204"/>
      </rPr>
      <t xml:space="preserve">8. </t>
    </r>
    <r>
      <rPr>
        <sz val="10"/>
        <rFont val="Times New Roman"/>
        <family val="1"/>
        <charset val="204"/>
      </rPr>
      <t xml:space="preserve">17 ноября 2025 г. в Государственной академической филармонии имени Е. Рахмадиева состоялся Республиканский форум АНК «Караван милосердия». Охват участников 300 чел.
 </t>
    </r>
    <r>
      <rPr>
        <b/>
        <sz val="10"/>
        <rFont val="Times New Roman"/>
        <family val="1"/>
        <charset val="204"/>
      </rPr>
      <t>9.</t>
    </r>
    <r>
      <rPr>
        <sz val="10"/>
        <rFont val="Times New Roman"/>
        <family val="1"/>
        <charset val="204"/>
      </rPr>
      <t xml:space="preserve"> 12 ноября 2025 г. во Дворце школьников имени аль-Фараби в г.Астане состоялась церемония награждения победителей республиканского культурно-просветительского проекта АНК «Мың бала». Общий охват составил более 400 человек.
</t>
    </r>
    <r>
      <rPr>
        <b/>
        <sz val="10"/>
        <rFont val="Times New Roman"/>
        <family val="1"/>
        <charset val="204"/>
      </rPr>
      <t>10.</t>
    </r>
    <r>
      <rPr>
        <sz val="10"/>
        <rFont val="Times New Roman"/>
        <family val="1"/>
        <charset val="204"/>
      </rPr>
      <t xml:space="preserve"> 24 октября 2025 г. во Дворце Независимости прошло торжественное собрание, посвященное Дню Республики, в рамках которого состоялась церемония награждения членов  и актива АНК. Государственные и общественные награды были вручены членам АНК за значительный вклад в укрепление межэтнического согласия и общенационального единства.
</t>
    </r>
    <r>
      <rPr>
        <b/>
        <sz val="10"/>
        <rFont val="Times New Roman"/>
        <family val="1"/>
        <charset val="204"/>
      </rPr>
      <t>11.</t>
    </r>
    <r>
      <rPr>
        <sz val="10"/>
        <rFont val="Times New Roman"/>
        <family val="1"/>
        <charset val="204"/>
      </rPr>
      <t xml:space="preserve"> 15 сентября 2025 г. в г.Астане, в «Қазмедиа орталығы», МКИ проведен медиафорум Клуба журналистов АНК на тему: «Этножурналистика в современном медиапространстве: тенденции и направления развития», приуроченный к 30-летию АНК. Общий охват 70 чел.                                                
Примечание: мероприятие "Услуги по проведению республиканского заседания совета аксакалов" на сумму 3 410,0 тыс.тг в связи  с неисполнением Поставщиком договорных обязательств не проведено. в связи с этим, сэкономленные бюджетные средства возвращены при корректировке республиканского бюджета </t>
    </r>
  </si>
  <si>
    <r>
      <rPr>
        <b/>
        <sz val="10"/>
        <color theme="1"/>
        <rFont val="Times New Roman"/>
        <family val="1"/>
        <charset val="204"/>
      </rPr>
      <t>Исполнен</t>
    </r>
    <r>
      <rPr>
        <sz val="10"/>
        <color theme="1"/>
        <rFont val="Times New Roman"/>
        <family val="1"/>
        <charset val="204"/>
      </rPr>
      <t xml:space="preserve">
Доля молодежи NEET по итогам 3 квартала 2025 года составила 5,8% (в том числе: в Мангистауской области - 9,6%, в области Ұлытау - 7,9%, в области Жетісу - 7,5%, в Северо- Казахстанской области - 7,1%). Достижение показателя обеспечено за счет проведения мероприятий по содействию трудоустройству молодежи.</t>
    </r>
  </si>
  <si>
    <r>
      <rPr>
        <b/>
        <sz val="10"/>
        <color theme="1"/>
        <rFont val="Times New Roman"/>
        <family val="1"/>
        <charset val="204"/>
      </rPr>
      <t>Исполнен</t>
    </r>
    <r>
      <rPr>
        <sz val="10"/>
        <color theme="1"/>
        <rFont val="Times New Roman"/>
        <family val="1"/>
        <charset val="204"/>
      </rPr>
      <t xml:space="preserve">
По итогам 2025 года Молодежными ресурсными центрами проведено 382 245 консультаций.</t>
    </r>
  </si>
  <si>
    <t>Информация о достижении / исполнении / освоении (с причинами недостижения / неисполнения / неосвоения)</t>
  </si>
  <si>
    <t>ИТОГО финансовых ресурсов
на реализацию иных документов и функций</t>
  </si>
  <si>
    <t>ИТОГО ФИНАНСОВЫХ РЕСУРСОВ</t>
  </si>
  <si>
    <r>
      <t xml:space="preserve">Целевой индикатор.  </t>
    </r>
    <r>
      <rPr>
        <sz val="10"/>
        <color rgb="FF000000"/>
        <rFont val="Times New Roman"/>
        <family val="1"/>
        <charset val="204"/>
      </rPr>
      <t>Доля молодежи (в возрасте от 15 до 35 лет категории NEET), которая не учится, не работает и не приобретает профессиональных</t>
    </r>
  </si>
  <si>
    <r>
      <t xml:space="preserve">Показатель результата. </t>
    </r>
    <r>
      <rPr>
        <sz val="10"/>
        <color theme="1"/>
        <rFont val="Times New Roman"/>
        <family val="1"/>
        <charset val="204"/>
      </rPr>
      <t>Уровень осведомленности населения о принимаемых мерах по продвижению гендерного равенства, расширению возможностей женщин</t>
    </r>
  </si>
  <si>
    <r>
      <t xml:space="preserve">Показатель результата. </t>
    </r>
    <r>
      <rPr>
        <sz val="10"/>
        <color theme="1"/>
        <rFont val="Times New Roman"/>
        <family val="1"/>
        <charset val="204"/>
      </rPr>
      <t xml:space="preserve">Количество сюжетов/передач на телеканалах по вопросам охраны и защиты прав интеллектуальной собственности </t>
    </r>
  </si>
  <si>
    <r>
      <rPr>
        <b/>
        <sz val="10"/>
        <color theme="1"/>
        <rFont val="Times New Roman"/>
        <family val="1"/>
        <charset val="204"/>
      </rPr>
      <t xml:space="preserve">Показатель результата. </t>
    </r>
    <r>
      <rPr>
        <sz val="10"/>
        <color theme="1"/>
        <rFont val="Times New Roman"/>
        <family val="1"/>
        <charset val="204"/>
      </rPr>
      <t>Смертность от самоубийств (МЗ)</t>
    </r>
  </si>
  <si>
    <r>
      <rPr>
        <b/>
        <sz val="10"/>
        <color theme="1"/>
        <rFont val="Times New Roman"/>
        <family val="1"/>
        <charset val="204"/>
      </rPr>
      <t>Целевой индикатор.</t>
    </r>
    <r>
      <rPr>
        <sz val="10"/>
        <color theme="1"/>
        <rFont val="Times New Roman"/>
        <family val="1"/>
        <charset val="204"/>
      </rPr>
      <t xml:space="preserve"> Уровень удовлетворенности населения реализуемой политикой в сферах культуры, информации, гражданского общества, молодежной и семейной политики, межконфессионального согласия, межэтнических отношений</t>
    </r>
  </si>
  <si>
    <r>
      <rPr>
        <b/>
        <sz val="10"/>
        <color theme="1"/>
        <rFont val="Times New Roman"/>
        <family val="1"/>
        <charset val="204"/>
      </rPr>
      <t>Показатель результата.</t>
    </r>
    <r>
      <rPr>
        <sz val="10"/>
        <color theme="1"/>
        <rFont val="Times New Roman"/>
        <family val="1"/>
        <charset val="204"/>
      </rPr>
      <t xml:space="preserve"> Уровень удовлетворенности населения качеством услуг в сфере культуры</t>
    </r>
  </si>
  <si>
    <r>
      <rPr>
        <b/>
        <sz val="10"/>
        <color theme="1"/>
        <rFont val="Times New Roman"/>
        <family val="1"/>
        <charset val="204"/>
      </rPr>
      <t>Показатель результата.</t>
    </r>
    <r>
      <rPr>
        <sz val="10"/>
        <color theme="1"/>
        <rFont val="Times New Roman"/>
        <family val="1"/>
        <charset val="204"/>
      </rPr>
      <t xml:space="preserve"> Уровень информированности населения о работе по применению и пропаганде государственных символов </t>
    </r>
  </si>
  <si>
    <r>
      <t xml:space="preserve">Показатель результата. </t>
    </r>
    <r>
      <rPr>
        <sz val="10"/>
        <color theme="1"/>
        <rFont val="Times New Roman"/>
        <family val="1"/>
        <charset val="204"/>
      </rPr>
      <t>Доля соблюдения принципов прозрачности в упорядочении ономастических наименований</t>
    </r>
  </si>
  <si>
    <r>
      <t xml:space="preserve">Показатель результата. </t>
    </r>
    <r>
      <rPr>
        <sz val="10"/>
        <color theme="1"/>
        <rFont val="Times New Roman"/>
        <family val="1"/>
        <charset val="204"/>
      </rPr>
      <t>Доля победителей республиканских и международных конкурсов и фестивалей от общей численности обучающихся в области культуры и искусства, в том числе</t>
    </r>
  </si>
  <si>
    <r>
      <rPr>
        <b/>
        <sz val="10"/>
        <color theme="1"/>
        <rFont val="Times New Roman"/>
        <family val="1"/>
        <charset val="204"/>
      </rPr>
      <t xml:space="preserve">Показатель результата. </t>
    </r>
    <r>
      <rPr>
        <sz val="10"/>
        <color theme="1"/>
        <rFont val="Times New Roman"/>
        <family val="1"/>
        <charset val="204"/>
      </rPr>
      <t>Уровень удовлетворенности населения освещением государственной политики в СМИ</t>
    </r>
  </si>
  <si>
    <r>
      <t>Показатель результата.</t>
    </r>
    <r>
      <rPr>
        <i/>
        <sz val="10"/>
        <color rgb="FF000000"/>
        <rFont val="Times New Roman"/>
        <family val="1"/>
        <charset val="204"/>
      </rPr>
      <t xml:space="preserve"> </t>
    </r>
    <r>
      <rPr>
        <sz val="10"/>
        <color rgb="FF000000"/>
        <rFont val="Times New Roman"/>
        <family val="1"/>
        <charset val="204"/>
      </rPr>
      <t>Уровень поддержки населением мер государственной молодежной и семейной политики</t>
    </r>
  </si>
  <si>
    <r>
      <t>Показатель результата.</t>
    </r>
    <r>
      <rPr>
        <sz val="10"/>
        <color theme="1"/>
        <rFont val="Times New Roman"/>
        <family val="1"/>
        <charset val="204"/>
      </rPr>
      <t xml:space="preserve"> Степень обеспечения межконфессионального согласия</t>
    </r>
  </si>
  <si>
    <r>
      <t>Показатель результата.</t>
    </r>
    <r>
      <rPr>
        <sz val="10"/>
        <color theme="1"/>
        <rFont val="Times New Roman"/>
        <family val="1"/>
        <charset val="204"/>
      </rPr>
      <t xml:space="preserve">  Уровень удовлетворенности населения государственной политикой в сфере обеспечения межэтнического согласия</t>
    </r>
  </si>
  <si>
    <r>
      <t xml:space="preserve">Показатель результата. </t>
    </r>
    <r>
      <rPr>
        <sz val="10"/>
        <color theme="1"/>
        <rFont val="Times New Roman"/>
        <family val="1"/>
        <charset val="204"/>
      </rPr>
      <t>Улучшение значения страны по фактору «Открытость правительства»</t>
    </r>
  </si>
  <si>
    <r>
      <t xml:space="preserve">Показатель результата. </t>
    </r>
    <r>
      <rPr>
        <sz val="10"/>
        <color theme="1"/>
        <rFont val="Times New Roman"/>
        <family val="1"/>
        <charset val="204"/>
      </rPr>
      <t>Улучшение значения страны по фактору «Основные права»</t>
    </r>
  </si>
  <si>
    <r>
      <rPr>
        <b/>
        <sz val="10"/>
        <rFont val="Times New Roman"/>
        <family val="1"/>
        <charset val="204"/>
      </rPr>
      <t xml:space="preserve">Исполнен
</t>
    </r>
    <r>
      <rPr>
        <sz val="10"/>
        <rFont val="Times New Roman"/>
        <family val="1"/>
        <charset val="204"/>
      </rPr>
      <t>Показатель достигнут за счёт повышения информированности населения о законодательных мерах и растущего доверия к государственной политике в сфере охраны материнства. Женщины, как основные получатели соответствующих услуг, в большинстве положительно оценивают её эффективность, а граждане демонстрируют высокую осведомлённость о принятых мерах по защите прав женщин и детей. Это подтверждается осведомлённостью граждан о международных правовых актах о защите прав и свобод человека, а также о Законах РК «О государственных гарантиях равных прав и возможностей для мужчин и женщин» и «О профилактике бытового насилия».  Также отмечается регулярное присутствие темы гендерного равенства в информационном пространстве и положительная динамика восприятия равных возможностей для мужчин и женщин.</t>
    </r>
  </si>
  <si>
    <r>
      <rPr>
        <b/>
        <sz val="10"/>
        <color theme="1"/>
        <rFont val="Times New Roman"/>
        <family val="1"/>
        <charset val="204"/>
      </rPr>
      <t>Исполнен</t>
    </r>
    <r>
      <rPr>
        <sz val="10"/>
        <color theme="1"/>
        <rFont val="Times New Roman"/>
        <family val="1"/>
        <charset val="204"/>
      </rPr>
      <t xml:space="preserve">
По отчетам МИО доля соблюдения принципов прозрачности в упорядочении ономастических наименований составил 16,1% за 2025 г.</t>
    </r>
  </si>
  <si>
    <r>
      <rPr>
        <b/>
        <sz val="10"/>
        <color theme="1"/>
        <rFont val="Times New Roman"/>
        <family val="1"/>
        <charset val="204"/>
      </rPr>
      <t>Исполнен</t>
    </r>
    <r>
      <rPr>
        <sz val="10"/>
        <color theme="1"/>
        <rFont val="Times New Roman"/>
        <family val="1"/>
        <charset val="204"/>
      </rPr>
      <t xml:space="preserve">
В текущем году в сфере развития гражданского общества совместно с НПО реализовано 24 социальных проекта, в том числе: 2 проекта в рамках механизма государственного социального заказа; 2 проекта в рамках механизма стратегического партнtрства; 11 грантовых проектов; 9 малых грантов в сфере развития гражданского общества.</t>
    </r>
  </si>
  <si>
    <t>Отчет о реализации плана развития Министерства культуры и информации РК 
 на 2023-2027 годы, утвержденного приказом Министра от 30 декабря 2025 года 698-НҚ  
Период отчета 2025 год (годовой)</t>
  </si>
  <si>
    <r>
      <rPr>
        <b/>
        <sz val="10"/>
        <color theme="1"/>
        <rFont val="Times New Roman"/>
        <family val="1"/>
        <charset val="204"/>
      </rPr>
      <t>Исполнен</t>
    </r>
    <r>
      <rPr>
        <sz val="10"/>
        <color theme="1"/>
        <rFont val="Times New Roman"/>
        <family val="1"/>
        <charset val="204"/>
      </rPr>
      <t xml:space="preserve">
Казахстанским институтом общественного развития проведено социологическое исследование  на определение доли населения, положительно оценившего взаимоотношения институтов гражданского общества и государства. По итогам проведенного исследования индикатор составил 66,13%. </t>
    </r>
  </si>
  <si>
    <r>
      <rPr>
        <b/>
        <sz val="10"/>
        <color theme="1"/>
        <rFont val="Times New Roman"/>
        <family val="1"/>
        <charset val="204"/>
      </rPr>
      <t>Исполнен</t>
    </r>
    <r>
      <rPr>
        <sz val="10"/>
        <color theme="1"/>
        <rFont val="Times New Roman"/>
        <family val="1"/>
        <charset val="204"/>
      </rPr>
      <t xml:space="preserve">
В 2025 году  обеспечено содержание  16 театрально-концертных организаций, 17 музеев и музеев-заповедников. 
 Концертными организациями за 2025 год проведено 638 мероприятий с общим охватом 422 074 человек. Республиканскими 4 музеями (Национальный музей РК, Национальный центральный музей РК, Национальный музеи искусств РК им. А. Кастеева, Центр сближения культур) в течение 2025 года проведено 1884 мероприятий.                                                                                
БП 033 ПП 106 - на основании решений ВБК   сумма увеличена на 97,4 млн. тенге (решения ВБК №60-вбк от 02.07.2025 г., №152-ВБК от 15.12.2025 г.)
ПП 107 - На основании решений ВБК  сумма увеличена (решения ВБК №60-вбк от 02.07.2025 г., №152-ВБК от 15.12.2025 г.).
ПП 111 – 432,008 млн.тг. (факт)
ПП 103 - утвержденный план бюджета по данной подпрограмме на 2025 год составляет – 3 594,9 млн. тенге, скорректированный план 3673,6 млн.тенге, освоение составило 100% (план – 3 673,6 млн.тенге, факт 3 673,6 млн.тенге) по 4 организациям.
ПП 110  -утвержденный план бюджета по данной подпрограмме на 2025 год составляет – 1 392,5 млн. тенге, скорректированный план 1 400,2 млн.тенге, освоение составило 100% (план – 1 400,2 млн.тенге, факт 1 400,2 млн.тенге) по 5 организациям.</t>
    </r>
  </si>
  <si>
    <r>
      <rPr>
        <b/>
        <sz val="10"/>
        <color theme="1"/>
        <rFont val="Times New Roman"/>
        <family val="1"/>
        <charset val="204"/>
      </rPr>
      <t xml:space="preserve">Исполнен
</t>
    </r>
    <r>
      <rPr>
        <sz val="10"/>
        <color theme="1"/>
        <rFont val="Times New Roman"/>
        <family val="1"/>
        <charset val="204"/>
      </rPr>
      <t>Ежегодно Президентом Республики Казахстан по представлению Правительства Республики Казахстан  75 гражданам, имеющим государственные награды РК, почетные звания или являющиеся лауреатами государственной премии,  внесшим значительный вклад в развитие казахстанской культуры,  присуждается государственная премия. 
Указом Президента Республики Казахстан № 1133 от 23 декабря 2025 года специальная Президентская премия присуждена 4 казахстанским молодым писателям и поэтам: в номинации «Проза» присуждена Алменбету Арману Ерлановичу за произведение  «Тергеуші», в номинации «Поэзия» Ещанову Саяну Кенжегалиевичу за сборник стихов «Құмдағы хикая», в номинации «Драматургия» за драматическое произведение «Ақ киіз» Мустафиеву Бауржану Ширмединовичу, в номинации «Детская литература» за труд «Жазда атамның ауылында...» Тлегенову Асылану Биржановичу.</t>
    </r>
  </si>
  <si>
    <t>Цель. Обеспечение эффективной профилактики в сфере охраны здоровья и формирование у населения приверженности здоровому образу жизни</t>
  </si>
  <si>
    <t>Задача. Обеспечение условий, направленных на патриотическое воспитание</t>
  </si>
  <si>
    <t>Задача. Развитие и совершенствование ономастических наименований и геральдики</t>
  </si>
  <si>
    <t xml:space="preserve">Задача. Развитие информационного пространства страны </t>
  </si>
  <si>
    <t>Задача. Обеспечение подготовки квалифицированных кадров в сфере культуры и искусства, востребованных на рынке труда</t>
  </si>
  <si>
    <t xml:space="preserve">Задача. Поддержка всестороннего развития молодежи и института семьи </t>
  </si>
  <si>
    <t>Задача. Обеспечение межконфессионального согласия</t>
  </si>
  <si>
    <t>Задача. Обеспечение межэтнического согласия</t>
  </si>
  <si>
    <t>Цель 6. Снижение доли молодежи, которая не учится, не работает и не приобретает профессиональных навыков</t>
  </si>
  <si>
    <t xml:space="preserve">Задача. Обеспечение охраны и защиты прав авторов, правообладателей, а также предоставления доступа к информации о способах охраны и защиты прав </t>
  </si>
  <si>
    <t>Задача. Обеспечение открытости госорганов</t>
  </si>
  <si>
    <t xml:space="preserve"> Задача. Совершенствование инструментов правового регулирования, институционального обеспечения, способствующих развитию гражданского общества</t>
  </si>
  <si>
    <t>Задача. Укрепление института гендерного равенства</t>
  </si>
  <si>
    <t>Задача. Повышение конкурентоспособности сферы культуры и искусства, сохранение, изучение и популяризация казахстанского культурного наследия и повышение эффективности реализации архивного дела</t>
  </si>
  <si>
    <r>
      <t xml:space="preserve">Ключевой национальный индикатор. </t>
    </r>
    <r>
      <rPr>
        <sz val="10"/>
        <color theme="1"/>
        <rFont val="Times New Roman"/>
        <family val="1"/>
        <charset val="204"/>
      </rPr>
      <t>Ожидаемая продолжительностьжизни населения при рождении (МЗ)</t>
    </r>
  </si>
  <si>
    <r>
      <t xml:space="preserve">Ключевой национальный индикатор. </t>
    </r>
    <r>
      <rPr>
        <sz val="10"/>
        <color theme="1"/>
        <rFont val="Times New Roman"/>
        <family val="1"/>
        <charset val="204"/>
      </rPr>
      <t>Уровень активности в области инноваций</t>
    </r>
  </si>
  <si>
    <t>Цель. Реализация мер способствующие развитию единого культурного, информационного пространства и общественного согласия в стране</t>
  </si>
  <si>
    <t>Отчет будет сформирован в марте 2026 года</t>
  </si>
  <si>
    <t>Средний показатель открытости центральных государственных и местных исполнительных органов за 2025 год будет сформирован в марте 2026 года.</t>
  </si>
  <si>
    <r>
      <rPr>
        <b/>
        <sz val="10"/>
        <color theme="1"/>
        <rFont val="Times New Roman"/>
        <family val="1"/>
        <charset val="204"/>
      </rPr>
      <t>Частично исполнен</t>
    </r>
    <r>
      <rPr>
        <sz val="10"/>
        <color theme="1"/>
        <rFont val="Times New Roman"/>
        <family val="1"/>
        <charset val="204"/>
      </rPr>
      <t xml:space="preserve">
В течение 2025 года Комиссией принимались решения об отказе в субсидировании части затрат операторов по отдельным реализованным спутниковым приемным устройствам в связи с несоблюдением операторами спутникового телерадиовещания установленным Законом РК "О масс-медиа" и Правилами субсидирования условий и требований, что напрямую повлияло на итоговый объем фактически предоставленных субсидий.
По итогам 2025 года Комиссией принято решение о субсидировании части затрат операторов спутникового телерадиовещания на общую сумму 194 078 тыс. тенге на реализованные 9704 спутниковых приемных устройств.</t>
    </r>
  </si>
  <si>
    <r>
      <rPr>
        <b/>
        <sz val="10"/>
        <rFont val="Times New Roman"/>
        <family val="1"/>
        <charset val="204"/>
      </rPr>
      <t xml:space="preserve">Исполнен
</t>
    </r>
    <r>
      <rPr>
        <sz val="10"/>
        <rFont val="Times New Roman"/>
        <family val="1"/>
        <charset val="204"/>
      </rPr>
      <t>За 2025 год по заказу МКИ в рамках госзадания «Услуги по проведению прикладных этнополитических исследований и мероприятий в сфере межэтнических отношений» проводилось  социологическое исследование «Проведение социологического исследования межэтнической ситуации в стране» (1-4 квартал 2025 года). Поставщик ТОО «Институт прикладных этнополитических исследований», договор № КРМО-3-ГЗ от 20.01.2025г. Объем выборки (общий 8000 респондентов) в анкетном опросе составил 2000 респондентов ежеквартально. 
По результатам социологического опроса:
1. На вопрос «Поддерживаете ли Вы государственную политику по сохранению межэтнического согласия в Казахстане?» положительно ответили 89,56% граждан. 
2. На вопрос «Как Вы считаете, у нас в стране есть согласие между представителями разных этносов /национальностей/?» положительно ответили 90,44% опрошенных. 
3. На вопрос «Эффективна ли деятельность государственных органов и общественных институтов по укреплению общественного согласия и единства?» положительно ответили 88,04% граждан.                  
 4. На вопрос «Достаточно ли государством принимаются меры, чтобы представители различных этносов чувствовали себя в равной степени свободными?» положительно ответили 88,43% опрошенных. 
Итоговый расчет целевого индикатора: (89,56% + 90,44% + 88,04% + 88,43%) /4= 89,12%. Перевыполнение  обусловлено высокими оценками положительных показателей в социологическом опросе (опрос 2000 респондентов)</t>
    </r>
  </si>
  <si>
    <r>
      <rPr>
        <b/>
        <sz val="10"/>
        <rFont val="Times New Roman"/>
        <family val="1"/>
        <charset val="204"/>
      </rPr>
      <t>Не исполнен по объективным причинам</t>
    </r>
    <r>
      <rPr>
        <sz val="10"/>
        <rFont val="Times New Roman"/>
        <family val="1"/>
        <charset val="204"/>
      </rPr>
      <t xml:space="preserve">
РГУ "Қоғамдық келісім" заключен договор о государственных закупках №24 на разработку ПСД  по объекту «Капитальный ремонта здания Республиканского Дома дружбы, с ТОО «Павлодарский Проектный И.Ц.».  ПСД поставщиком разработан и направлен на проведение государственной экспертизы. Согласно замечаниям гос.экспертизы замечания не полностью устранены. Договор о государственных закупках №24 на разработку ПСД расторгнут.
Примечание: Сумма ПСД уменьшена в связи с наличием экономии по результатам гос.закупок.</t>
    </r>
  </si>
  <si>
    <r>
      <rPr>
        <b/>
        <sz val="10"/>
        <color theme="1"/>
        <rFont val="Times New Roman"/>
        <family val="1"/>
        <charset val="204"/>
      </rPr>
      <t>Исполнен</t>
    </r>
    <r>
      <rPr>
        <sz val="10"/>
        <color theme="1"/>
        <rFont val="Times New Roman"/>
        <family val="1"/>
        <charset val="204"/>
      </rPr>
      <t xml:space="preserve">
В 2025 году НАО «Казахстанский институт общественного развития» в ходе выполнения государственного задания «Услуги по научно-методическому обеспечению государственной политики в сфере общественного развития  был подготовлен 1 национальный доклад, 2 комплексных доклада и 9 аналитических докладов, из которых 3 в рамках Национального курултая. Также была оказана техническая поддержка официального сайта Национального курултая. Кроме того, были организованы 4 семинара-тренинга, проведена 1 торжественная церемония награждения лучших НПО, выпущены 4 выпуска информационно-аналитического журнала и проведены 5 заседаний экспертной площадки «Sarap». Был подготовлен 1 альбом. Разработаны 2 методических пособия для экспертов. Также создано 3 видеоролика по охране нематериального культурного наследия.
Государственное задание реализовано по 3 следующим направлениям:
1) Модернизация общественного сознания в том числе следующие проекты:
   1.1. Проект «Комплекс мероприятий «Ruh vision» подпроект "Издание информационно-аналитического журнала «KIPD Bulletin» (результат: в 2025 году было издано 4 номера информационно-аналитического журнала «KIPD Bulletin», каждый тиражом по 100 экземпляров. Все выпуски журнала также были опубликованы в электронном формате на официальном сайте Казахстанского института общественного развития (https://kipd.kz/category/bulletin), что существенно расширило аудиторию и обеспечило открытый доступ к материалам. В ходе реализации проекта были привлечены ответственный редактор, корректор и профессиональные переводчики; в полном объёме осуществлялись работы по вёрстке и тиражированию издания. Проект выразился в развитии казахскоязычной научной коммуникации. В частности, была осуществлена системная адаптация и перевод научной терминологии с английского языка на казахский, а также обеспечена публикация современных научных материалов на государственном языке. Проведение серии интервью с ведущими специалистами способствовало экспертному обсуждению актуальных проблем и формированию практических рекомендаций. Кроме того, были подготовлены научные рецензии на лучшие книги, что повысило аналитический уровень и качество научного дискурса).
   1.2. Проект «Ұлттық тәрбие»  подпроект «Организация семинара-тренинга «Эффективные коммуникации и сотрудничество с гражданской активностью» (результат: повышен профессиональный уровень и компетенции региональных лидеров общественного мнения, развиты навыки эффективной коммуникации и сотрудничества, необходимые для выстраивания конструктивной общественной активности и снижения уровня протестных настроений. Результаты проекта использованы в рамках проведения двухдневного семинара-тренинга «Эффективные коммуникации и сотрудничество с гражданской активностью);
   1.3. Проект «Услуги по информационному освещению проектов в сфере общественного развития» (результат: в рамках реализации проекта была обеспечена техническая поддержка сайта kipd.kz, включая стабильную работу ресурса, своевременное обновление контента, исправление ошибок, оптимизацию интерфейса, корректное отображение и навигацию, а также мониторинг работоспособности с оперативным реагированием на технические сбои. Работа сайта повышает доступность и удобство пользования сайтом для всех пользователей, способствует актуализации информации и улучшению пользовательского опыта, поддерживает коммуникацию с широкой аудиторией и повышает эффективность информационного взаимодействия); 
   1.4. Проект «Проведение исследовательской работы в рамках национального Курултая (разработка аналитических докладов по общественно-политическим темам)» (результат: проведен массовый социологический опрос населения Казахстана в возрасте старше 18 лет, объем выборочной совокупности составил 1200 респондентов. Проведено 20 глубинных интервью с привлечением экспертов, включая членов Национального курултая, по тематике IV Национального курултая. По итогам реализации проекта подготовлено 30 экземпляров аналитических докладов общим объемом 300 страниц (включая один доклад объемом 100 страниц в 10 экземплярах). Выработаны рекомендации и предложения, направленные на развитие дальнейшей общественной консолидации; разработаны качественные аналитические материалы, способные оказать практическое влияние на формирование и реализацию государственной политики. Подготовка аналитических докладов повышает уровень информированности общества по ключевым общественно-политическим вопросам. Рекомендации, основанные на результатах аналитических исследований, способствуют решению реальных проблемы и приоритетов развития страны);
   1.5. Проект «Организация заседаний экспертной площадки «Sarap»  (результат: в 2025 году в рамках пяти заседаний экспертной площадки «Sarap» выступил 41 спикер, общее количество участников составило 270 человек. По итогам пяти заседаний экспертной площадки «Sarap» в средствах массовой информации опубликовано 98 материалов. На площадке «Sarap» проведено пять заседаний. В рамках проекта обеспечено информационно-экспертное сопровождение государственной политики в идеологической сфере, а также повышен уровень информированности населения о деятельности Общества);
   1.6. Проект «Оценка реализации рекомендации Гражданского форума (X-XI)» (результат: повышен уровень информированности заинтересованных сторон о практических результатах проведения Гражданских форумов, улучшено качество гражданских инициатив за счёт масштабирования успешных практик в регионах, а также разработаны действенные механизмы реализации социальных проектов. Аналитический отчёт и видеоматериалы используются в экспертной и консультационной деятельности, а также при подготовке конкретных предложений для последующих Гражданских форумов. Результаты проекта легли в основу формирования Дорожной карты взаимодействия гражданского общества и государства);
   1.7. Проект «Цифровая демократия: новые технологии и гражданское образование» (результат: проведен мастер-класс в целях формирования и актуализации культуры цифровой демократии; разработка и публикация методической рекомендации по совершенствованию механизмов цифровой демократии в Казахстане для ключевых стейкхолдеров. Результаты используются в образовательной, экспертной и аналитической деятельности, а также при проведении обучающих мероприятий для представителей гражданского общества и государственных органов);
   1.8. Проект «Организация и проведение торжественной церемонии вручения премии для НПО» (результат: 15 октября 2025 года в рамках XII Гражданского форума состоялась торжественная церемония вручения премии «Премия НПО-2025» для НПО. Для участия в конкурсе поступило 208 заявок со всех регионов страны. По итогам двухэтапной оценки определены 73 победителя, в том числе 11 НПО из сельской местности и 6 организаций, представляющих интересы лиц с инвалидностью, что подтверждает открытый и инклюзивный характер конкурса.  Церемония награждения состоялась 15 октября 2025 года в рамках XII Гражданского форума. Проект дал возможность мотивировать участников гражданского сектора через институциональную поддержку и общественное признание их деятельности, повысить уровень доверия к НПО со стороны общества и государственных органов); 
    1.9. Проект «Социологическое исследование «Волонтерство и благотворительность как формы гражданской активности и ее влияния на повышение социально-экономическое благополучия в регионах» (результат: всего было опрошено 1 200 респондентов в возрасте от 18 лет и старше в 17 областях и 3 городах республиканского значения, городские и сельские населенные пункты. По результатам массового опроса был подготовлен аналитический отчет. Результаты социологического исследования используются для разработки и корректировки государственных программ и политик, направленных на поддержку и развитие волонтерства. Они помогут выявлению ключевых факторов, мотивирующие граждан к волонтерской деятельности, а также устранению барьеров, мешающие ее развитию. Также результаты исследования служат основой для рекомендаций НПО по улучшению инфраструктуры поддержки волонтеров и повышению эффективности их работы);
     1.10. Проект «Оценка эффективности социальных проектов НПО в рамках государственного финансирования» (результат: подготовлен аналитический отчет на государственном и русском языках, включающий практические рекомендации для центральных государственных и местных исполнительных органов по совершенствованию работы в сфере информационной политики и вовлечения НПО в проекты в рамках государственного финансирования. По результатам исследования сформированы выводы и рекомендации, направленные на повышение эффективности реализации социальных проектов неправительственных организаций и результативности использования бюджетных средств.
Рекомендации направлены в местные исполнительные органы для учета в работе при планировании, формировании и реализации государственного социального заказа и грантового финансирования. Аналитический отчет по итогам исследования размещен в библиотеке исследований на базе "Әділет");
    1.11. Проект «Проведение замера по ключевым темам в сфере гражданского общества» (результат: в рамках проекта проведен 1 телефонный опрос, охвативший 1 200 респондентов в возрасте от 18 лет и старше, проживающие в 17 областях и 3 городах республиканского значения. Аналитическая записка по теме «Информированность казахстанцев о Послании Президента народу Казахстана от 8 сентября 2025 г.», объемом не менее 10 (десяти) страниц на 2 (двух) языках - казахском и русском, с привлечением услуг перевода аналитической записки на казахский язык. Телефонные опросы позволили получить оперативную информацию по изучению реакции населения на значимое общественно-политическое и социально-экономическое событие в стране);
    1.12. Проект «Организация и проведение семинара-тренинга для руководителей идеологических блоков региональных исполнительных органов» (результат: в целях повышения эффективности работы в сфере государственной политики, общественного развития и взаимодействия, 11-12 декабря 2025 года был проведен обучающий семинар-тренинг для 40 руководителей идеологических блоков региональных исполнительных органов. 
В ходе семинара-тренинга участники детально разобрали наиболее актуальные кейсы, в том числе: крупный публичный скандал, связанный с воспитанниками детского дома «Баганашыл», а также общественное обращение по вопросам реформирования законодательства о защите от семейно-бытового насилия и др. Обсуждение подобных ситуаций позволило участникам выработать эффективные стратегии и подходы к решению сложных задач в своей профессиональной деятельности).
2) Развитие семейной политики, в том числе по проектам:
  2.1. Проект «Национальный доклад «О профилактике семейно-бытового насилия в Республике Казахстан» (результат: проведен массовый опрос населения от 18 лет и старше с выборкой 3 000 респондентов; 10 экспертных интервью, глубинные интервью с пострадавшими и агрессорами – 35 человек и 5 человек, соответственно. Издан Национальный доклад «О профилактике семейно-бытового насилия в Республике Казахстан» тиражом 10 экземпляров. По итогам проведенного анализа разработаны рекомендации для государственных органов, заинтересованных государственных органов, неправительственных и общественных организаций, представителей научного сообщества, центров поддержки семей, кризисных и иных организаций, деятельность которых ориентирована на решение проблемы семейно-бытового насилия); 
    2.2. Проект «Комплексный доклад по изучению проблем института семьи в Казахстане: текущее состояние и международный опыт» (результат: в рамках исследования было проведено 58 глубинных интервью с населением. 
 Подготовлен аналитический отчет; разработаны предложения и практические рекомендации для МИО и ЦГО по совершенствованию государственной семейной политики. Внедрение рекомендаций, полученных в ходе исследования, позволит улучшить качество жизни казахстанских семей, создать более благоприятные условия для воспитания детей и укрепить институциональные основы социального государства); 
    2.3. Проект «Комплексный доклад о гендерных стереотипах в различных сферах казахстанского общества» (результат: в рамках исследования был проведен массовый опрос населения в 17 регионах Казахстана городской и сельской местности, а также в городах республиканского значения (Астана, Алматы, Шымкент). Издан «Комплексный доклад о гендерных стереотипах в различных отраслях казахстанского общества» тиражом 10 экземпляров. Подготовлен аналитический отчет, даны рекомендации по совершенствованию государственной гендерной политики, улучшению гендерного равенства и увеличению участия женщин в ключевых сферах общества. Результаты проведенного исследования используются государственными органами для оптимизации государственной гендерной политики, а также в рамках отчетности международным организациям, и выполняет пп. 32 Постановления Правительства РК от 18 сентября 2024 года №759 «Об утверждении Плана действий Правительства РК по обеспечению продвижения равных прав и возможностей мужчин и женщин на 2024 – 2027 годы»).
3) Реализация проектов в сфере культуры и креативной индустрии:
3.1. Проект «Экспертное сопровождение реализации Конвенции ЮНЕСКО об охране нематериального культурного наследия», в том числе в разрезе подпроектов:
3.1.1. подпроект «Проведение семинара для представителей вузов по популяризации элементов НКН, включенных в Репрезентативный список ЮНЕСКО (поручение Карина Е.Т.)» (результат: в период с 29 по 30 октября 2025 года на базе Alatau Creative Hub в г.Алматы проведен семинар для представителей вузов по популяризации элементов НКН, включенных в Репрезентативный список ЮНЕСКО);
 3.1.2. подпроект «Подготовка экспертов для работы в рамках реализации Конвенции ЮНЕСКО по сохранению нематериального культурного наследия» (результат: в период с 23 по 26 сентября 2025 года в Бурабай прошел трехдневный выездной обучающий семинар для экспертов по работе в рамках реализации Конвенции ЮНЕСКО по сохранению нематериального культурного наследия. В результате реализации проекта повышена квалификация 30 специалистов сферы культуры в области сохранения нематериального культурного наследия, что укрепило профессиональное экспертное сообщество и межведомственное взаимодействие, усилены навыки работы с локальными сообществами и носителями традиционных знаний в соответствии с подходами UNESCO, что способствует сохранению культурной идентичности и социальной сплоченности);
   - 3.1.3. подпроект «Организация и проведение полевых экспедиций по инвентаризации элементов из Национального перечня в регионах РК» (результат: проведена работа по инвентаризации и документированию нематериального культурного наследия в 6 регионах Казахстана (Область Абай, Актюбинская, Жамбылская, Западно-Казахстанская, Мангыстауская и Туркестанская области), проектом охвачено 42 района, 21 сельский регион, 9 городов. По результатам экспедиций было выявлено 68 элементов из нацперечня, 13 новых элементов, не входящих в нацперечень, и 390 носителей элементов.  На основе собранных материалов подготовлен илюстративный альбом, состоящий из 7 разделов в соответсвтии с 6 доменами НКН и 1 разделом для новых элементов НКН, выявленных во время экспедиции);
   - 3.1.4. подпроект «Подготовка документов для внесения элементов НКН в Репрезентативный список ЮНЕСКО» (результат: для реализации проекта были привлечены услуги экспертов в соответствующих отраслях знаний и фотографы. Проделана работа по организации съемочного процесса. По итогам проекта подготовлены видео и фотоматериалы к каждому номинационному досье.  Также в рамках работы были организованы интервью с носителями традиций, в частности беркутчи, жырау и жыршы, а также их учениками, мастерами, специализирующимися на изготовлении традиционных головных уборов из войлока и шитье тақия. По итогам работы подготовлены номинационные досье по каждому из элементов на казахском, русском и английском языках, а также видео и фотоматериалы. Реализация мероприятий способствует активизации участия местных сообществ в процессах сохранения, передачи и развития традиций, обеспечивая их устойчивое бытование. Одновременно повышается общий уровень информированности населения о значении НКН и его роли в культурном развитии общества).
   - 3.2. Проект «Подготовка видео материалов по вопросам культуры» (результат: в рамках проекта подготовлены три видеоматериала по темам «Сүйектеу өнері», «Өрімшілік өнері» и «Киіз басу өнері» с привлечением мастеров-практиков (2 мастера по «Өрімшілік», 1 мастер по «Сүйектеу өнері», 4 мастера по «Киіз басу») и профессиональной съёмочной команды. В рамках проекта выполнены все ключевые задачи: разработаны сценарии и структура видеокурсов, организован съёмочный процесс, поэтапно снят процесс создания изделий с пояснениями мастеров, выполнен монтаж, цветокоррекция, добавлены графические элементы. Видеоматериалы готовы к публикации и дальнейшему распространению.   Видеоматериалы могут применяться в образовательных и культурных программах, на интернет-ресурсах и культурных проектах. Видеоматериалы создают визуальный архив знаний мастеров и способствуют сохранению нематериального культурного наследия).
   - 3.3. Проект «Социологическое исследование «Государственные праздники как инструменты символической политики» (результат: в рамках проекта были проведены 20 фокус-групповых дискуссий, массовый социологический опрос с охватом 3 000 респондентов из 17 областей и 3 городов республиканского значения, а также 25 глубинных интервью с экспертами.
   По итогам исследования подготовлен и тиражирован аналитический доклад объемом 200 страниц на казахском и русском языках в количестве 20 экземпляров.
Формирована доказательная база для объективной оценки идентификационного потенциала государственных праздников и разработаны рекомендаций по гуманизации праздничных практик и внедрению инклюзивных форматов вовлечения граждан).
</t>
    </r>
  </si>
  <si>
    <r>
      <rPr>
        <b/>
        <sz val="10"/>
        <color theme="1"/>
        <rFont val="Times New Roman"/>
        <family val="1"/>
        <charset val="204"/>
      </rPr>
      <t xml:space="preserve">Исполнен
</t>
    </r>
    <r>
      <rPr>
        <sz val="10"/>
        <color theme="1"/>
        <rFont val="Times New Roman"/>
        <family val="1"/>
        <charset val="204"/>
      </rPr>
      <t>Социологическое исследование проводилось ТОО Прайм исследование, по итогам исследования уровень удовлетворенности населения составил – 77,1% в рамках которого охвачено 2500 респондентов, в возрасте от 18-65 лет во всех регионах РК</t>
    </r>
  </si>
  <si>
    <t>в том числе по источникам финансирования РБ</t>
  </si>
  <si>
    <r>
      <t xml:space="preserve">Исполнен
</t>
    </r>
    <r>
      <rPr>
        <sz val="10"/>
        <rFont val="Times New Roman"/>
        <family val="1"/>
        <charset val="204"/>
      </rPr>
      <t xml:space="preserve">РГУ Қоғамдық келісім в рамках выделенных средств проведены общественно массовые меропрития, в том числе посвященные 30-летию АНК РК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</si>
</sst>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 ##0.00\ _₸_-;\-* #\ ##0.00\ _₸_-;_-* &quot;-&quot;??\ _₸_-;_-@_-"/>
    <numFmt numFmtId="165" formatCode="#\ ##0;[Red]#\ ##0"/>
    <numFmt numFmtId="166" formatCode="#\ ##0.0;[Red]#\ ##0.0"/>
    <numFmt numFmtId="167" formatCode="#\ ##0.000"/>
    <numFmt numFmtId="168" formatCode="#\ ##0"/>
    <numFmt numFmtId="169" formatCode="#\ ##0.000;[Red]#\ ##0.000"/>
    <numFmt numFmtId="170" formatCode="0;[Red]0"/>
    <numFmt numFmtId="171" formatCode="#.\ ##0;[Red]#.\ ##0"/>
    <numFmt numFmtId="172" formatCode="#\ ##0.00"/>
    <numFmt numFmtId="173" formatCode="#\ ##0.00;[Red]#\ ##0.00"/>
    <numFmt numFmtId="174" formatCode="0.000"/>
    <numFmt numFmtId="175" formatCode="#.##0;[Red]#.##0"/>
    <numFmt numFmtId="176" formatCode="#,##0.000"/>
    <numFmt numFmtId="177" formatCode="0.0"/>
    <numFmt numFmtId="178" formatCode="#.##;[Red]#.##"/>
    <numFmt numFmtId="179" formatCode="0.000;[Red]0.000"/>
  </numFmts>
  <fonts count="19">
    <font>
      <sz val="11"/>
      <color theme="1"/>
      <name val="Calibri"/>
      <charset val="134"/>
      <scheme val="minor"/>
    </font>
    <font>
      <sz val="11"/>
      <color theme="1"/>
      <name val="Calibri"/>
      <family val="2"/>
      <charset val="204"/>
      <scheme val="minor"/>
    </font>
    <font>
      <sz val="11"/>
      <color indexed="8"/>
      <name val="Calibri"/>
      <family val="2"/>
      <charset val="204"/>
    </font>
    <font>
      <sz val="11"/>
      <color theme="1"/>
      <name val="Calibri"/>
      <family val="2"/>
      <scheme val="minor"/>
    </font>
    <font>
      <sz val="10"/>
      <color theme="1"/>
      <name val="Times New Roman"/>
      <family val="1"/>
      <charset val="204"/>
    </font>
    <font>
      <sz val="10"/>
      <name val="Times New Roman"/>
      <family val="1"/>
      <charset val="204"/>
    </font>
    <font>
      <b/>
      <sz val="10"/>
      <name val="Times New Roman"/>
      <family val="1"/>
      <charset val="204"/>
    </font>
    <font>
      <sz val="10"/>
      <color rgb="FF000000"/>
      <name val="Times New Roman"/>
      <family val="1"/>
      <charset val="204"/>
    </font>
    <font>
      <b/>
      <sz val="10"/>
      <color theme="1"/>
      <name val="Times New Roman"/>
      <family val="1"/>
      <charset val="204"/>
    </font>
    <font>
      <b/>
      <i/>
      <sz val="10"/>
      <color theme="1"/>
      <name val="Times New Roman"/>
      <family val="1"/>
      <charset val="204"/>
    </font>
    <font>
      <i/>
      <sz val="10"/>
      <color theme="1"/>
      <name val="Times New Roman"/>
      <family val="1"/>
      <charset val="204"/>
    </font>
    <font>
      <b/>
      <sz val="10"/>
      <color rgb="FF000000"/>
      <name val="Times New Roman"/>
      <family val="1"/>
      <charset val="204"/>
    </font>
    <font>
      <b/>
      <i/>
      <sz val="10"/>
      <color rgb="FF000000"/>
      <name val="Times New Roman"/>
      <family val="1"/>
      <charset val="204"/>
    </font>
    <font>
      <i/>
      <sz val="10"/>
      <color rgb="FF000000"/>
      <name val="Times New Roman"/>
      <family val="1"/>
      <charset val="204"/>
    </font>
    <font>
      <b/>
      <u/>
      <sz val="10"/>
      <color theme="1"/>
      <name val="Times New Roman"/>
      <family val="1"/>
      <charset val="204"/>
    </font>
    <font>
      <i/>
      <sz val="10"/>
      <color rgb="FFFF0000"/>
      <name val="Times New Roman"/>
      <family val="1"/>
      <charset val="204"/>
    </font>
    <font>
      <i/>
      <sz val="10"/>
      <name val="Times New Roman"/>
      <family val="1"/>
      <charset val="204"/>
    </font>
    <font>
      <b/>
      <i/>
      <sz val="10"/>
      <name val="Times New Roman"/>
      <family val="1"/>
      <charset val="204"/>
    </font>
    <font>
      <sz val="10"/>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theme="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2" fillId="0" borderId="0"/>
    <xf numFmtId="0" fontId="3" fillId="0" borderId="0"/>
  </cellStyleXfs>
  <cellXfs count="203">
    <xf numFmtId="0" fontId="0" fillId="0" borderId="0" xfId="0"/>
    <xf numFmtId="0" fontId="4" fillId="0" borderId="0" xfId="0" applyFont="1" applyAlignment="1">
      <alignmen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0" xfId="0" applyFont="1" applyAlignment="1">
      <alignment horizontal="center" vertical="center"/>
    </xf>
    <xf numFmtId="0" fontId="7"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8" fillId="2" borderId="0" xfId="0" applyFont="1" applyFill="1" applyAlignment="1">
      <alignment vertical="center" wrapText="1"/>
    </xf>
    <xf numFmtId="177" fontId="8" fillId="2" borderId="0" xfId="0" applyNumberFormat="1" applyFont="1" applyFill="1" applyAlignment="1">
      <alignment vertical="center" wrapText="1"/>
    </xf>
    <xf numFmtId="177" fontId="5" fillId="0" borderId="1" xfId="0" applyNumberFormat="1" applyFont="1" applyFill="1" applyBorder="1" applyAlignment="1">
      <alignment horizontal="center" vertical="center" wrapText="1"/>
    </xf>
    <xf numFmtId="177" fontId="4" fillId="0" borderId="0" xfId="0" applyNumberFormat="1" applyFont="1" applyAlignment="1">
      <alignment horizontal="center" vertical="center"/>
    </xf>
    <xf numFmtId="0" fontId="4" fillId="5" borderId="1" xfId="0" applyFont="1" applyFill="1" applyBorder="1" applyAlignment="1">
      <alignment horizontal="center" vertical="center"/>
    </xf>
    <xf numFmtId="0" fontId="9"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5" fontId="9" fillId="5" borderId="1" xfId="0" applyNumberFormat="1" applyFont="1" applyFill="1" applyBorder="1" applyAlignment="1">
      <alignment horizontal="center" vertical="center" wrapText="1"/>
    </xf>
    <xf numFmtId="165" fontId="12" fillId="5" borderId="1" xfId="0" applyNumberFormat="1" applyFont="1" applyFill="1" applyBorder="1" applyAlignment="1">
      <alignment horizontal="center" vertical="center" wrapText="1"/>
    </xf>
    <xf numFmtId="0" fontId="9" fillId="5" borderId="1" xfId="0" applyFont="1" applyFill="1" applyBorder="1" applyAlignment="1">
      <alignment horizontal="left" vertical="center"/>
    </xf>
    <xf numFmtId="165"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4" fillId="2" borderId="0" xfId="0" applyFont="1" applyFill="1"/>
    <xf numFmtId="0" fontId="4" fillId="0" borderId="0" xfId="0" applyFont="1"/>
    <xf numFmtId="0" fontId="4" fillId="0" borderId="0" xfId="0" applyFont="1" applyAlignment="1">
      <alignment wrapText="1"/>
    </xf>
    <xf numFmtId="0" fontId="8" fillId="0" borderId="0" xfId="0" applyFont="1" applyFill="1" applyAlignment="1">
      <alignment vertical="center"/>
    </xf>
    <xf numFmtId="0" fontId="4" fillId="0" borderId="0" xfId="0" applyFont="1" applyFill="1"/>
    <xf numFmtId="0" fontId="4" fillId="5" borderId="0" xfId="0" applyFont="1" applyFill="1"/>
    <xf numFmtId="0" fontId="8" fillId="0" borderId="0" xfId="0" applyFont="1"/>
    <xf numFmtId="0" fontId="8" fillId="0" borderId="1" xfId="0" applyFont="1" applyFill="1" applyBorder="1" applyAlignment="1">
      <alignment horizontal="left" vertical="center" wrapText="1"/>
    </xf>
    <xf numFmtId="0" fontId="4" fillId="0" borderId="0" xfId="0" applyFont="1" applyFill="1" applyAlignment="1">
      <alignment vertical="center"/>
    </xf>
    <xf numFmtId="0" fontId="8" fillId="0" borderId="0" xfId="0" applyFont="1" applyFill="1" applyAlignment="1">
      <alignment vertical="center" wrapText="1"/>
    </xf>
    <xf numFmtId="167" fontId="4" fillId="0" borderId="1"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169" fontId="4" fillId="0" borderId="1" xfId="0" applyNumberFormat="1"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172" fontId="5" fillId="0" borderId="1" xfId="2"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73" fontId="5"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left" vertical="center" wrapText="1"/>
    </xf>
    <xf numFmtId="166" fontId="5" fillId="0" borderId="1" xfId="0" applyNumberFormat="1" applyFont="1" applyFill="1" applyBorder="1" applyAlignment="1">
      <alignment horizontal="center" vertical="center" wrapText="1"/>
    </xf>
    <xf numFmtId="172" fontId="5" fillId="0" borderId="1" xfId="2"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4" fontId="4" fillId="0" borderId="1" xfId="0" applyNumberFormat="1" applyFont="1" applyFill="1" applyBorder="1" applyAlignment="1">
      <alignment horizontal="center" vertical="center" wrapText="1"/>
    </xf>
    <xf numFmtId="17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64" fontId="5" fillId="0" borderId="1" xfId="1" applyNumberFormat="1" applyFont="1" applyFill="1" applyBorder="1" applyAlignment="1">
      <alignment horizontal="left" vertical="center" wrapText="1"/>
    </xf>
    <xf numFmtId="174" fontId="4" fillId="0" borderId="0" xfId="0" applyNumberFormat="1" applyFont="1"/>
    <xf numFmtId="0" fontId="6" fillId="0" borderId="0" xfId="0" applyFont="1" applyFill="1" applyAlignment="1">
      <alignment vertical="center" wrapText="1"/>
    </xf>
    <xf numFmtId="0" fontId="6" fillId="5"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165" fontId="5" fillId="0" borderId="1" xfId="0" applyNumberFormat="1" applyFont="1" applyFill="1" applyBorder="1" applyAlignment="1">
      <alignment horizontal="center" vertical="center"/>
    </xf>
    <xf numFmtId="175"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1" fontId="5" fillId="0"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169" fontId="9" fillId="5" borderId="1" xfId="0" applyNumberFormat="1" applyFont="1" applyFill="1" applyBorder="1" applyAlignment="1">
      <alignment horizontal="center" vertical="center"/>
    </xf>
    <xf numFmtId="169" fontId="17" fillId="5" borderId="1" xfId="0" applyNumberFormat="1" applyFont="1" applyFill="1" applyBorder="1" applyAlignment="1">
      <alignment horizontal="center" vertical="center"/>
    </xf>
    <xf numFmtId="173"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73" fontId="9" fillId="5" borderId="1" xfId="0" applyNumberFormat="1" applyFont="1" applyFill="1" applyBorder="1" applyAlignment="1">
      <alignment horizontal="center" vertical="center"/>
    </xf>
    <xf numFmtId="173" fontId="17" fillId="5" borderId="1" xfId="0" applyNumberFormat="1" applyFont="1" applyFill="1" applyBorder="1" applyAlignment="1">
      <alignment horizontal="center" vertical="center"/>
    </xf>
    <xf numFmtId="2" fontId="5" fillId="0" borderId="1" xfId="2" applyNumberFormat="1" applyFont="1" applyFill="1" applyBorder="1" applyAlignment="1">
      <alignment horizontal="center" vertical="center"/>
    </xf>
    <xf numFmtId="169" fontId="12" fillId="5" borderId="1" xfId="0" applyNumberFormat="1" applyFont="1" applyFill="1" applyBorder="1" applyAlignment="1">
      <alignment horizontal="center" vertical="center" wrapText="1"/>
    </xf>
    <xf numFmtId="169" fontId="17" fillId="5"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4" fontId="5" fillId="5" borderId="1" xfId="1" applyNumberFormat="1" applyFont="1" applyFill="1" applyBorder="1" applyAlignment="1">
      <alignment horizontal="center" vertical="center" wrapText="1"/>
    </xf>
    <xf numFmtId="174" fontId="5" fillId="5" borderId="1" xfId="0" applyNumberFormat="1" applyFont="1" applyFill="1" applyBorder="1" applyAlignment="1">
      <alignment horizontal="center" vertical="center" wrapText="1"/>
    </xf>
    <xf numFmtId="175" fontId="5" fillId="5" borderId="1" xfId="0" applyNumberFormat="1" applyFont="1" applyFill="1" applyBorder="1" applyAlignment="1">
      <alignment horizontal="center" vertical="center" wrapText="1"/>
    </xf>
    <xf numFmtId="175" fontId="4" fillId="5" borderId="1" xfId="0" applyNumberFormat="1" applyFont="1" applyFill="1" applyBorder="1" applyAlignment="1">
      <alignment horizontal="center"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8" fillId="2"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2" fontId="4" fillId="2" borderId="0" xfId="0" applyNumberFormat="1" applyFont="1" applyFill="1" applyBorder="1" applyAlignment="1">
      <alignment vertical="center"/>
    </xf>
    <xf numFmtId="179" fontId="4" fillId="2" borderId="0" xfId="0" applyNumberFormat="1" applyFont="1" applyFill="1" applyBorder="1" applyAlignment="1">
      <alignment vertical="center"/>
    </xf>
    <xf numFmtId="49" fontId="5" fillId="0" borderId="1" xfId="0" applyNumberFormat="1" applyFont="1" applyFill="1" applyBorder="1" applyAlignment="1">
      <alignment horizontal="center" vertical="center" wrapText="1"/>
    </xf>
    <xf numFmtId="165" fontId="9" fillId="5"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65" fontId="8" fillId="0" borderId="1" xfId="0" applyNumberFormat="1" applyFont="1" applyFill="1" applyBorder="1" applyAlignment="1">
      <alignment horizontal="left" vertical="center" wrapText="1"/>
    </xf>
    <xf numFmtId="165"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65" fontId="4" fillId="0" borderId="1" xfId="0" applyNumberFormat="1" applyFont="1" applyFill="1" applyBorder="1" applyAlignment="1">
      <alignment horizontal="left" vertical="center" wrapText="1"/>
    </xf>
    <xf numFmtId="165" fontId="5" fillId="0"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8" fillId="2" borderId="0" xfId="0"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9"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177" fontId="8" fillId="5"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177" fontId="5" fillId="0" borderId="1" xfId="0" applyNumberFormat="1" applyFont="1" applyBorder="1" applyAlignment="1">
      <alignment horizontal="center" vertical="center" wrapText="1"/>
    </xf>
    <xf numFmtId="177" fontId="10" fillId="5" borderId="1" xfId="0" applyNumberFormat="1" applyFont="1" applyFill="1" applyBorder="1" applyAlignment="1">
      <alignment horizontal="center" vertical="center" wrapText="1"/>
    </xf>
    <xf numFmtId="177" fontId="12" fillId="5" borderId="1" xfId="0" applyNumberFormat="1" applyFont="1" applyFill="1" applyBorder="1" applyAlignment="1">
      <alignment horizontal="center" vertical="center" wrapText="1"/>
    </xf>
    <xf numFmtId="177" fontId="9" fillId="5" borderId="1" xfId="0" applyNumberFormat="1" applyFont="1" applyFill="1" applyBorder="1" applyAlignment="1">
      <alignment horizontal="center" vertical="center"/>
    </xf>
    <xf numFmtId="177" fontId="4" fillId="5"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6"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7" fontId="7" fillId="5"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4" fillId="5"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8" fillId="5" borderId="1" xfId="0" applyFont="1" applyFill="1" applyBorder="1" applyAlignment="1">
      <alignment vertical="center" wrapText="1"/>
    </xf>
    <xf numFmtId="174" fontId="8" fillId="5" borderId="1" xfId="1" applyNumberFormat="1" applyFont="1" applyFill="1" applyBorder="1" applyAlignment="1">
      <alignment horizontal="center" vertical="center"/>
    </xf>
    <xf numFmtId="174" fontId="6" fillId="5" borderId="1" xfId="1" applyNumberFormat="1" applyFont="1" applyFill="1" applyBorder="1" applyAlignment="1">
      <alignment horizontal="center" vertical="center"/>
    </xf>
    <xf numFmtId="174" fontId="8" fillId="5" borderId="0" xfId="0" applyNumberFormat="1" applyFont="1" applyFill="1" applyAlignment="1">
      <alignment horizontal="center" vertical="center"/>
    </xf>
    <xf numFmtId="0" fontId="4" fillId="5" borderId="1" xfId="0" applyFont="1" applyFill="1" applyBorder="1" applyAlignment="1">
      <alignment horizontal="center" vertical="center"/>
    </xf>
    <xf numFmtId="0" fontId="4"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165" fontId="8" fillId="2" borderId="1" xfId="0" applyNumberFormat="1" applyFont="1" applyFill="1" applyBorder="1" applyAlignment="1">
      <alignment horizontal="left" vertical="center" wrapText="1"/>
    </xf>
    <xf numFmtId="165" fontId="4"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left" vertical="center"/>
    </xf>
    <xf numFmtId="0" fontId="10" fillId="5" borderId="1" xfId="0" applyFont="1" applyFill="1" applyBorder="1" applyAlignment="1">
      <alignment horizontal="left" vertical="center"/>
    </xf>
    <xf numFmtId="0" fontId="4" fillId="5" borderId="1" xfId="0" applyFont="1" applyFill="1" applyBorder="1" applyAlignment="1">
      <alignment horizontal="left" vertical="center"/>
    </xf>
    <xf numFmtId="165" fontId="5"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7" fillId="4"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9" fillId="5" borderId="1" xfId="0" applyFont="1" applyFill="1" applyBorder="1" applyAlignment="1">
      <alignment horizontal="left" vertical="center"/>
    </xf>
    <xf numFmtId="0" fontId="4" fillId="2" borderId="1" xfId="0" applyFont="1" applyFill="1" applyBorder="1" applyAlignment="1">
      <alignment horizontal="left" vertical="center" wrapText="1"/>
    </xf>
    <xf numFmtId="0" fontId="8" fillId="2" borderId="0"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5" fontId="4" fillId="2"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65"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4" fillId="0" borderId="1" xfId="0" applyFont="1" applyFill="1" applyBorder="1" applyAlignment="1">
      <alignment horizontal="left" vertical="center" wrapText="1"/>
    </xf>
    <xf numFmtId="165" fontId="13" fillId="5" borderId="1" xfId="0" applyNumberFormat="1" applyFont="1" applyFill="1" applyBorder="1" applyAlignment="1">
      <alignment horizontal="left" vertical="center" wrapText="1"/>
    </xf>
    <xf numFmtId="0" fontId="12" fillId="5" borderId="1" xfId="0" applyFont="1" applyFill="1" applyBorder="1" applyAlignment="1">
      <alignment horizontal="left" vertical="center" wrapText="1"/>
    </xf>
    <xf numFmtId="165" fontId="4" fillId="0" borderId="1" xfId="0" applyNumberFormat="1" applyFont="1" applyFill="1" applyBorder="1" applyAlignment="1">
      <alignment horizontal="left" vertical="center" wrapText="1"/>
    </xf>
    <xf numFmtId="165" fontId="4" fillId="0" borderId="1" xfId="0" applyNumberFormat="1" applyFont="1" applyBorder="1" applyAlignment="1">
      <alignment horizontal="left" vertical="center" wrapText="1"/>
    </xf>
    <xf numFmtId="165" fontId="7" fillId="2" borderId="1" xfId="0" applyNumberFormat="1" applyFont="1" applyFill="1" applyBorder="1" applyAlignment="1">
      <alignment horizontal="center" vertical="center" wrapText="1"/>
    </xf>
    <xf numFmtId="170" fontId="7"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5" fontId="5" fillId="2" borderId="1" xfId="0" applyNumberFormat="1" applyFont="1" applyFill="1" applyBorder="1" applyAlignment="1">
      <alignment horizontal="left" vertical="center" wrapText="1"/>
    </xf>
    <xf numFmtId="165" fontId="8" fillId="0" borderId="1" xfId="0" applyNumberFormat="1" applyFont="1" applyFill="1" applyBorder="1" applyAlignment="1">
      <alignment horizontal="center" vertical="center" wrapText="1"/>
    </xf>
    <xf numFmtId="165" fontId="8" fillId="0" borderId="1" xfId="0" applyNumberFormat="1"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165" fontId="8" fillId="0"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8" fillId="2" borderId="1" xfId="0" applyFont="1" applyFill="1" applyBorder="1" applyAlignment="1">
      <alignment vertical="center" wrapText="1"/>
    </xf>
    <xf numFmtId="0" fontId="8" fillId="0" borderId="1" xfId="0" applyFont="1" applyBorder="1" applyAlignment="1">
      <alignment horizontal="center" vertical="center" wrapText="1"/>
    </xf>
    <xf numFmtId="0" fontId="10" fillId="5" borderId="1" xfId="0" applyFont="1" applyFill="1" applyBorder="1" applyAlignment="1">
      <alignment horizontal="left" vertical="center" wrapText="1"/>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8" fillId="3" borderId="1" xfId="0" applyFont="1" applyFill="1" applyBorder="1" applyAlignment="1">
      <alignment horizontal="center" vertical="center"/>
    </xf>
    <xf numFmtId="0" fontId="4" fillId="5" borderId="1" xfId="0" applyFont="1" applyFill="1" applyBorder="1" applyAlignment="1">
      <alignment horizontal="left" vertical="top" wrapText="1"/>
    </xf>
    <xf numFmtId="0" fontId="4" fillId="5" borderId="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xf>
    <xf numFmtId="165" fontId="8" fillId="5"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2" borderId="1" xfId="0" applyFont="1" applyFill="1" applyBorder="1" applyAlignment="1">
      <alignment vertical="center" wrapText="1"/>
    </xf>
    <xf numFmtId="179" fontId="5" fillId="0" borderId="1" xfId="2" applyNumberFormat="1"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
    <cellStyle name="Обычный" xfId="0" builtinId="0"/>
    <cellStyle name="Обычный 2" xfId="2" xr:uid="{00000000-0005-0000-0000-000001000000}"/>
    <cellStyle name="Обычный 3" xfId="3" xr:uid="{00000000-0005-0000-0000-000002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3"/>
  <sheetViews>
    <sheetView tabSelected="1" topLeftCell="A147" zoomScale="80" zoomScaleNormal="80" zoomScaleSheetLayoutView="100" workbookViewId="0">
      <selection activeCell="B142" sqref="B142:K142"/>
    </sheetView>
  </sheetViews>
  <sheetFormatPr defaultColWidth="9" defaultRowHeight="12.75"/>
  <cols>
    <col min="1" max="1" width="2" style="24" customWidth="1"/>
    <col min="2" max="2" width="5.28515625" style="5" customWidth="1"/>
    <col min="3" max="3" width="37.28515625" style="1" customWidth="1"/>
    <col min="4" max="4" width="13.28515625" style="5" customWidth="1"/>
    <col min="5" max="5" width="15.42578125" style="37" customWidth="1"/>
    <col min="6" max="6" width="13.7109375" style="5" customWidth="1"/>
    <col min="7" max="7" width="17.42578125" style="5" customWidth="1"/>
    <col min="8" max="8" width="14.28515625" style="37" customWidth="1"/>
    <col min="9" max="9" width="14.7109375" style="57" customWidth="1"/>
    <col min="10" max="10" width="12.7109375" style="11" customWidth="1"/>
    <col min="11" max="11" width="100.7109375" style="111" customWidth="1"/>
    <col min="12" max="12" width="44.42578125" style="78" customWidth="1"/>
    <col min="13" max="13" width="10" style="24" customWidth="1"/>
    <col min="14" max="16384" width="9" style="24"/>
  </cols>
  <sheetData>
    <row r="1" spans="1:12" ht="39" customHeight="1">
      <c r="A1" s="23"/>
      <c r="B1" s="8"/>
      <c r="C1" s="8"/>
      <c r="D1" s="153" t="s">
        <v>257</v>
      </c>
      <c r="E1" s="153"/>
      <c r="F1" s="153"/>
      <c r="G1" s="153"/>
      <c r="H1" s="153"/>
      <c r="I1" s="153"/>
      <c r="J1" s="153"/>
      <c r="K1" s="108"/>
    </row>
    <row r="2" spans="1:12" ht="9.75" customHeight="1">
      <c r="A2" s="23"/>
      <c r="B2" s="8"/>
      <c r="C2" s="8"/>
      <c r="D2" s="8"/>
      <c r="E2" s="32"/>
      <c r="F2" s="8"/>
      <c r="G2" s="8"/>
      <c r="H2" s="32"/>
      <c r="I2" s="54"/>
      <c r="J2" s="9"/>
      <c r="K2" s="110"/>
    </row>
    <row r="3" spans="1:12" ht="9.75" customHeight="1">
      <c r="A3" s="23"/>
      <c r="B3" s="8"/>
      <c r="C3" s="8"/>
      <c r="D3" s="8"/>
      <c r="E3" s="32"/>
      <c r="F3" s="8"/>
      <c r="G3" s="8"/>
      <c r="H3" s="32"/>
      <c r="I3" s="54"/>
      <c r="J3" s="9"/>
      <c r="K3" s="110"/>
    </row>
    <row r="4" spans="1:12" ht="9.75" customHeight="1">
      <c r="A4" s="23"/>
      <c r="B4" s="8"/>
      <c r="C4" s="8"/>
      <c r="D4" s="8"/>
      <c r="E4" s="32"/>
      <c r="F4" s="8"/>
      <c r="G4" s="8"/>
      <c r="H4" s="32"/>
      <c r="I4" s="54"/>
      <c r="J4" s="9"/>
      <c r="K4" s="110"/>
    </row>
    <row r="5" spans="1:12" ht="9.75" customHeight="1">
      <c r="A5" s="23"/>
      <c r="B5" s="8"/>
      <c r="C5" s="8"/>
      <c r="D5" s="8"/>
      <c r="E5" s="32"/>
      <c r="F5" s="8"/>
      <c r="G5" s="8"/>
      <c r="H5" s="32"/>
      <c r="I5" s="54"/>
      <c r="J5" s="9"/>
      <c r="K5" s="108"/>
    </row>
    <row r="6" spans="1:12" s="25" customFormat="1" ht="16.5" customHeight="1">
      <c r="B6" s="178" t="s">
        <v>1</v>
      </c>
      <c r="C6" s="177" t="s">
        <v>2</v>
      </c>
      <c r="D6" s="177" t="s">
        <v>3</v>
      </c>
      <c r="E6" s="177" t="s">
        <v>4</v>
      </c>
      <c r="F6" s="177" t="s">
        <v>5</v>
      </c>
      <c r="G6" s="177" t="s">
        <v>6</v>
      </c>
      <c r="H6" s="177" t="s">
        <v>7</v>
      </c>
      <c r="I6" s="177"/>
      <c r="J6" s="177"/>
      <c r="K6" s="179" t="s">
        <v>236</v>
      </c>
      <c r="L6" s="79"/>
    </row>
    <row r="7" spans="1:12" ht="58.5" customHeight="1">
      <c r="B7" s="178"/>
      <c r="C7" s="177"/>
      <c r="D7" s="177"/>
      <c r="E7" s="177"/>
      <c r="F7" s="177"/>
      <c r="G7" s="177"/>
      <c r="H7" s="62" t="s">
        <v>8</v>
      </c>
      <c r="I7" s="55" t="s">
        <v>9</v>
      </c>
      <c r="J7" s="112" t="s">
        <v>10</v>
      </c>
      <c r="K7" s="177"/>
    </row>
    <row r="8" spans="1:12" s="1" customFormat="1" ht="18.75" customHeight="1">
      <c r="B8" s="12">
        <v>1</v>
      </c>
      <c r="C8" s="12">
        <v>2</v>
      </c>
      <c r="D8" s="12">
        <v>3</v>
      </c>
      <c r="E8" s="12">
        <v>4</v>
      </c>
      <c r="F8" s="12">
        <v>5</v>
      </c>
      <c r="G8" s="12">
        <v>6</v>
      </c>
      <c r="H8" s="12">
        <v>7</v>
      </c>
      <c r="I8" s="22">
        <v>8</v>
      </c>
      <c r="J8" s="113">
        <v>9</v>
      </c>
      <c r="K8" s="12">
        <v>10</v>
      </c>
      <c r="L8" s="78"/>
    </row>
    <row r="9" spans="1:12">
      <c r="B9" s="187" t="s">
        <v>11</v>
      </c>
      <c r="C9" s="187"/>
      <c r="D9" s="187"/>
      <c r="E9" s="187"/>
      <c r="F9" s="187"/>
      <c r="G9" s="187"/>
      <c r="H9" s="187"/>
      <c r="I9" s="187"/>
      <c r="J9" s="187"/>
      <c r="K9" s="187"/>
    </row>
    <row r="10" spans="1:12">
      <c r="B10" s="188" t="s">
        <v>12</v>
      </c>
      <c r="C10" s="188"/>
      <c r="D10" s="188"/>
      <c r="E10" s="188"/>
      <c r="F10" s="188"/>
      <c r="G10" s="188"/>
      <c r="H10" s="188"/>
      <c r="I10" s="188"/>
      <c r="J10" s="188"/>
      <c r="K10" s="188"/>
    </row>
    <row r="11" spans="1:12" ht="12.75" customHeight="1">
      <c r="B11" s="140" t="s">
        <v>275</v>
      </c>
      <c r="C11" s="140"/>
      <c r="D11" s="140"/>
      <c r="E11" s="140"/>
      <c r="F11" s="140"/>
      <c r="G11" s="140"/>
      <c r="H11" s="140"/>
      <c r="I11" s="140"/>
      <c r="J11" s="140"/>
      <c r="K11" s="140"/>
    </row>
    <row r="12" spans="1:12" ht="12.75" customHeight="1">
      <c r="B12" s="140" t="s">
        <v>261</v>
      </c>
      <c r="C12" s="140"/>
      <c r="D12" s="140"/>
      <c r="E12" s="140"/>
      <c r="F12" s="140"/>
      <c r="G12" s="140"/>
      <c r="H12" s="140"/>
      <c r="I12" s="140"/>
      <c r="J12" s="140"/>
      <c r="K12" s="140"/>
    </row>
    <row r="13" spans="1:12" ht="15" customHeight="1">
      <c r="B13" s="189" t="s">
        <v>170</v>
      </c>
      <c r="C13" s="189"/>
      <c r="D13" s="189"/>
      <c r="E13" s="189"/>
      <c r="F13" s="189"/>
      <c r="G13" s="189"/>
      <c r="H13" s="189"/>
      <c r="I13" s="189"/>
      <c r="J13" s="189"/>
      <c r="K13" s="189"/>
    </row>
    <row r="14" spans="1:12" s="26" customFormat="1" ht="14.25" customHeight="1">
      <c r="B14" s="141" t="s">
        <v>17</v>
      </c>
      <c r="C14" s="141"/>
      <c r="D14" s="141"/>
      <c r="E14" s="141"/>
      <c r="F14" s="141"/>
      <c r="G14" s="141"/>
      <c r="H14" s="141"/>
      <c r="I14" s="141"/>
      <c r="J14" s="141"/>
      <c r="K14" s="141"/>
      <c r="L14" s="80"/>
    </row>
    <row r="15" spans="1:12" ht="15.75" customHeight="1">
      <c r="B15" s="190" t="s">
        <v>242</v>
      </c>
      <c r="C15" s="190"/>
      <c r="D15" s="190"/>
      <c r="E15" s="190"/>
      <c r="F15" s="190"/>
      <c r="G15" s="190"/>
      <c r="H15" s="190"/>
      <c r="I15" s="190"/>
      <c r="J15" s="190"/>
      <c r="K15" s="190"/>
    </row>
    <row r="16" spans="1:12" ht="187.5" customHeight="1">
      <c r="B16" s="3">
        <v>1</v>
      </c>
      <c r="C16" s="98" t="s">
        <v>124</v>
      </c>
      <c r="D16" s="89" t="s">
        <v>22</v>
      </c>
      <c r="E16" s="89" t="s">
        <v>18</v>
      </c>
      <c r="F16" s="2" t="s">
        <v>14</v>
      </c>
      <c r="G16" s="3"/>
      <c r="H16" s="89" t="s">
        <v>19</v>
      </c>
      <c r="I16" s="101">
        <v>63</v>
      </c>
      <c r="J16" s="114"/>
      <c r="K16" s="91" t="s">
        <v>214</v>
      </c>
    </row>
    <row r="17" spans="2:12" ht="16.5" customHeight="1">
      <c r="B17" s="188" t="s">
        <v>20</v>
      </c>
      <c r="C17" s="188"/>
      <c r="D17" s="188"/>
      <c r="E17" s="188"/>
      <c r="F17" s="188"/>
      <c r="G17" s="188"/>
      <c r="H17" s="188"/>
      <c r="I17" s="188"/>
      <c r="J17" s="188"/>
      <c r="K17" s="188"/>
    </row>
    <row r="18" spans="2:12" ht="18.75" customHeight="1">
      <c r="B18" s="140" t="s">
        <v>276</v>
      </c>
      <c r="C18" s="140"/>
      <c r="D18" s="140"/>
      <c r="E18" s="140"/>
      <c r="F18" s="140"/>
      <c r="G18" s="140"/>
      <c r="H18" s="140"/>
      <c r="I18" s="140"/>
      <c r="J18" s="140"/>
      <c r="K18" s="140"/>
    </row>
    <row r="19" spans="2:12">
      <c r="B19" s="141" t="s">
        <v>21</v>
      </c>
      <c r="C19" s="141"/>
      <c r="D19" s="141"/>
      <c r="E19" s="141"/>
      <c r="F19" s="141"/>
      <c r="G19" s="141"/>
      <c r="H19" s="141"/>
      <c r="I19" s="141"/>
      <c r="J19" s="141"/>
      <c r="K19" s="141"/>
    </row>
    <row r="20" spans="2:12" ht="18.75" customHeight="1">
      <c r="B20" s="140" t="s">
        <v>125</v>
      </c>
      <c r="C20" s="140"/>
      <c r="D20" s="140"/>
      <c r="E20" s="140"/>
      <c r="F20" s="140"/>
      <c r="G20" s="140"/>
      <c r="H20" s="140"/>
      <c r="I20" s="140"/>
      <c r="J20" s="140"/>
      <c r="K20" s="140"/>
    </row>
    <row r="21" spans="2:12">
      <c r="B21" s="194" t="s">
        <v>270</v>
      </c>
      <c r="C21" s="194"/>
      <c r="D21" s="194"/>
      <c r="E21" s="194"/>
      <c r="F21" s="194"/>
      <c r="G21" s="194"/>
      <c r="H21" s="194"/>
      <c r="I21" s="194"/>
      <c r="J21" s="194"/>
      <c r="K21" s="194"/>
    </row>
    <row r="22" spans="2:12" s="27" customFormat="1" ht="60.75" customHeight="1">
      <c r="B22" s="88">
        <v>2</v>
      </c>
      <c r="C22" s="30" t="s">
        <v>241</v>
      </c>
      <c r="D22" s="89" t="s">
        <v>22</v>
      </c>
      <c r="E22" s="89" t="s">
        <v>24</v>
      </c>
      <c r="F22" s="89" t="s">
        <v>23</v>
      </c>
      <c r="G22" s="89" t="s">
        <v>25</v>
      </c>
      <c r="H22" s="89">
        <v>15</v>
      </c>
      <c r="I22" s="101">
        <v>15</v>
      </c>
      <c r="J22" s="10">
        <f>I22*100/H22</f>
        <v>100</v>
      </c>
      <c r="K22" s="149" t="s">
        <v>200</v>
      </c>
      <c r="L22" s="81"/>
    </row>
    <row r="23" spans="2:12" ht="233.25" customHeight="1">
      <c r="B23" s="3">
        <v>3</v>
      </c>
      <c r="C23" s="98" t="s">
        <v>126</v>
      </c>
      <c r="D23" s="89" t="s">
        <v>22</v>
      </c>
      <c r="E23" s="89" t="s">
        <v>24</v>
      </c>
      <c r="F23" s="95" t="s">
        <v>23</v>
      </c>
      <c r="G23" s="95" t="s">
        <v>25</v>
      </c>
      <c r="H23" s="89">
        <v>15</v>
      </c>
      <c r="I23" s="101">
        <v>15</v>
      </c>
      <c r="J23" s="115">
        <f>I23*100/H23</f>
        <v>100</v>
      </c>
      <c r="K23" s="149"/>
    </row>
    <row r="24" spans="2:12" ht="23.25" customHeight="1">
      <c r="B24" s="187" t="s">
        <v>26</v>
      </c>
      <c r="C24" s="187"/>
      <c r="D24" s="187"/>
      <c r="E24" s="187"/>
      <c r="F24" s="187"/>
      <c r="G24" s="187"/>
      <c r="H24" s="187"/>
      <c r="I24" s="187"/>
      <c r="J24" s="187"/>
      <c r="K24" s="187"/>
    </row>
    <row r="25" spans="2:12" ht="19.5" customHeight="1">
      <c r="B25" s="140" t="s">
        <v>127</v>
      </c>
      <c r="C25" s="140"/>
      <c r="D25" s="140"/>
      <c r="E25" s="140"/>
      <c r="F25" s="140"/>
      <c r="G25" s="140"/>
      <c r="H25" s="140"/>
      <c r="I25" s="140"/>
      <c r="J25" s="140"/>
      <c r="K25" s="140"/>
    </row>
    <row r="26" spans="2:12" ht="15" customHeight="1">
      <c r="B26" s="194" t="s">
        <v>28</v>
      </c>
      <c r="C26" s="194"/>
      <c r="D26" s="194"/>
      <c r="E26" s="194"/>
      <c r="F26" s="194"/>
      <c r="G26" s="194"/>
      <c r="H26" s="194"/>
      <c r="I26" s="194"/>
      <c r="J26" s="194"/>
      <c r="K26" s="194"/>
    </row>
    <row r="27" spans="2:12" s="27" customFormat="1" ht="51">
      <c r="B27" s="88">
        <v>4</v>
      </c>
      <c r="C27" s="30" t="s">
        <v>128</v>
      </c>
      <c r="D27" s="89" t="s">
        <v>22</v>
      </c>
      <c r="E27" s="89" t="s">
        <v>27</v>
      </c>
      <c r="F27" s="89" t="s">
        <v>14</v>
      </c>
      <c r="G27" s="89"/>
      <c r="H27" s="89">
        <v>0.7</v>
      </c>
      <c r="I27" s="101" t="s">
        <v>278</v>
      </c>
      <c r="J27" s="10"/>
      <c r="K27" s="89" t="s">
        <v>279</v>
      </c>
      <c r="L27" s="81"/>
    </row>
    <row r="28" spans="2:12" ht="14.25" customHeight="1">
      <c r="B28" s="186" t="s">
        <v>271</v>
      </c>
      <c r="C28" s="186"/>
      <c r="D28" s="186"/>
      <c r="E28" s="186"/>
      <c r="F28" s="186"/>
      <c r="G28" s="186"/>
      <c r="H28" s="186"/>
      <c r="I28" s="186"/>
      <c r="J28" s="186"/>
      <c r="K28" s="186"/>
    </row>
    <row r="29" spans="2:12" ht="16.5" customHeight="1">
      <c r="B29" s="140" t="s">
        <v>252</v>
      </c>
      <c r="C29" s="140"/>
      <c r="D29" s="140"/>
      <c r="E29" s="140"/>
      <c r="F29" s="140"/>
      <c r="G29" s="140"/>
      <c r="H29" s="140"/>
      <c r="I29" s="140"/>
      <c r="J29" s="140"/>
      <c r="K29" s="140"/>
    </row>
    <row r="30" spans="2:12" ht="68.25" customHeight="1">
      <c r="B30" s="3">
        <v>5</v>
      </c>
      <c r="C30" s="105" t="s">
        <v>129</v>
      </c>
      <c r="D30" s="95" t="s">
        <v>22</v>
      </c>
      <c r="E30" s="89" t="s">
        <v>29</v>
      </c>
      <c r="F30" s="88" t="s">
        <v>14</v>
      </c>
      <c r="G30" s="89" t="s">
        <v>30</v>
      </c>
      <c r="H30" s="89">
        <v>1</v>
      </c>
      <c r="I30" s="101" t="s">
        <v>278</v>
      </c>
      <c r="J30" s="116"/>
      <c r="K30" s="30" t="s">
        <v>252</v>
      </c>
    </row>
    <row r="31" spans="2:12" ht="22.5" customHeight="1">
      <c r="B31" s="185" t="s">
        <v>31</v>
      </c>
      <c r="C31" s="185"/>
      <c r="D31" s="14"/>
      <c r="E31" s="15"/>
      <c r="F31" s="15"/>
      <c r="G31" s="14"/>
      <c r="H31" s="14" t="s">
        <v>32</v>
      </c>
      <c r="I31" s="63"/>
      <c r="J31" s="117"/>
      <c r="K31" s="97"/>
    </row>
    <row r="32" spans="2:12" ht="21.75" customHeight="1">
      <c r="B32" s="186" t="s">
        <v>33</v>
      </c>
      <c r="C32" s="186"/>
      <c r="D32" s="186"/>
      <c r="E32" s="186"/>
      <c r="F32" s="186"/>
      <c r="G32" s="186"/>
      <c r="H32" s="186"/>
      <c r="I32" s="186"/>
      <c r="J32" s="186"/>
      <c r="K32" s="186"/>
    </row>
    <row r="33" spans="2:12" s="27" customFormat="1" ht="83.25" customHeight="1">
      <c r="B33" s="88">
        <v>6</v>
      </c>
      <c r="C33" s="30" t="s">
        <v>130</v>
      </c>
      <c r="D33" s="89" t="s">
        <v>34</v>
      </c>
      <c r="E33" s="89" t="s">
        <v>16</v>
      </c>
      <c r="F33" s="88" t="s">
        <v>14</v>
      </c>
      <c r="G33" s="89" t="s">
        <v>35</v>
      </c>
      <c r="H33" s="101">
        <v>66.11</v>
      </c>
      <c r="I33" s="101">
        <v>66.13</v>
      </c>
      <c r="J33" s="10">
        <f>I33*100/H33</f>
        <v>100.03025260928756</v>
      </c>
      <c r="K33" s="89" t="s">
        <v>258</v>
      </c>
      <c r="L33" s="82"/>
    </row>
    <row r="34" spans="2:12" ht="18" customHeight="1">
      <c r="B34" s="184" t="s">
        <v>272</v>
      </c>
      <c r="C34" s="184"/>
      <c r="D34" s="184"/>
      <c r="E34" s="184"/>
      <c r="F34" s="184"/>
      <c r="G34" s="184"/>
      <c r="H34" s="184"/>
      <c r="I34" s="184"/>
      <c r="J34" s="184"/>
      <c r="K34" s="184"/>
    </row>
    <row r="35" spans="2:12" ht="19.5" customHeight="1">
      <c r="B35" s="140" t="s">
        <v>253</v>
      </c>
      <c r="C35" s="140"/>
      <c r="D35" s="140"/>
      <c r="E35" s="140"/>
      <c r="F35" s="140"/>
      <c r="G35" s="140"/>
      <c r="H35" s="140"/>
      <c r="I35" s="140"/>
      <c r="J35" s="140"/>
      <c r="K35" s="140"/>
    </row>
    <row r="36" spans="2:12" ht="81" customHeight="1">
      <c r="B36" s="160">
        <v>7</v>
      </c>
      <c r="C36" s="198" t="s">
        <v>131</v>
      </c>
      <c r="D36" s="139" t="s">
        <v>22</v>
      </c>
      <c r="E36" s="89" t="s">
        <v>36</v>
      </c>
      <c r="F36" s="161" t="s">
        <v>14</v>
      </c>
      <c r="G36" s="139" t="s">
        <v>37</v>
      </c>
      <c r="H36" s="89">
        <v>24</v>
      </c>
      <c r="I36" s="101">
        <v>24</v>
      </c>
      <c r="J36" s="10">
        <f>I36*100/H36</f>
        <v>100</v>
      </c>
      <c r="K36" s="91" t="s">
        <v>256</v>
      </c>
    </row>
    <row r="37" spans="2:12" ht="129.75" customHeight="1">
      <c r="B37" s="160"/>
      <c r="C37" s="198"/>
      <c r="D37" s="139"/>
      <c r="E37" s="101" t="s">
        <v>0</v>
      </c>
      <c r="F37" s="161"/>
      <c r="G37" s="139"/>
      <c r="H37" s="33">
        <f>521738/1000</f>
        <v>521.73800000000006</v>
      </c>
      <c r="I37" s="35">
        <v>596.06989999999996</v>
      </c>
      <c r="J37" s="10">
        <f t="shared" ref="J37:J46" si="0">I37*100/H37</f>
        <v>114.24697836845311</v>
      </c>
      <c r="K37" s="91" t="s">
        <v>196</v>
      </c>
    </row>
    <row r="38" spans="2:12" ht="257.25" customHeight="1">
      <c r="B38" s="160">
        <v>8</v>
      </c>
      <c r="C38" s="199" t="s">
        <v>132</v>
      </c>
      <c r="D38" s="157" t="s">
        <v>22</v>
      </c>
      <c r="E38" s="101" t="s">
        <v>38</v>
      </c>
      <c r="F38" s="157" t="s">
        <v>14</v>
      </c>
      <c r="G38" s="157" t="s">
        <v>39</v>
      </c>
      <c r="H38" s="34">
        <v>16</v>
      </c>
      <c r="I38" s="56">
        <v>15</v>
      </c>
      <c r="J38" s="10">
        <f t="shared" si="0"/>
        <v>93.75</v>
      </c>
      <c r="K38" s="90" t="s">
        <v>218</v>
      </c>
    </row>
    <row r="39" spans="2:12" ht="75.75" customHeight="1">
      <c r="B39" s="160"/>
      <c r="C39" s="199"/>
      <c r="D39" s="157"/>
      <c r="E39" s="101" t="s">
        <v>0</v>
      </c>
      <c r="F39" s="157"/>
      <c r="G39" s="157"/>
      <c r="H39" s="35">
        <f>125824/1000</f>
        <v>125.824</v>
      </c>
      <c r="I39" s="35">
        <f>H39-1.31</f>
        <v>124.514</v>
      </c>
      <c r="J39" s="10">
        <f t="shared" si="0"/>
        <v>98.958863173957269</v>
      </c>
      <c r="K39" s="90" t="s">
        <v>171</v>
      </c>
    </row>
    <row r="40" spans="2:12" ht="286.5" customHeight="1">
      <c r="B40" s="160">
        <v>9</v>
      </c>
      <c r="C40" s="182" t="s">
        <v>133</v>
      </c>
      <c r="D40" s="135" t="s">
        <v>22</v>
      </c>
      <c r="E40" s="92" t="s">
        <v>40</v>
      </c>
      <c r="F40" s="158" t="s">
        <v>41</v>
      </c>
      <c r="G40" s="158" t="s">
        <v>42</v>
      </c>
      <c r="H40" s="92">
        <v>1</v>
      </c>
      <c r="I40" s="101">
        <v>1</v>
      </c>
      <c r="J40" s="10">
        <f t="shared" si="0"/>
        <v>100</v>
      </c>
      <c r="K40" s="91" t="s">
        <v>219</v>
      </c>
    </row>
    <row r="41" spans="2:12" ht="162.75" customHeight="1">
      <c r="B41" s="160"/>
      <c r="C41" s="182"/>
      <c r="D41" s="135"/>
      <c r="E41" s="92" t="s">
        <v>0</v>
      </c>
      <c r="F41" s="158"/>
      <c r="G41" s="158"/>
      <c r="H41" s="92">
        <f>41711/1000</f>
        <v>41.710999999999999</v>
      </c>
      <c r="I41" s="101">
        <v>0</v>
      </c>
      <c r="J41" s="10">
        <f t="shared" si="0"/>
        <v>0</v>
      </c>
      <c r="K41" s="90" t="s">
        <v>197</v>
      </c>
    </row>
    <row r="42" spans="2:12" ht="71.25" customHeight="1">
      <c r="B42" s="160">
        <v>10</v>
      </c>
      <c r="C42" s="183" t="s">
        <v>134</v>
      </c>
      <c r="D42" s="135" t="s">
        <v>22</v>
      </c>
      <c r="E42" s="92" t="s">
        <v>43</v>
      </c>
      <c r="F42" s="157" t="s">
        <v>14</v>
      </c>
      <c r="G42" s="157" t="s">
        <v>44</v>
      </c>
      <c r="H42" s="92">
        <v>1</v>
      </c>
      <c r="I42" s="101">
        <v>1</v>
      </c>
      <c r="J42" s="10">
        <f t="shared" si="0"/>
        <v>100</v>
      </c>
      <c r="K42" s="176" t="s">
        <v>220</v>
      </c>
    </row>
    <row r="43" spans="2:12" ht="184.5" customHeight="1">
      <c r="B43" s="160"/>
      <c r="C43" s="183"/>
      <c r="D43" s="135"/>
      <c r="E43" s="92" t="s">
        <v>0</v>
      </c>
      <c r="F43" s="157"/>
      <c r="G43" s="157"/>
      <c r="H43" s="89">
        <f>247352/1000</f>
        <v>247.352</v>
      </c>
      <c r="I43" s="101">
        <v>247.352</v>
      </c>
      <c r="J43" s="10">
        <f t="shared" si="0"/>
        <v>100</v>
      </c>
      <c r="K43" s="196"/>
    </row>
    <row r="44" spans="2:12" ht="36.75" customHeight="1">
      <c r="B44" s="160">
        <v>11</v>
      </c>
      <c r="C44" s="162" t="s">
        <v>135</v>
      </c>
      <c r="D44" s="139" t="s">
        <v>22</v>
      </c>
      <c r="E44" s="92" t="s">
        <v>43</v>
      </c>
      <c r="F44" s="161" t="s">
        <v>14</v>
      </c>
      <c r="G44" s="139" t="s">
        <v>45</v>
      </c>
      <c r="H44" s="89">
        <v>3</v>
      </c>
      <c r="I44" s="101">
        <v>3</v>
      </c>
      <c r="J44" s="10">
        <f t="shared" si="0"/>
        <v>100</v>
      </c>
      <c r="K44" s="139" t="s">
        <v>283</v>
      </c>
    </row>
    <row r="45" spans="2:12" ht="96.75" customHeight="1">
      <c r="B45" s="160"/>
      <c r="C45" s="162"/>
      <c r="D45" s="139"/>
      <c r="E45" s="92" t="s">
        <v>0</v>
      </c>
      <c r="F45" s="161"/>
      <c r="G45" s="139"/>
      <c r="H45" s="36">
        <f>1118878/1000</f>
        <v>1118.8779999999999</v>
      </c>
      <c r="I45" s="35">
        <v>1030.3820000000001</v>
      </c>
      <c r="J45" s="10">
        <f t="shared" si="0"/>
        <v>92.090647952681181</v>
      </c>
      <c r="K45" s="197"/>
    </row>
    <row r="46" spans="2:12" s="27" customFormat="1" ht="170.25" customHeight="1">
      <c r="B46" s="88">
        <v>12</v>
      </c>
      <c r="C46" s="6" t="s">
        <v>136</v>
      </c>
      <c r="D46" s="95" t="s">
        <v>22</v>
      </c>
      <c r="E46" s="92" t="s">
        <v>40</v>
      </c>
      <c r="F46" s="2" t="s">
        <v>14</v>
      </c>
      <c r="G46" s="106" t="s">
        <v>46</v>
      </c>
      <c r="H46" s="92">
        <v>3</v>
      </c>
      <c r="I46" s="101">
        <v>4</v>
      </c>
      <c r="J46" s="10">
        <f t="shared" si="0"/>
        <v>133.33333333333334</v>
      </c>
      <c r="K46" s="91" t="s">
        <v>221</v>
      </c>
      <c r="L46" s="78"/>
    </row>
    <row r="47" spans="2:12" ht="21" customHeight="1">
      <c r="B47" s="164" t="s">
        <v>31</v>
      </c>
      <c r="C47" s="164"/>
      <c r="D47" s="18"/>
      <c r="E47" s="19"/>
      <c r="F47" s="19"/>
      <c r="G47" s="19"/>
      <c r="H47" s="71">
        <f>H45+H41+H39+H37+H43</f>
        <v>2055.5030000000002</v>
      </c>
      <c r="I47" s="72">
        <f>I37+I39+I41+I43+I45</f>
        <v>1998.3179</v>
      </c>
      <c r="J47" s="118"/>
      <c r="K47" s="18"/>
    </row>
    <row r="48" spans="2:12" ht="21" customHeight="1">
      <c r="B48" s="186" t="s">
        <v>273</v>
      </c>
      <c r="C48" s="186"/>
      <c r="D48" s="186"/>
      <c r="E48" s="186"/>
      <c r="F48" s="186"/>
      <c r="G48" s="186"/>
      <c r="H48" s="186"/>
      <c r="I48" s="186"/>
      <c r="J48" s="186"/>
      <c r="K48" s="186"/>
    </row>
    <row r="49" spans="1:12" s="27" customFormat="1" ht="190.5" customHeight="1">
      <c r="B49" s="88">
        <v>13</v>
      </c>
      <c r="C49" s="30" t="s">
        <v>240</v>
      </c>
      <c r="D49" s="89" t="s">
        <v>34</v>
      </c>
      <c r="E49" s="89" t="s">
        <v>16</v>
      </c>
      <c r="F49" s="88" t="s">
        <v>14</v>
      </c>
      <c r="G49" s="89" t="s">
        <v>47</v>
      </c>
      <c r="H49" s="89">
        <v>31</v>
      </c>
      <c r="I49" s="102">
        <v>32</v>
      </c>
      <c r="J49" s="10">
        <f>I49*100/H49</f>
        <v>103.2258064516129</v>
      </c>
      <c r="K49" s="85" t="s">
        <v>254</v>
      </c>
      <c r="L49" s="81"/>
    </row>
    <row r="50" spans="1:12" ht="33.75" customHeight="1">
      <c r="B50" s="160">
        <v>14</v>
      </c>
      <c r="C50" s="163" t="s">
        <v>137</v>
      </c>
      <c r="D50" s="139" t="s">
        <v>22</v>
      </c>
      <c r="E50" s="89" t="s">
        <v>48</v>
      </c>
      <c r="F50" s="161" t="s">
        <v>14</v>
      </c>
      <c r="G50" s="139" t="s">
        <v>49</v>
      </c>
      <c r="H50" s="88">
        <v>1</v>
      </c>
      <c r="I50" s="102">
        <v>1</v>
      </c>
      <c r="J50" s="116">
        <f t="shared" ref="J50:J51" si="1">I50*100/H50</f>
        <v>100</v>
      </c>
      <c r="K50" s="150" t="s">
        <v>180</v>
      </c>
    </row>
    <row r="51" spans="1:12" ht="294.75" customHeight="1">
      <c r="B51" s="160"/>
      <c r="C51" s="163"/>
      <c r="D51" s="139"/>
      <c r="E51" s="101" t="s">
        <v>0</v>
      </c>
      <c r="F51" s="161"/>
      <c r="G51" s="139"/>
      <c r="H51" s="33">
        <f>142086/1000</f>
        <v>142.08600000000001</v>
      </c>
      <c r="I51" s="35">
        <v>148.02199999999999</v>
      </c>
      <c r="J51" s="116">
        <f t="shared" si="1"/>
        <v>104.17775150261107</v>
      </c>
      <c r="K51" s="150"/>
    </row>
    <row r="52" spans="1:12" ht="24.75" customHeight="1">
      <c r="A52" s="28"/>
      <c r="B52" s="165" t="s">
        <v>31</v>
      </c>
      <c r="C52" s="165"/>
      <c r="D52" s="16"/>
      <c r="E52" s="13"/>
      <c r="F52" s="17"/>
      <c r="G52" s="16"/>
      <c r="H52" s="64">
        <f>H51</f>
        <v>142.08600000000001</v>
      </c>
      <c r="I52" s="65">
        <f>I51</f>
        <v>148.02199999999999</v>
      </c>
      <c r="J52" s="119"/>
      <c r="K52" s="86"/>
    </row>
    <row r="53" spans="1:12" ht="19.5" customHeight="1">
      <c r="B53" s="195" t="s">
        <v>50</v>
      </c>
      <c r="C53" s="195"/>
      <c r="D53" s="195"/>
      <c r="E53" s="195"/>
      <c r="F53" s="195"/>
      <c r="G53" s="195"/>
      <c r="H53" s="195"/>
      <c r="I53" s="195"/>
      <c r="J53" s="195"/>
      <c r="K53" s="195"/>
    </row>
    <row r="54" spans="1:12" ht="21.75" customHeight="1">
      <c r="B54" s="195" t="s">
        <v>51</v>
      </c>
      <c r="C54" s="195"/>
      <c r="D54" s="195"/>
      <c r="E54" s="195"/>
      <c r="F54" s="195"/>
      <c r="G54" s="195"/>
      <c r="H54" s="195"/>
      <c r="I54" s="195"/>
      <c r="J54" s="195"/>
      <c r="K54" s="195"/>
    </row>
    <row r="55" spans="1:12" ht="20.25" customHeight="1">
      <c r="B55" s="172" t="s">
        <v>277</v>
      </c>
      <c r="C55" s="172"/>
      <c r="D55" s="172"/>
      <c r="E55" s="172"/>
      <c r="F55" s="172"/>
      <c r="G55" s="172"/>
      <c r="H55" s="172"/>
      <c r="I55" s="172"/>
      <c r="J55" s="172"/>
      <c r="K55" s="172"/>
    </row>
    <row r="56" spans="1:12" s="31" customFormat="1" ht="84.75" customHeight="1">
      <c r="B56" s="94">
        <v>15</v>
      </c>
      <c r="C56" s="103" t="s">
        <v>243</v>
      </c>
      <c r="D56" s="94" t="s">
        <v>52</v>
      </c>
      <c r="E56" s="94" t="s">
        <v>16</v>
      </c>
      <c r="F56" s="94" t="s">
        <v>14</v>
      </c>
      <c r="G56" s="94" t="s">
        <v>53</v>
      </c>
      <c r="H56" s="92">
        <v>72.22</v>
      </c>
      <c r="I56" s="101">
        <v>72.7</v>
      </c>
      <c r="J56" s="10">
        <f>I56*100/H56</f>
        <v>100.66463583494877</v>
      </c>
      <c r="K56" s="94" t="s">
        <v>179</v>
      </c>
      <c r="L56" s="81"/>
    </row>
    <row r="57" spans="1:12" s="1" customFormat="1" ht="26.25" customHeight="1">
      <c r="B57" s="172" t="s">
        <v>274</v>
      </c>
      <c r="C57" s="172"/>
      <c r="D57" s="172"/>
      <c r="E57" s="172"/>
      <c r="F57" s="172"/>
      <c r="G57" s="172"/>
      <c r="H57" s="172"/>
      <c r="I57" s="172"/>
      <c r="J57" s="172"/>
      <c r="K57" s="172"/>
      <c r="L57" s="78"/>
    </row>
    <row r="58" spans="1:12" s="27" customFormat="1" ht="99" customHeight="1">
      <c r="B58" s="94">
        <v>16</v>
      </c>
      <c r="C58" s="103" t="s">
        <v>244</v>
      </c>
      <c r="D58" s="100" t="s">
        <v>54</v>
      </c>
      <c r="E58" s="100" t="s">
        <v>16</v>
      </c>
      <c r="F58" s="94" t="s">
        <v>14</v>
      </c>
      <c r="G58" s="100" t="s">
        <v>55</v>
      </c>
      <c r="H58" s="94">
        <v>76</v>
      </c>
      <c r="I58" s="10">
        <v>77.099999999999994</v>
      </c>
      <c r="J58" s="10">
        <f>I58*100/H58</f>
        <v>101.44736842105262</v>
      </c>
      <c r="K58" s="128" t="s">
        <v>284</v>
      </c>
      <c r="L58" s="81"/>
    </row>
    <row r="59" spans="1:12" s="1" customFormat="1" ht="93" customHeight="1">
      <c r="B59" s="154">
        <v>17</v>
      </c>
      <c r="C59" s="166" t="s">
        <v>138</v>
      </c>
      <c r="D59" s="159" t="s">
        <v>22</v>
      </c>
      <c r="E59" s="100" t="s">
        <v>56</v>
      </c>
      <c r="F59" s="159" t="s">
        <v>14</v>
      </c>
      <c r="G59" s="154" t="s">
        <v>57</v>
      </c>
      <c r="H59" s="94">
        <v>25</v>
      </c>
      <c r="I59" s="104">
        <v>25</v>
      </c>
      <c r="J59" s="115">
        <f t="shared" ref="J59:J80" si="2">I59/H59*100</f>
        <v>100</v>
      </c>
      <c r="K59" s="93" t="s">
        <v>181</v>
      </c>
      <c r="L59" s="78"/>
    </row>
    <row r="60" spans="1:12" ht="42.75" customHeight="1">
      <c r="B60" s="154"/>
      <c r="C60" s="166"/>
      <c r="D60" s="159"/>
      <c r="E60" s="100" t="s">
        <v>0</v>
      </c>
      <c r="F60" s="159"/>
      <c r="G60" s="154"/>
      <c r="H60" s="38">
        <f>926300/1000</f>
        <v>926.3</v>
      </c>
      <c r="I60" s="39">
        <f>881877.7/1000</f>
        <v>881.8777</v>
      </c>
      <c r="J60" s="115">
        <f t="shared" si="2"/>
        <v>95.204329051063368</v>
      </c>
      <c r="K60" s="93" t="s">
        <v>172</v>
      </c>
    </row>
    <row r="61" spans="1:12" ht="108" customHeight="1">
      <c r="A61" s="27"/>
      <c r="B61" s="154">
        <v>18</v>
      </c>
      <c r="C61" s="166" t="s">
        <v>139</v>
      </c>
      <c r="D61" s="159" t="s">
        <v>22</v>
      </c>
      <c r="E61" s="100" t="s">
        <v>58</v>
      </c>
      <c r="F61" s="159" t="s">
        <v>14</v>
      </c>
      <c r="G61" s="154" t="s">
        <v>175</v>
      </c>
      <c r="H61" s="94">
        <v>6</v>
      </c>
      <c r="I61" s="104">
        <v>4</v>
      </c>
      <c r="J61" s="115">
        <f t="shared" si="2"/>
        <v>66.666666666666657</v>
      </c>
      <c r="K61" s="138" t="s">
        <v>222</v>
      </c>
    </row>
    <row r="62" spans="1:12" ht="49.5" customHeight="1">
      <c r="A62" s="27"/>
      <c r="B62" s="154"/>
      <c r="C62" s="166"/>
      <c r="D62" s="159"/>
      <c r="E62" s="100" t="s">
        <v>0</v>
      </c>
      <c r="F62" s="159"/>
      <c r="G62" s="154"/>
      <c r="H62" s="38">
        <f>97500/1000</f>
        <v>97.5</v>
      </c>
      <c r="I62" s="39">
        <v>97.5</v>
      </c>
      <c r="J62" s="115">
        <f t="shared" si="2"/>
        <v>100</v>
      </c>
      <c r="K62" s="138"/>
    </row>
    <row r="63" spans="1:12" ht="159" customHeight="1">
      <c r="A63" s="27"/>
      <c r="B63" s="154">
        <v>19</v>
      </c>
      <c r="C63" s="166" t="s">
        <v>140</v>
      </c>
      <c r="D63" s="159" t="s">
        <v>22</v>
      </c>
      <c r="E63" s="94" t="s">
        <v>59</v>
      </c>
      <c r="F63" s="159" t="s">
        <v>60</v>
      </c>
      <c r="G63" s="154" t="s">
        <v>176</v>
      </c>
      <c r="H63" s="94">
        <v>1</v>
      </c>
      <c r="I63" s="104">
        <v>2</v>
      </c>
      <c r="J63" s="115">
        <f t="shared" si="2"/>
        <v>200</v>
      </c>
      <c r="K63" s="138" t="s">
        <v>223</v>
      </c>
    </row>
    <row r="64" spans="1:12" ht="60.75" customHeight="1">
      <c r="A64" s="27"/>
      <c r="B64" s="154"/>
      <c r="C64" s="166"/>
      <c r="D64" s="159"/>
      <c r="E64" s="100" t="s">
        <v>0</v>
      </c>
      <c r="F64" s="159"/>
      <c r="G64" s="154"/>
      <c r="H64" s="38">
        <f>606256/1000</f>
        <v>606.25599999999997</v>
      </c>
      <c r="I64" s="39">
        <v>698.20399999999995</v>
      </c>
      <c r="J64" s="115">
        <f t="shared" si="2"/>
        <v>115.16653031062785</v>
      </c>
      <c r="K64" s="138"/>
    </row>
    <row r="65" spans="1:12" ht="204" customHeight="1">
      <c r="B65" s="145">
        <v>20</v>
      </c>
      <c r="C65" s="156" t="s">
        <v>141</v>
      </c>
      <c r="D65" s="146" t="s">
        <v>22</v>
      </c>
      <c r="E65" s="94" t="s">
        <v>59</v>
      </c>
      <c r="F65" s="146" t="s">
        <v>14</v>
      </c>
      <c r="G65" s="145" t="s">
        <v>61</v>
      </c>
      <c r="H65" s="94">
        <v>42</v>
      </c>
      <c r="I65" s="104">
        <v>42</v>
      </c>
      <c r="J65" s="10">
        <f t="shared" si="2"/>
        <v>100</v>
      </c>
      <c r="K65" s="154" t="s">
        <v>259</v>
      </c>
    </row>
    <row r="66" spans="1:12" ht="48" customHeight="1">
      <c r="B66" s="145"/>
      <c r="C66" s="156"/>
      <c r="D66" s="146"/>
      <c r="E66" s="100" t="s">
        <v>0</v>
      </c>
      <c r="F66" s="146"/>
      <c r="G66" s="145"/>
      <c r="H66" s="88">
        <v>42662.845000000001</v>
      </c>
      <c r="I66" s="61">
        <v>44045.207000000002</v>
      </c>
      <c r="J66" s="10">
        <f t="shared" si="2"/>
        <v>103.24020116333077</v>
      </c>
      <c r="K66" s="154"/>
    </row>
    <row r="67" spans="1:12" ht="79.5" customHeight="1">
      <c r="B67" s="145">
        <v>21</v>
      </c>
      <c r="C67" s="156" t="s">
        <v>142</v>
      </c>
      <c r="D67" s="145" t="s">
        <v>22</v>
      </c>
      <c r="E67" s="100" t="s">
        <v>62</v>
      </c>
      <c r="F67" s="146" t="s">
        <v>14</v>
      </c>
      <c r="G67" s="145" t="s">
        <v>63</v>
      </c>
      <c r="H67" s="94">
        <v>5</v>
      </c>
      <c r="I67" s="104">
        <v>5</v>
      </c>
      <c r="J67" s="115">
        <f t="shared" si="2"/>
        <v>100</v>
      </c>
      <c r="K67" s="150" t="s">
        <v>198</v>
      </c>
    </row>
    <row r="68" spans="1:12" ht="156.75" customHeight="1">
      <c r="B68" s="145"/>
      <c r="C68" s="156"/>
      <c r="D68" s="145"/>
      <c r="E68" s="100" t="s">
        <v>0</v>
      </c>
      <c r="F68" s="146"/>
      <c r="G68" s="145"/>
      <c r="H68" s="38">
        <v>4738.1279999999997</v>
      </c>
      <c r="I68" s="40">
        <v>3634.7660000000001</v>
      </c>
      <c r="J68" s="115">
        <f t="shared" si="2"/>
        <v>76.713123832872398</v>
      </c>
      <c r="K68" s="150"/>
    </row>
    <row r="69" spans="1:12" ht="54" customHeight="1">
      <c r="B69" s="145">
        <v>22</v>
      </c>
      <c r="C69" s="156" t="s">
        <v>143</v>
      </c>
      <c r="D69" s="145" t="s">
        <v>22</v>
      </c>
      <c r="E69" s="94" t="s">
        <v>62</v>
      </c>
      <c r="F69" s="146" t="s">
        <v>14</v>
      </c>
      <c r="G69" s="145" t="s">
        <v>64</v>
      </c>
      <c r="H69" s="94">
        <v>33</v>
      </c>
      <c r="I69" s="104">
        <v>24</v>
      </c>
      <c r="J69" s="115">
        <f t="shared" si="2"/>
        <v>72.727272727272734</v>
      </c>
      <c r="K69" s="138" t="s">
        <v>206</v>
      </c>
    </row>
    <row r="70" spans="1:12" ht="259.5" customHeight="1">
      <c r="B70" s="145"/>
      <c r="C70" s="156"/>
      <c r="D70" s="145"/>
      <c r="E70" s="100" t="s">
        <v>0</v>
      </c>
      <c r="F70" s="146"/>
      <c r="G70" s="145"/>
      <c r="H70" s="38">
        <f>5478556/1000</f>
        <v>5478.5559999999996</v>
      </c>
      <c r="I70" s="52">
        <v>5683.8320000000003</v>
      </c>
      <c r="J70" s="115">
        <f t="shared" si="2"/>
        <v>103.74689973051294</v>
      </c>
      <c r="K70" s="138"/>
    </row>
    <row r="71" spans="1:12" s="1" customFormat="1" ht="283.5" customHeight="1">
      <c r="B71" s="138">
        <v>23</v>
      </c>
      <c r="C71" s="156" t="s">
        <v>144</v>
      </c>
      <c r="D71" s="138" t="s">
        <v>22</v>
      </c>
      <c r="E71" s="94" t="s">
        <v>65</v>
      </c>
      <c r="F71" s="168" t="s">
        <v>14</v>
      </c>
      <c r="G71" s="138" t="s">
        <v>66</v>
      </c>
      <c r="H71" s="41">
        <v>300000</v>
      </c>
      <c r="I71" s="58">
        <v>240500</v>
      </c>
      <c r="J71" s="115">
        <f t="shared" si="2"/>
        <v>80.166666666666657</v>
      </c>
      <c r="K71" s="138" t="s">
        <v>207</v>
      </c>
      <c r="L71" s="78"/>
    </row>
    <row r="72" spans="1:12" s="1" customFormat="1" ht="117.75" customHeight="1">
      <c r="B72" s="138"/>
      <c r="C72" s="156"/>
      <c r="D72" s="138"/>
      <c r="E72" s="100" t="s">
        <v>0</v>
      </c>
      <c r="F72" s="168"/>
      <c r="G72" s="138"/>
      <c r="H72" s="38">
        <f>1031389/1000</f>
        <v>1031.3889999999999</v>
      </c>
      <c r="I72" s="39">
        <v>905.97770000000003</v>
      </c>
      <c r="J72" s="115">
        <f t="shared" si="2"/>
        <v>87.840543189814909</v>
      </c>
      <c r="K72" s="138"/>
      <c r="L72" s="78"/>
    </row>
    <row r="73" spans="1:12" ht="108" customHeight="1">
      <c r="A73" s="23"/>
      <c r="B73" s="145">
        <v>24</v>
      </c>
      <c r="C73" s="156" t="s">
        <v>145</v>
      </c>
      <c r="D73" s="145" t="s">
        <v>22</v>
      </c>
      <c r="E73" s="94" t="s">
        <v>67</v>
      </c>
      <c r="F73" s="146" t="s">
        <v>14</v>
      </c>
      <c r="G73" s="145" t="s">
        <v>68</v>
      </c>
      <c r="H73" s="94">
        <v>82</v>
      </c>
      <c r="I73" s="104">
        <v>79</v>
      </c>
      <c r="J73" s="115">
        <f t="shared" si="2"/>
        <v>96.341463414634148</v>
      </c>
      <c r="K73" s="154" t="s">
        <v>260</v>
      </c>
    </row>
    <row r="74" spans="1:12" ht="66.75" customHeight="1">
      <c r="A74" s="23"/>
      <c r="B74" s="145"/>
      <c r="C74" s="156"/>
      <c r="D74" s="145"/>
      <c r="E74" s="100" t="s">
        <v>0</v>
      </c>
      <c r="F74" s="146"/>
      <c r="G74" s="145"/>
      <c r="H74" s="38">
        <f>283706/1000</f>
        <v>283.70600000000002</v>
      </c>
      <c r="I74" s="39">
        <v>213.50700000000001</v>
      </c>
      <c r="J74" s="115">
        <f t="shared" si="2"/>
        <v>75.256427428394176</v>
      </c>
      <c r="K74" s="154"/>
    </row>
    <row r="75" spans="1:12" ht="170.25" customHeight="1">
      <c r="B75" s="154">
        <v>25</v>
      </c>
      <c r="C75" s="166" t="s">
        <v>195</v>
      </c>
      <c r="D75" s="154" t="s">
        <v>22</v>
      </c>
      <c r="E75" s="94" t="s">
        <v>62</v>
      </c>
      <c r="F75" s="159" t="s">
        <v>69</v>
      </c>
      <c r="G75" s="154" t="s">
        <v>70</v>
      </c>
      <c r="H75" s="94">
        <v>6</v>
      </c>
      <c r="I75" s="104">
        <v>3</v>
      </c>
      <c r="J75" s="115">
        <f t="shared" si="2"/>
        <v>50</v>
      </c>
      <c r="K75" s="138" t="s">
        <v>224</v>
      </c>
    </row>
    <row r="76" spans="1:12" ht="72.75" customHeight="1">
      <c r="B76" s="154"/>
      <c r="C76" s="166"/>
      <c r="D76" s="154"/>
      <c r="E76" s="100" t="s">
        <v>0</v>
      </c>
      <c r="F76" s="159"/>
      <c r="G76" s="154"/>
      <c r="H76" s="38">
        <f>395642/1000</f>
        <v>395.642</v>
      </c>
      <c r="I76" s="59">
        <v>318.32499999999999</v>
      </c>
      <c r="J76" s="115">
        <f t="shared" si="2"/>
        <v>80.457838146607287</v>
      </c>
      <c r="K76" s="138"/>
    </row>
    <row r="77" spans="1:12" ht="57.75" customHeight="1">
      <c r="B77" s="145">
        <v>26</v>
      </c>
      <c r="C77" s="156" t="s">
        <v>146</v>
      </c>
      <c r="D77" s="145" t="s">
        <v>22</v>
      </c>
      <c r="E77" s="94" t="s">
        <v>71</v>
      </c>
      <c r="F77" s="146" t="s">
        <v>14</v>
      </c>
      <c r="G77" s="145" t="s">
        <v>72</v>
      </c>
      <c r="H77" s="94">
        <v>20</v>
      </c>
      <c r="I77" s="104">
        <v>22</v>
      </c>
      <c r="J77" s="115">
        <f t="shared" si="2"/>
        <v>110.00000000000001</v>
      </c>
      <c r="K77" s="138" t="s">
        <v>199</v>
      </c>
    </row>
    <row r="78" spans="1:12" s="27" customFormat="1" ht="35.25" customHeight="1">
      <c r="B78" s="145"/>
      <c r="C78" s="156"/>
      <c r="D78" s="145"/>
      <c r="E78" s="100" t="s">
        <v>0</v>
      </c>
      <c r="F78" s="146"/>
      <c r="G78" s="145"/>
      <c r="H78" s="38">
        <f>348320/1000</f>
        <v>348.32</v>
      </c>
      <c r="I78" s="39">
        <v>348.32</v>
      </c>
      <c r="J78" s="10">
        <f t="shared" si="2"/>
        <v>100</v>
      </c>
      <c r="K78" s="138"/>
      <c r="L78" s="81"/>
    </row>
    <row r="79" spans="1:12" s="27" customFormat="1" ht="134.25" customHeight="1">
      <c r="B79" s="154">
        <v>27</v>
      </c>
      <c r="C79" s="180" t="s">
        <v>212</v>
      </c>
      <c r="D79" s="154" t="s">
        <v>22</v>
      </c>
      <c r="E79" s="100" t="s">
        <v>73</v>
      </c>
      <c r="F79" s="169" t="s">
        <v>60</v>
      </c>
      <c r="G79" s="154" t="s">
        <v>74</v>
      </c>
      <c r="H79" s="104">
        <v>15</v>
      </c>
      <c r="I79" s="104">
        <v>16</v>
      </c>
      <c r="J79" s="115">
        <f t="shared" si="2"/>
        <v>106.66666666666667</v>
      </c>
      <c r="K79" s="138" t="s">
        <v>225</v>
      </c>
      <c r="L79" s="78"/>
    </row>
    <row r="80" spans="1:12" s="27" customFormat="1" ht="33" customHeight="1">
      <c r="B80" s="154"/>
      <c r="C80" s="180"/>
      <c r="D80" s="154"/>
      <c r="E80" s="100" t="s">
        <v>0</v>
      </c>
      <c r="F80" s="169"/>
      <c r="G80" s="154"/>
      <c r="H80" s="33">
        <f>187961/1000</f>
        <v>187.96100000000001</v>
      </c>
      <c r="I80" s="35">
        <f>187961/1000</f>
        <v>187.96100000000001</v>
      </c>
      <c r="J80" s="115">
        <f t="shared" si="2"/>
        <v>100</v>
      </c>
      <c r="K80" s="138"/>
      <c r="L80" s="78"/>
    </row>
    <row r="81" spans="2:12" ht="75.75" customHeight="1">
      <c r="B81" s="154">
        <v>28</v>
      </c>
      <c r="C81" s="180" t="s">
        <v>213</v>
      </c>
      <c r="D81" s="154" t="s">
        <v>22</v>
      </c>
      <c r="E81" s="89" t="s">
        <v>177</v>
      </c>
      <c r="F81" s="169" t="s">
        <v>23</v>
      </c>
      <c r="G81" s="154" t="s">
        <v>211</v>
      </c>
      <c r="H81" s="101">
        <v>1</v>
      </c>
      <c r="I81" s="101">
        <v>1</v>
      </c>
      <c r="J81" s="10">
        <f t="shared" ref="J81:J82" si="3">I81/H81*100</f>
        <v>100</v>
      </c>
      <c r="K81" s="138" t="s">
        <v>182</v>
      </c>
    </row>
    <row r="82" spans="2:12" ht="35.25" customHeight="1">
      <c r="B82" s="154"/>
      <c r="C82" s="180"/>
      <c r="D82" s="154"/>
      <c r="E82" s="89" t="s">
        <v>0</v>
      </c>
      <c r="F82" s="169"/>
      <c r="G82" s="154"/>
      <c r="H82" s="101">
        <v>158.483</v>
      </c>
      <c r="I82" s="101">
        <v>158.483</v>
      </c>
      <c r="J82" s="10">
        <f t="shared" si="3"/>
        <v>100</v>
      </c>
      <c r="K82" s="138"/>
    </row>
    <row r="83" spans="2:12" ht="18.75" customHeight="1">
      <c r="B83" s="142" t="s">
        <v>215</v>
      </c>
      <c r="C83" s="151"/>
      <c r="D83" s="21"/>
      <c r="E83" s="21"/>
      <c r="F83" s="21"/>
      <c r="G83" s="22"/>
      <c r="H83" s="66">
        <f>H82+H80+H78+H76+H74+H72+H70+H68+H66+H64+H62+H60</f>
        <v>56915.086000000003</v>
      </c>
      <c r="I83" s="66">
        <f>I82+I80+I78+I76+I74+I72+I70+I68+I66+I64+I62+I60</f>
        <v>57173.960399999996</v>
      </c>
      <c r="J83" s="120"/>
      <c r="K83" s="21"/>
    </row>
    <row r="84" spans="2:12" s="27" customFormat="1" ht="20.25" customHeight="1">
      <c r="B84" s="172" t="s">
        <v>262</v>
      </c>
      <c r="C84" s="172"/>
      <c r="D84" s="172"/>
      <c r="E84" s="172"/>
      <c r="F84" s="172"/>
      <c r="G84" s="172"/>
      <c r="H84" s="172"/>
      <c r="I84" s="172"/>
      <c r="J84" s="172"/>
      <c r="K84" s="172"/>
      <c r="L84" s="78"/>
    </row>
    <row r="85" spans="2:12" s="27" customFormat="1" ht="126.75" customHeight="1">
      <c r="B85" s="94">
        <v>29</v>
      </c>
      <c r="C85" s="103" t="s">
        <v>245</v>
      </c>
      <c r="D85" s="94" t="s">
        <v>75</v>
      </c>
      <c r="E85" s="94" t="s">
        <v>16</v>
      </c>
      <c r="F85" s="94" t="s">
        <v>14</v>
      </c>
      <c r="G85" s="94" t="s">
        <v>76</v>
      </c>
      <c r="H85" s="94">
        <v>84</v>
      </c>
      <c r="I85" s="73">
        <v>85.3</v>
      </c>
      <c r="J85" s="10">
        <f>I85*100/H85</f>
        <v>101.54761904761905</v>
      </c>
      <c r="K85" s="94" t="s">
        <v>217</v>
      </c>
      <c r="L85" s="81"/>
    </row>
    <row r="86" spans="2:12" ht="195.75" customHeight="1">
      <c r="B86" s="145">
        <v>30</v>
      </c>
      <c r="C86" s="156" t="s">
        <v>147</v>
      </c>
      <c r="D86" s="145" t="s">
        <v>22</v>
      </c>
      <c r="E86" s="94" t="s">
        <v>62</v>
      </c>
      <c r="F86" s="146" t="s">
        <v>14</v>
      </c>
      <c r="G86" s="145" t="s">
        <v>77</v>
      </c>
      <c r="H86" s="94">
        <v>4</v>
      </c>
      <c r="I86" s="104">
        <v>3</v>
      </c>
      <c r="J86" s="116">
        <f t="shared" ref="J86:J87" si="4">I86*100/H86</f>
        <v>75</v>
      </c>
      <c r="K86" s="93" t="s">
        <v>226</v>
      </c>
    </row>
    <row r="87" spans="2:12" ht="125.25" customHeight="1">
      <c r="B87" s="145"/>
      <c r="C87" s="156"/>
      <c r="D87" s="145"/>
      <c r="E87" s="100" t="s">
        <v>0</v>
      </c>
      <c r="F87" s="146"/>
      <c r="G87" s="145"/>
      <c r="H87" s="33">
        <f>27623/1000</f>
        <v>27.623000000000001</v>
      </c>
      <c r="I87" s="35">
        <v>9.3045000000000009</v>
      </c>
      <c r="J87" s="116">
        <f t="shared" si="4"/>
        <v>33.683886616225607</v>
      </c>
      <c r="K87" s="93" t="s">
        <v>178</v>
      </c>
    </row>
    <row r="88" spans="2:12" s="1" customFormat="1" ht="21" customHeight="1">
      <c r="B88" s="142" t="s">
        <v>215</v>
      </c>
      <c r="C88" s="151"/>
      <c r="D88" s="21"/>
      <c r="E88" s="21"/>
      <c r="F88" s="21"/>
      <c r="G88" s="22"/>
      <c r="H88" s="74">
        <f>H87</f>
        <v>27.623000000000001</v>
      </c>
      <c r="I88" s="75">
        <f>I87</f>
        <v>9.3045000000000009</v>
      </c>
      <c r="J88" s="120"/>
      <c r="K88" s="21"/>
      <c r="L88" s="78"/>
    </row>
    <row r="89" spans="2:12" ht="28.5" customHeight="1">
      <c r="B89" s="172" t="s">
        <v>263</v>
      </c>
      <c r="C89" s="172"/>
      <c r="D89" s="172"/>
      <c r="E89" s="172"/>
      <c r="F89" s="172"/>
      <c r="G89" s="172"/>
      <c r="H89" s="172"/>
      <c r="I89" s="172"/>
      <c r="J89" s="172"/>
      <c r="K89" s="172"/>
    </row>
    <row r="90" spans="2:12" s="27" customFormat="1" ht="60.75" customHeight="1">
      <c r="B90" s="94">
        <v>31</v>
      </c>
      <c r="C90" s="99" t="s">
        <v>246</v>
      </c>
      <c r="D90" s="94" t="s">
        <v>22</v>
      </c>
      <c r="E90" s="94" t="s">
        <v>16</v>
      </c>
      <c r="F90" s="94" t="s">
        <v>14</v>
      </c>
      <c r="G90" s="94" t="s">
        <v>78</v>
      </c>
      <c r="H90" s="94">
        <v>16</v>
      </c>
      <c r="I90" s="10">
        <v>16.100000000000001</v>
      </c>
      <c r="J90" s="10">
        <f>I90*100/H90</f>
        <v>100.62500000000001</v>
      </c>
      <c r="K90" s="94" t="s">
        <v>255</v>
      </c>
      <c r="L90" s="81"/>
    </row>
    <row r="91" spans="2:12" ht="31.5" customHeight="1">
      <c r="B91" s="145">
        <v>32</v>
      </c>
      <c r="C91" s="173" t="s">
        <v>148</v>
      </c>
      <c r="D91" s="145" t="s">
        <v>22</v>
      </c>
      <c r="E91" s="100" t="s">
        <v>79</v>
      </c>
      <c r="F91" s="146" t="s">
        <v>14</v>
      </c>
      <c r="G91" s="145" t="s">
        <v>80</v>
      </c>
      <c r="H91" s="94">
        <v>1</v>
      </c>
      <c r="I91" s="104">
        <v>1</v>
      </c>
      <c r="J91" s="116">
        <f t="shared" ref="J91:J92" si="5">I91*100/H91</f>
        <v>100</v>
      </c>
      <c r="K91" s="138" t="s">
        <v>183</v>
      </c>
    </row>
    <row r="92" spans="2:12" ht="64.5" customHeight="1">
      <c r="B92" s="145"/>
      <c r="C92" s="173"/>
      <c r="D92" s="145"/>
      <c r="E92" s="100" t="s">
        <v>0</v>
      </c>
      <c r="F92" s="146"/>
      <c r="G92" s="145"/>
      <c r="H92" s="49">
        <f>72587/1000</f>
        <v>72.587000000000003</v>
      </c>
      <c r="I92" s="35">
        <v>72.451300000000003</v>
      </c>
      <c r="J92" s="116">
        <f t="shared" si="5"/>
        <v>99.813051923898215</v>
      </c>
      <c r="K92" s="138"/>
    </row>
    <row r="93" spans="2:12" s="23" customFormat="1" ht="25.5" customHeight="1">
      <c r="B93" s="142" t="s">
        <v>215</v>
      </c>
      <c r="C93" s="151"/>
      <c r="D93" s="21"/>
      <c r="E93" s="21"/>
      <c r="F93" s="21"/>
      <c r="G93" s="22"/>
      <c r="H93" s="75">
        <f>H92</f>
        <v>72.587000000000003</v>
      </c>
      <c r="I93" s="75">
        <f>I92</f>
        <v>72.451300000000003</v>
      </c>
      <c r="J93" s="120"/>
      <c r="K93" s="21"/>
      <c r="L93" s="78"/>
    </row>
    <row r="94" spans="2:12" s="29" customFormat="1" ht="21.75" customHeight="1">
      <c r="B94" s="172" t="s">
        <v>265</v>
      </c>
      <c r="C94" s="172"/>
      <c r="D94" s="172"/>
      <c r="E94" s="172"/>
      <c r="F94" s="172"/>
      <c r="G94" s="172"/>
      <c r="H94" s="172"/>
      <c r="I94" s="172"/>
      <c r="J94" s="172"/>
      <c r="K94" s="172"/>
      <c r="L94" s="80"/>
    </row>
    <row r="95" spans="2:12" s="27" customFormat="1" ht="69.75" customHeight="1">
      <c r="B95" s="94">
        <v>33</v>
      </c>
      <c r="C95" s="99" t="s">
        <v>247</v>
      </c>
      <c r="D95" s="154" t="s">
        <v>22</v>
      </c>
      <c r="E95" s="94"/>
      <c r="F95" s="94"/>
      <c r="G95" s="154" t="s">
        <v>77</v>
      </c>
      <c r="H95" s="43"/>
      <c r="I95" s="45"/>
      <c r="J95" s="121"/>
      <c r="K95" s="94"/>
      <c r="L95" s="81"/>
    </row>
    <row r="96" spans="2:12" s="27" customFormat="1" ht="105.75" customHeight="1">
      <c r="B96" s="94"/>
      <c r="C96" s="44" t="s">
        <v>81</v>
      </c>
      <c r="D96" s="154"/>
      <c r="E96" s="94" t="s">
        <v>16</v>
      </c>
      <c r="F96" s="94" t="s">
        <v>14</v>
      </c>
      <c r="G96" s="154"/>
      <c r="H96" s="45">
        <v>10.7</v>
      </c>
      <c r="I96" s="45">
        <v>11</v>
      </c>
      <c r="J96" s="10">
        <f>I96*100/H96</f>
        <v>102.80373831775701</v>
      </c>
      <c r="K96" s="94" t="s">
        <v>184</v>
      </c>
      <c r="L96" s="81"/>
    </row>
    <row r="97" spans="2:12" s="27" customFormat="1" ht="69.75" customHeight="1">
      <c r="B97" s="94"/>
      <c r="C97" s="44" t="s">
        <v>82</v>
      </c>
      <c r="D97" s="154"/>
      <c r="E97" s="94" t="s">
        <v>16</v>
      </c>
      <c r="F97" s="94" t="s">
        <v>14</v>
      </c>
      <c r="G97" s="154"/>
      <c r="H97" s="45">
        <v>11.2</v>
      </c>
      <c r="I97" s="45">
        <v>12</v>
      </c>
      <c r="J97" s="10">
        <f t="shared" ref="J97:J104" si="6">I97*100/H97</f>
        <v>107.14285714285715</v>
      </c>
      <c r="K97" s="94" t="s">
        <v>173</v>
      </c>
      <c r="L97" s="81"/>
    </row>
    <row r="98" spans="2:12" s="27" customFormat="1" ht="74.25" customHeight="1">
      <c r="B98" s="94"/>
      <c r="C98" s="44" t="s">
        <v>83</v>
      </c>
      <c r="D98" s="154"/>
      <c r="E98" s="94" t="s">
        <v>16</v>
      </c>
      <c r="F98" s="94" t="s">
        <v>14</v>
      </c>
      <c r="G98" s="154"/>
      <c r="H98" s="45">
        <v>11.1</v>
      </c>
      <c r="I98" s="45">
        <v>11.1</v>
      </c>
      <c r="J98" s="10">
        <f t="shared" si="6"/>
        <v>100</v>
      </c>
      <c r="K98" s="94" t="s">
        <v>174</v>
      </c>
      <c r="L98" s="81"/>
    </row>
    <row r="99" spans="2:12" ht="75" customHeight="1">
      <c r="B99" s="145">
        <v>34</v>
      </c>
      <c r="C99" s="167" t="s">
        <v>149</v>
      </c>
      <c r="D99" s="145" t="s">
        <v>22</v>
      </c>
      <c r="E99" s="94" t="s">
        <v>84</v>
      </c>
      <c r="F99" s="96" t="s">
        <v>14</v>
      </c>
      <c r="G99" s="145" t="s">
        <v>85</v>
      </c>
      <c r="H99" s="94">
        <v>960</v>
      </c>
      <c r="I99" s="104">
        <v>960</v>
      </c>
      <c r="J99" s="116">
        <f t="shared" si="6"/>
        <v>100</v>
      </c>
      <c r="K99" s="138" t="s">
        <v>185</v>
      </c>
    </row>
    <row r="100" spans="2:12" ht="33.75" customHeight="1">
      <c r="B100" s="145"/>
      <c r="C100" s="167"/>
      <c r="D100" s="145"/>
      <c r="E100" s="94" t="s">
        <v>0</v>
      </c>
      <c r="F100" s="96" t="s">
        <v>14</v>
      </c>
      <c r="G100" s="145"/>
      <c r="H100" s="38">
        <f>3449060/1000</f>
        <v>3449.06</v>
      </c>
      <c r="I100" s="39">
        <v>3472.0210000000002</v>
      </c>
      <c r="J100" s="116">
        <f t="shared" si="6"/>
        <v>100.66571761581417</v>
      </c>
      <c r="K100" s="138"/>
    </row>
    <row r="101" spans="2:12" ht="58.5" customHeight="1">
      <c r="B101" s="145">
        <v>35</v>
      </c>
      <c r="C101" s="167" t="s">
        <v>150</v>
      </c>
      <c r="D101" s="145" t="s">
        <v>22</v>
      </c>
      <c r="E101" s="94" t="s">
        <v>86</v>
      </c>
      <c r="F101" s="145" t="s">
        <v>14</v>
      </c>
      <c r="G101" s="145" t="s">
        <v>85</v>
      </c>
      <c r="H101" s="94">
        <v>4</v>
      </c>
      <c r="I101" s="104">
        <v>4</v>
      </c>
      <c r="J101" s="116">
        <f t="shared" si="6"/>
        <v>100</v>
      </c>
      <c r="K101" s="138" t="s">
        <v>227</v>
      </c>
    </row>
    <row r="102" spans="2:12" ht="49.5" customHeight="1">
      <c r="B102" s="145"/>
      <c r="C102" s="167"/>
      <c r="D102" s="145"/>
      <c r="E102" s="94" t="s">
        <v>0</v>
      </c>
      <c r="F102" s="145"/>
      <c r="G102" s="145"/>
      <c r="H102" s="38">
        <f>3716181/1000</f>
        <v>3716.181</v>
      </c>
      <c r="I102" s="39">
        <v>3719.17</v>
      </c>
      <c r="J102" s="116">
        <f t="shared" si="6"/>
        <v>100.08043203493048</v>
      </c>
      <c r="K102" s="138"/>
    </row>
    <row r="103" spans="2:12" ht="51.75" customHeight="1">
      <c r="B103" s="145">
        <v>36</v>
      </c>
      <c r="C103" s="167" t="s">
        <v>151</v>
      </c>
      <c r="D103" s="145" t="s">
        <v>22</v>
      </c>
      <c r="E103" s="94" t="s">
        <v>86</v>
      </c>
      <c r="F103" s="145" t="s">
        <v>14</v>
      </c>
      <c r="G103" s="145" t="s">
        <v>87</v>
      </c>
      <c r="H103" s="94">
        <v>4</v>
      </c>
      <c r="I103" s="104">
        <v>4</v>
      </c>
      <c r="J103" s="116">
        <f t="shared" si="6"/>
        <v>100</v>
      </c>
      <c r="K103" s="138" t="s">
        <v>186</v>
      </c>
    </row>
    <row r="104" spans="2:12" ht="38.25" customHeight="1">
      <c r="B104" s="145"/>
      <c r="C104" s="167"/>
      <c r="D104" s="145"/>
      <c r="E104" s="94" t="s">
        <v>0</v>
      </c>
      <c r="F104" s="145"/>
      <c r="G104" s="145"/>
      <c r="H104" s="38">
        <f>19547392/1000</f>
        <v>19547.392</v>
      </c>
      <c r="I104" s="200">
        <v>19566.219000000001</v>
      </c>
      <c r="J104" s="116">
        <f t="shared" si="6"/>
        <v>100.09631463880196</v>
      </c>
      <c r="K104" s="138"/>
    </row>
    <row r="105" spans="2:12" ht="19.5" customHeight="1">
      <c r="B105" s="142" t="s">
        <v>215</v>
      </c>
      <c r="C105" s="151"/>
      <c r="D105" s="21"/>
      <c r="E105" s="21"/>
      <c r="F105" s="21"/>
      <c r="G105" s="22"/>
      <c r="H105" s="66">
        <f>H104+H102+H100</f>
        <v>26712.633000000002</v>
      </c>
      <c r="I105" s="66">
        <f>I104+I102+I100</f>
        <v>26757.410000000003</v>
      </c>
      <c r="J105" s="120"/>
      <c r="K105" s="21"/>
    </row>
    <row r="106" spans="2:12" ht="21.75" customHeight="1">
      <c r="B106" s="172" t="s">
        <v>264</v>
      </c>
      <c r="C106" s="172"/>
      <c r="D106" s="172"/>
      <c r="E106" s="172"/>
      <c r="F106" s="172"/>
      <c r="G106" s="172"/>
      <c r="H106" s="172"/>
      <c r="I106" s="172"/>
      <c r="J106" s="172"/>
      <c r="K106" s="172"/>
    </row>
    <row r="107" spans="2:12" s="27" customFormat="1" ht="63.75" customHeight="1">
      <c r="B107" s="94">
        <v>37</v>
      </c>
      <c r="C107" s="103" t="s">
        <v>248</v>
      </c>
      <c r="D107" s="94" t="s">
        <v>75</v>
      </c>
      <c r="E107" s="94" t="s">
        <v>16</v>
      </c>
      <c r="F107" s="94" t="s">
        <v>14</v>
      </c>
      <c r="G107" s="94" t="s">
        <v>88</v>
      </c>
      <c r="H107" s="89">
        <v>69.2</v>
      </c>
      <c r="I107" s="101">
        <v>69.2</v>
      </c>
      <c r="J107" s="121">
        <f t="shared" ref="J107:J120" si="7">I107*100/H107</f>
        <v>100</v>
      </c>
      <c r="K107" s="138" t="s">
        <v>205</v>
      </c>
      <c r="L107" s="81"/>
    </row>
    <row r="108" spans="2:12" ht="26.25" customHeight="1">
      <c r="B108" s="145">
        <v>38</v>
      </c>
      <c r="C108" s="156" t="s">
        <v>152</v>
      </c>
      <c r="D108" s="155" t="s">
        <v>54</v>
      </c>
      <c r="E108" s="89" t="s">
        <v>16</v>
      </c>
      <c r="F108" s="145" t="s">
        <v>14</v>
      </c>
      <c r="G108" s="145" t="s">
        <v>88</v>
      </c>
      <c r="H108" s="89">
        <v>69.2</v>
      </c>
      <c r="I108" s="10">
        <v>69.2</v>
      </c>
      <c r="J108" s="122">
        <f t="shared" si="7"/>
        <v>100</v>
      </c>
      <c r="K108" s="138"/>
    </row>
    <row r="109" spans="2:12" ht="49.5" customHeight="1">
      <c r="B109" s="145"/>
      <c r="C109" s="156"/>
      <c r="D109" s="155"/>
      <c r="E109" s="89" t="s">
        <v>0</v>
      </c>
      <c r="F109" s="145"/>
      <c r="G109" s="145"/>
      <c r="H109" s="33">
        <f>10000/1000</f>
        <v>10</v>
      </c>
      <c r="I109" s="10">
        <v>9</v>
      </c>
      <c r="J109" s="122">
        <f t="shared" si="7"/>
        <v>90</v>
      </c>
      <c r="K109" s="138"/>
    </row>
    <row r="110" spans="2:12" s="1" customFormat="1" ht="28.5" customHeight="1">
      <c r="B110" s="145">
        <v>39</v>
      </c>
      <c r="C110" s="136" t="s">
        <v>153</v>
      </c>
      <c r="D110" s="155" t="s">
        <v>54</v>
      </c>
      <c r="E110" s="89" t="s">
        <v>16</v>
      </c>
      <c r="F110" s="145" t="s">
        <v>14</v>
      </c>
      <c r="G110" s="145" t="s">
        <v>89</v>
      </c>
      <c r="H110" s="89">
        <v>70.2</v>
      </c>
      <c r="I110" s="10">
        <v>70.2</v>
      </c>
      <c r="J110" s="122">
        <f t="shared" si="7"/>
        <v>100</v>
      </c>
      <c r="K110" s="138" t="s">
        <v>187</v>
      </c>
      <c r="L110" s="78"/>
    </row>
    <row r="111" spans="2:12" ht="84.75" customHeight="1">
      <c r="B111" s="145"/>
      <c r="C111" s="136"/>
      <c r="D111" s="155"/>
      <c r="E111" s="89" t="s">
        <v>0</v>
      </c>
      <c r="F111" s="145"/>
      <c r="G111" s="145"/>
      <c r="H111" s="33">
        <f>10000/1000</f>
        <v>10</v>
      </c>
      <c r="I111" s="10">
        <v>9</v>
      </c>
      <c r="J111" s="122">
        <f t="shared" si="7"/>
        <v>90</v>
      </c>
      <c r="K111" s="138"/>
    </row>
    <row r="112" spans="2:12" ht="48.75" customHeight="1">
      <c r="B112" s="145">
        <v>40</v>
      </c>
      <c r="C112" s="136" t="s">
        <v>154</v>
      </c>
      <c r="D112" s="155" t="s">
        <v>90</v>
      </c>
      <c r="E112" s="89" t="s">
        <v>91</v>
      </c>
      <c r="F112" s="145" t="s">
        <v>14</v>
      </c>
      <c r="G112" s="155" t="s">
        <v>92</v>
      </c>
      <c r="H112" s="89">
        <v>3</v>
      </c>
      <c r="I112" s="101">
        <v>3</v>
      </c>
      <c r="J112" s="122">
        <f t="shared" si="7"/>
        <v>100</v>
      </c>
      <c r="K112" s="138" t="s">
        <v>228</v>
      </c>
      <c r="L112" s="83"/>
    </row>
    <row r="113" spans="2:12" ht="42" customHeight="1">
      <c r="B113" s="145"/>
      <c r="C113" s="136"/>
      <c r="D113" s="155"/>
      <c r="E113" s="89" t="s">
        <v>0</v>
      </c>
      <c r="F113" s="145"/>
      <c r="G113" s="155"/>
      <c r="H113" s="38">
        <f>64448001/1000</f>
        <v>64448.000999999997</v>
      </c>
      <c r="I113" s="70">
        <v>66517.600000000006</v>
      </c>
      <c r="J113" s="122">
        <f t="shared" si="7"/>
        <v>103.2112695008182</v>
      </c>
      <c r="K113" s="138"/>
    </row>
    <row r="114" spans="2:12" ht="43.5" customHeight="1">
      <c r="B114" s="145">
        <v>41</v>
      </c>
      <c r="C114" s="156" t="s">
        <v>192</v>
      </c>
      <c r="D114" s="145" t="s">
        <v>22</v>
      </c>
      <c r="E114" s="94" t="s">
        <v>93</v>
      </c>
      <c r="F114" s="145" t="s">
        <v>14</v>
      </c>
      <c r="G114" s="145" t="s">
        <v>94</v>
      </c>
      <c r="H114" s="94">
        <v>12</v>
      </c>
      <c r="I114" s="104">
        <v>12</v>
      </c>
      <c r="J114" s="122">
        <f t="shared" si="7"/>
        <v>100</v>
      </c>
      <c r="K114" s="138" t="s">
        <v>208</v>
      </c>
    </row>
    <row r="115" spans="2:12" ht="79.5" customHeight="1">
      <c r="B115" s="145"/>
      <c r="C115" s="156"/>
      <c r="D115" s="145"/>
      <c r="E115" s="94" t="s">
        <v>0</v>
      </c>
      <c r="F115" s="145"/>
      <c r="G115" s="145"/>
      <c r="H115" s="38">
        <f>34281/1000</f>
        <v>34.280999999999999</v>
      </c>
      <c r="I115" s="39">
        <v>34.44</v>
      </c>
      <c r="J115" s="122">
        <f t="shared" si="7"/>
        <v>100.46381377439398</v>
      </c>
      <c r="K115" s="138"/>
    </row>
    <row r="116" spans="2:12" ht="60" customHeight="1">
      <c r="B116" s="144">
        <v>42</v>
      </c>
      <c r="C116" s="171" t="s">
        <v>193</v>
      </c>
      <c r="D116" s="147" t="s">
        <v>22</v>
      </c>
      <c r="E116" s="104" t="s">
        <v>95</v>
      </c>
      <c r="F116" s="147" t="s">
        <v>14</v>
      </c>
      <c r="G116" s="147" t="s">
        <v>96</v>
      </c>
      <c r="H116" s="101">
        <v>3</v>
      </c>
      <c r="I116" s="101">
        <v>3</v>
      </c>
      <c r="J116" s="114">
        <f t="shared" si="7"/>
        <v>100</v>
      </c>
      <c r="K116" s="170" t="s">
        <v>229</v>
      </c>
    </row>
    <row r="117" spans="2:12" ht="92.25" customHeight="1">
      <c r="B117" s="144"/>
      <c r="C117" s="171"/>
      <c r="D117" s="147"/>
      <c r="E117" s="104" t="s">
        <v>0</v>
      </c>
      <c r="F117" s="147"/>
      <c r="G117" s="147"/>
      <c r="H117" s="39">
        <f>1912732/1000</f>
        <v>1912.732</v>
      </c>
      <c r="I117" s="46">
        <v>1723.8989999999999</v>
      </c>
      <c r="J117" s="114">
        <f t="shared" si="7"/>
        <v>90.127576680894137</v>
      </c>
      <c r="K117" s="170"/>
    </row>
    <row r="118" spans="2:12" ht="33.75" customHeight="1">
      <c r="B118" s="145">
        <v>43</v>
      </c>
      <c r="C118" s="156" t="s">
        <v>194</v>
      </c>
      <c r="D118" s="145" t="s">
        <v>22</v>
      </c>
      <c r="E118" s="94" t="s">
        <v>97</v>
      </c>
      <c r="F118" s="145" t="s">
        <v>23</v>
      </c>
      <c r="G118" s="145" t="s">
        <v>98</v>
      </c>
      <c r="H118" s="94">
        <v>50000</v>
      </c>
      <c r="I118" s="104">
        <v>9704</v>
      </c>
      <c r="J118" s="114">
        <f t="shared" si="7"/>
        <v>19.408000000000001</v>
      </c>
      <c r="K118" s="138" t="s">
        <v>280</v>
      </c>
    </row>
    <row r="119" spans="2:12" ht="43.5" customHeight="1">
      <c r="B119" s="145"/>
      <c r="C119" s="156"/>
      <c r="D119" s="145"/>
      <c r="E119" s="94" t="s">
        <v>0</v>
      </c>
      <c r="F119" s="145"/>
      <c r="G119" s="145"/>
      <c r="H119" s="38">
        <v>1000</v>
      </c>
      <c r="I119" s="201">
        <v>194.078</v>
      </c>
      <c r="J119" s="114">
        <f t="shared" si="7"/>
        <v>19.407799999999998</v>
      </c>
      <c r="K119" s="138"/>
    </row>
    <row r="120" spans="2:12" ht="133.5" customHeight="1">
      <c r="B120" s="109">
        <v>44</v>
      </c>
      <c r="C120" s="7" t="s">
        <v>155</v>
      </c>
      <c r="D120" s="109" t="s">
        <v>22</v>
      </c>
      <c r="E120" s="104" t="s">
        <v>16</v>
      </c>
      <c r="F120" s="109" t="s">
        <v>69</v>
      </c>
      <c r="G120" s="4" t="s">
        <v>99</v>
      </c>
      <c r="H120" s="42">
        <v>95.54</v>
      </c>
      <c r="I120" s="42">
        <v>95.54</v>
      </c>
      <c r="J120" s="114">
        <f t="shared" si="7"/>
        <v>100</v>
      </c>
      <c r="K120" s="104" t="s">
        <v>209</v>
      </c>
    </row>
    <row r="121" spans="2:12" ht="21" customHeight="1">
      <c r="B121" s="142" t="s">
        <v>215</v>
      </c>
      <c r="C121" s="151"/>
      <c r="D121" s="21"/>
      <c r="E121" s="21"/>
      <c r="F121" s="21"/>
      <c r="G121" s="22"/>
      <c r="H121" s="66">
        <f>H119+H117+H115+H113+H111+H109</f>
        <v>67415.013999999996</v>
      </c>
      <c r="I121" s="66">
        <f>I119+I117+I115+I113+I111+I109</f>
        <v>68488.017000000007</v>
      </c>
      <c r="J121" s="120"/>
      <c r="K121" s="21"/>
    </row>
    <row r="122" spans="2:12" ht="21" customHeight="1">
      <c r="B122" s="172" t="s">
        <v>266</v>
      </c>
      <c r="C122" s="172"/>
      <c r="D122" s="172"/>
      <c r="E122" s="172"/>
      <c r="F122" s="172"/>
      <c r="G122" s="172"/>
      <c r="H122" s="172"/>
      <c r="I122" s="172"/>
      <c r="J122" s="172"/>
      <c r="K122" s="172"/>
    </row>
    <row r="123" spans="2:12" s="27" customFormat="1" ht="108" customHeight="1">
      <c r="B123" s="94">
        <v>45</v>
      </c>
      <c r="C123" s="47" t="s">
        <v>249</v>
      </c>
      <c r="D123" s="92" t="s">
        <v>75</v>
      </c>
      <c r="E123" s="92" t="s">
        <v>16</v>
      </c>
      <c r="F123" s="92" t="s">
        <v>100</v>
      </c>
      <c r="G123" s="92" t="s">
        <v>101</v>
      </c>
      <c r="H123" s="92">
        <v>49.84</v>
      </c>
      <c r="I123" s="101">
        <v>49.85</v>
      </c>
      <c r="J123" s="123">
        <f>I123*100/H123</f>
        <v>100.02006420545746</v>
      </c>
      <c r="K123" s="87" t="s">
        <v>188</v>
      </c>
      <c r="L123" s="81"/>
    </row>
    <row r="124" spans="2:12" ht="24.75" customHeight="1">
      <c r="B124" s="145">
        <v>46</v>
      </c>
      <c r="C124" s="156" t="s">
        <v>156</v>
      </c>
      <c r="D124" s="145" t="s">
        <v>22</v>
      </c>
      <c r="E124" s="94" t="s">
        <v>102</v>
      </c>
      <c r="F124" s="145" t="s">
        <v>100</v>
      </c>
      <c r="G124" s="138" t="s">
        <v>103</v>
      </c>
      <c r="H124" s="94">
        <v>30</v>
      </c>
      <c r="I124" s="104">
        <v>30</v>
      </c>
      <c r="J124" s="124">
        <f t="shared" ref="J124:J135" si="8">I124*100/H124</f>
        <v>100</v>
      </c>
      <c r="K124" s="150" t="s">
        <v>189</v>
      </c>
    </row>
    <row r="125" spans="2:12" ht="91.5" customHeight="1">
      <c r="B125" s="145"/>
      <c r="C125" s="156"/>
      <c r="D125" s="145"/>
      <c r="E125" s="94" t="s">
        <v>0</v>
      </c>
      <c r="F125" s="145"/>
      <c r="G125" s="138"/>
      <c r="H125" s="38">
        <f>100729/1000</f>
        <v>100.729</v>
      </c>
      <c r="I125" s="39">
        <v>94.781000000000006</v>
      </c>
      <c r="J125" s="124">
        <f t="shared" si="8"/>
        <v>94.095047106592943</v>
      </c>
      <c r="K125" s="150"/>
    </row>
    <row r="126" spans="2:12" s="1" customFormat="1" ht="27" customHeight="1">
      <c r="B126" s="135">
        <v>47</v>
      </c>
      <c r="C126" s="152" t="s">
        <v>157</v>
      </c>
      <c r="D126" s="135" t="s">
        <v>22</v>
      </c>
      <c r="E126" s="89" t="s">
        <v>102</v>
      </c>
      <c r="F126" s="145" t="s">
        <v>100</v>
      </c>
      <c r="G126" s="138" t="s">
        <v>104</v>
      </c>
      <c r="H126" s="94">
        <v>10</v>
      </c>
      <c r="I126" s="104">
        <v>10</v>
      </c>
      <c r="J126" s="124">
        <f t="shared" si="8"/>
        <v>100</v>
      </c>
      <c r="K126" s="150" t="s">
        <v>190</v>
      </c>
      <c r="L126" s="78"/>
    </row>
    <row r="127" spans="2:12" ht="158.25" customHeight="1">
      <c r="B127" s="135"/>
      <c r="C127" s="152"/>
      <c r="D127" s="135"/>
      <c r="E127" s="89" t="s">
        <v>0</v>
      </c>
      <c r="F127" s="145"/>
      <c r="G127" s="138"/>
      <c r="H127" s="38">
        <v>6.7370000000000001</v>
      </c>
      <c r="I127" s="48">
        <v>17.395</v>
      </c>
      <c r="J127" s="124">
        <f t="shared" si="8"/>
        <v>258.20097966453909</v>
      </c>
      <c r="K127" s="150"/>
      <c r="L127" s="84"/>
    </row>
    <row r="128" spans="2:12" ht="46.5" customHeight="1">
      <c r="B128" s="135">
        <v>48</v>
      </c>
      <c r="C128" s="152" t="s">
        <v>158</v>
      </c>
      <c r="D128" s="135" t="s">
        <v>22</v>
      </c>
      <c r="E128" s="89" t="s">
        <v>102</v>
      </c>
      <c r="F128" s="145" t="s">
        <v>100</v>
      </c>
      <c r="G128" s="149" t="s">
        <v>105</v>
      </c>
      <c r="H128" s="94">
        <v>14</v>
      </c>
      <c r="I128" s="104">
        <v>14</v>
      </c>
      <c r="J128" s="124">
        <f t="shared" si="8"/>
        <v>100</v>
      </c>
      <c r="K128" s="181" t="s">
        <v>210</v>
      </c>
      <c r="L128" s="79"/>
    </row>
    <row r="129" spans="2:12" ht="259.5" customHeight="1">
      <c r="B129" s="135"/>
      <c r="C129" s="152"/>
      <c r="D129" s="135"/>
      <c r="E129" s="101" t="s">
        <v>0</v>
      </c>
      <c r="F129" s="145"/>
      <c r="G129" s="149"/>
      <c r="H129" s="38">
        <f>650150/1000</f>
        <v>650.15</v>
      </c>
      <c r="I129" s="39">
        <v>649.37699999999995</v>
      </c>
      <c r="J129" s="124">
        <f t="shared" si="8"/>
        <v>99.881104360532177</v>
      </c>
      <c r="K129" s="150"/>
    </row>
    <row r="130" spans="2:12" ht="63.75" customHeight="1">
      <c r="B130" s="135">
        <v>49</v>
      </c>
      <c r="C130" s="152" t="s">
        <v>159</v>
      </c>
      <c r="D130" s="135" t="s">
        <v>22</v>
      </c>
      <c r="E130" s="89" t="s">
        <v>106</v>
      </c>
      <c r="F130" s="145" t="s">
        <v>100</v>
      </c>
      <c r="G130" s="149" t="s">
        <v>107</v>
      </c>
      <c r="H130" s="94">
        <v>1</v>
      </c>
      <c r="I130" s="104">
        <v>1</v>
      </c>
      <c r="J130" s="124">
        <f t="shared" si="8"/>
        <v>100</v>
      </c>
      <c r="K130" s="150" t="s">
        <v>230</v>
      </c>
    </row>
    <row r="131" spans="2:12" ht="216.75" customHeight="1">
      <c r="B131" s="135"/>
      <c r="C131" s="152"/>
      <c r="D131" s="135"/>
      <c r="E131" s="101" t="s">
        <v>0</v>
      </c>
      <c r="F131" s="145"/>
      <c r="G131" s="149"/>
      <c r="H131" s="38">
        <f>204321/1000</f>
        <v>204.321</v>
      </c>
      <c r="I131" s="60">
        <v>203.92500000000001</v>
      </c>
      <c r="J131" s="124">
        <f t="shared" si="8"/>
        <v>99.806187322888988</v>
      </c>
      <c r="K131" s="150"/>
    </row>
    <row r="132" spans="2:12" ht="42.75" customHeight="1">
      <c r="B132" s="135">
        <v>50</v>
      </c>
      <c r="C132" s="152" t="s">
        <v>160</v>
      </c>
      <c r="D132" s="135" t="s">
        <v>22</v>
      </c>
      <c r="E132" s="89" t="s">
        <v>62</v>
      </c>
      <c r="F132" s="145" t="s">
        <v>100</v>
      </c>
      <c r="G132" s="149" t="s">
        <v>108</v>
      </c>
      <c r="H132" s="94">
        <v>2</v>
      </c>
      <c r="I132" s="104">
        <v>2</v>
      </c>
      <c r="J132" s="124">
        <f t="shared" si="8"/>
        <v>100</v>
      </c>
      <c r="K132" s="150" t="s">
        <v>201</v>
      </c>
    </row>
    <row r="133" spans="2:12" ht="151.5" customHeight="1">
      <c r="B133" s="135"/>
      <c r="C133" s="152"/>
      <c r="D133" s="135"/>
      <c r="E133" s="101" t="s">
        <v>0</v>
      </c>
      <c r="F133" s="145"/>
      <c r="G133" s="149"/>
      <c r="H133" s="38">
        <f>75824/1000</f>
        <v>75.823999999999998</v>
      </c>
      <c r="I133" s="60">
        <v>65.111999999999995</v>
      </c>
      <c r="J133" s="124">
        <f t="shared" si="8"/>
        <v>85.87254695083351</v>
      </c>
      <c r="K133" s="150"/>
    </row>
    <row r="134" spans="2:12" ht="56.25" customHeight="1">
      <c r="B134" s="135">
        <v>51</v>
      </c>
      <c r="C134" s="152" t="s">
        <v>161</v>
      </c>
      <c r="D134" s="135" t="s">
        <v>22</v>
      </c>
      <c r="E134" s="89" t="s">
        <v>109</v>
      </c>
      <c r="F134" s="135" t="s">
        <v>100</v>
      </c>
      <c r="G134" s="149" t="s">
        <v>216</v>
      </c>
      <c r="H134" s="94">
        <v>1</v>
      </c>
      <c r="I134" s="104">
        <v>1</v>
      </c>
      <c r="J134" s="124">
        <f t="shared" si="8"/>
        <v>100</v>
      </c>
      <c r="K134" s="150" t="s">
        <v>202</v>
      </c>
    </row>
    <row r="135" spans="2:12" ht="96.75" customHeight="1">
      <c r="B135" s="135"/>
      <c r="C135" s="152"/>
      <c r="D135" s="135"/>
      <c r="E135" s="101" t="s">
        <v>0</v>
      </c>
      <c r="F135" s="135"/>
      <c r="G135" s="149"/>
      <c r="H135" s="38">
        <f>34604/1000</f>
        <v>34.603999999999999</v>
      </c>
      <c r="I135" s="48">
        <v>34.600999999999999</v>
      </c>
      <c r="J135" s="124">
        <f t="shared" si="8"/>
        <v>99.991330482025205</v>
      </c>
      <c r="K135" s="150"/>
    </row>
    <row r="136" spans="2:12" ht="30" customHeight="1">
      <c r="B136" s="142" t="s">
        <v>215</v>
      </c>
      <c r="C136" s="151"/>
      <c r="D136" s="97"/>
      <c r="E136" s="97"/>
      <c r="F136" s="97"/>
      <c r="G136" s="97"/>
      <c r="H136" s="77">
        <f>H135+H133+H131+H129+H127+H125</f>
        <v>1072.365</v>
      </c>
      <c r="I136" s="76">
        <f>I135+I133+I131+I129+I127+I125</f>
        <v>1065.191</v>
      </c>
      <c r="J136" s="125"/>
      <c r="K136" s="97"/>
    </row>
    <row r="137" spans="2:12" ht="25.5" customHeight="1">
      <c r="B137" s="148" t="s">
        <v>267</v>
      </c>
      <c r="C137" s="148"/>
      <c r="D137" s="148"/>
      <c r="E137" s="148"/>
      <c r="F137" s="148"/>
      <c r="G137" s="148"/>
      <c r="H137" s="148"/>
      <c r="I137" s="148"/>
      <c r="J137" s="148"/>
      <c r="K137" s="148"/>
    </row>
    <row r="138" spans="2:12" s="27" customFormat="1" ht="105" customHeight="1">
      <c r="B138" s="89">
        <v>52</v>
      </c>
      <c r="C138" s="30" t="s">
        <v>250</v>
      </c>
      <c r="D138" s="89" t="s">
        <v>114</v>
      </c>
      <c r="E138" s="89" t="s">
        <v>115</v>
      </c>
      <c r="F138" s="89" t="s">
        <v>14</v>
      </c>
      <c r="G138" s="89" t="s">
        <v>116</v>
      </c>
      <c r="H138" s="89">
        <v>84.88</v>
      </c>
      <c r="I138" s="48">
        <v>84.88</v>
      </c>
      <c r="J138" s="121">
        <f>I138*100/H138</f>
        <v>100</v>
      </c>
      <c r="K138" s="89" t="s">
        <v>191</v>
      </c>
      <c r="L138" s="81"/>
    </row>
    <row r="139" spans="2:12" ht="36" customHeight="1">
      <c r="B139" s="135">
        <v>53</v>
      </c>
      <c r="C139" s="136" t="s">
        <v>163</v>
      </c>
      <c r="D139" s="135" t="s">
        <v>22</v>
      </c>
      <c r="E139" s="89" t="s">
        <v>38</v>
      </c>
      <c r="F139" s="135" t="s">
        <v>14</v>
      </c>
      <c r="G139" s="135" t="s">
        <v>77</v>
      </c>
      <c r="H139" s="89">
        <v>6</v>
      </c>
      <c r="I139" s="48">
        <v>6</v>
      </c>
      <c r="J139" s="114">
        <f t="shared" ref="J139:J140" si="9">I139*100/H139</f>
        <v>100</v>
      </c>
      <c r="K139" s="149" t="s">
        <v>231</v>
      </c>
    </row>
    <row r="140" spans="2:12" ht="195.75" customHeight="1">
      <c r="B140" s="135"/>
      <c r="C140" s="136"/>
      <c r="D140" s="135"/>
      <c r="E140" s="101" t="s">
        <v>0</v>
      </c>
      <c r="F140" s="135"/>
      <c r="G140" s="135"/>
      <c r="H140" s="89">
        <f>5099931/1000</f>
        <v>5099.9309999999996</v>
      </c>
      <c r="I140" s="48">
        <v>5759.7979999999998</v>
      </c>
      <c r="J140" s="114">
        <f t="shared" si="9"/>
        <v>112.93874368104196</v>
      </c>
      <c r="K140" s="149"/>
    </row>
    <row r="141" spans="2:12" ht="24" customHeight="1">
      <c r="B141" s="142" t="s">
        <v>215</v>
      </c>
      <c r="C141" s="151"/>
      <c r="D141" s="97"/>
      <c r="E141" s="67"/>
      <c r="F141" s="97"/>
      <c r="G141" s="97"/>
      <c r="H141" s="97">
        <f>H140</f>
        <v>5099.9309999999996</v>
      </c>
      <c r="I141" s="67">
        <f>I140</f>
        <v>5759.7979999999998</v>
      </c>
      <c r="J141" s="120"/>
      <c r="K141" s="97"/>
    </row>
    <row r="142" spans="2:12" ht="17.25" customHeight="1">
      <c r="B142" s="148" t="s">
        <v>268</v>
      </c>
      <c r="C142" s="148"/>
      <c r="D142" s="148"/>
      <c r="E142" s="148"/>
      <c r="F142" s="148"/>
      <c r="G142" s="148"/>
      <c r="H142" s="148"/>
      <c r="I142" s="148"/>
      <c r="J142" s="148"/>
      <c r="K142" s="148"/>
    </row>
    <row r="143" spans="2:12" s="27" customFormat="1" ht="224.25" customHeight="1">
      <c r="B143" s="89">
        <v>54</v>
      </c>
      <c r="C143" s="30" t="s">
        <v>251</v>
      </c>
      <c r="D143" s="89" t="s">
        <v>117</v>
      </c>
      <c r="E143" s="89" t="s">
        <v>16</v>
      </c>
      <c r="F143" s="89" t="s">
        <v>14</v>
      </c>
      <c r="G143" s="89" t="s">
        <v>118</v>
      </c>
      <c r="H143" s="92">
        <v>87.3</v>
      </c>
      <c r="I143" s="48">
        <v>89.12</v>
      </c>
      <c r="J143" s="126">
        <f>I143*100/H143</f>
        <v>102.08476517754869</v>
      </c>
      <c r="K143" s="101" t="s">
        <v>281</v>
      </c>
      <c r="L143" s="81"/>
    </row>
    <row r="144" spans="2:12" ht="34.5" customHeight="1">
      <c r="B144" s="139">
        <v>55</v>
      </c>
      <c r="C144" s="136" t="s">
        <v>164</v>
      </c>
      <c r="D144" s="139" t="s">
        <v>22</v>
      </c>
      <c r="E144" s="89" t="s">
        <v>62</v>
      </c>
      <c r="F144" s="139" t="s">
        <v>14</v>
      </c>
      <c r="G144" s="139" t="s">
        <v>77</v>
      </c>
      <c r="H144" s="89">
        <v>7</v>
      </c>
      <c r="I144" s="48">
        <v>7</v>
      </c>
      <c r="J144" s="124">
        <f>I144*100/H144</f>
        <v>100</v>
      </c>
      <c r="K144" s="149" t="s">
        <v>232</v>
      </c>
    </row>
    <row r="145" spans="1:13" ht="265.5" customHeight="1">
      <c r="B145" s="139"/>
      <c r="C145" s="136"/>
      <c r="D145" s="139"/>
      <c r="E145" s="101" t="s">
        <v>0</v>
      </c>
      <c r="F145" s="139"/>
      <c r="G145" s="139"/>
      <c r="H145" s="49">
        <f>409290/1000</f>
        <v>409.29</v>
      </c>
      <c r="I145" s="50">
        <v>402.88400000000001</v>
      </c>
      <c r="J145" s="124">
        <f>I145*100/H145</f>
        <v>98.434850594932684</v>
      </c>
      <c r="K145" s="149"/>
      <c r="M145" s="53"/>
    </row>
    <row r="146" spans="1:13" ht="24.75" customHeight="1">
      <c r="B146" s="139">
        <v>56</v>
      </c>
      <c r="C146" s="137" t="s">
        <v>165</v>
      </c>
      <c r="D146" s="139" t="s">
        <v>22</v>
      </c>
      <c r="E146" s="89" t="s">
        <v>62</v>
      </c>
      <c r="F146" s="135" t="s">
        <v>14</v>
      </c>
      <c r="G146" s="139" t="s">
        <v>77</v>
      </c>
      <c r="H146" s="94">
        <v>12</v>
      </c>
      <c r="I146" s="48">
        <v>11</v>
      </c>
      <c r="J146" s="124">
        <f>I146*100/H146</f>
        <v>91.666666666666671</v>
      </c>
      <c r="K146" s="176" t="s">
        <v>233</v>
      </c>
    </row>
    <row r="147" spans="1:13" ht="301.5" customHeight="1">
      <c r="B147" s="139"/>
      <c r="C147" s="137"/>
      <c r="D147" s="139"/>
      <c r="E147" s="101" t="s">
        <v>0</v>
      </c>
      <c r="F147" s="135"/>
      <c r="G147" s="139"/>
      <c r="H147" s="38">
        <f>166941/1000</f>
        <v>166.941</v>
      </c>
      <c r="I147" s="50">
        <v>155.66399999999999</v>
      </c>
      <c r="J147" s="124">
        <f t="shared" ref="J147:J153" si="10">I147*100/H147</f>
        <v>93.244918863550581</v>
      </c>
      <c r="K147" s="149"/>
    </row>
    <row r="148" spans="1:13" ht="96" customHeight="1">
      <c r="B148" s="139">
        <v>57</v>
      </c>
      <c r="C148" s="137" t="s">
        <v>166</v>
      </c>
      <c r="D148" s="139" t="s">
        <v>22</v>
      </c>
      <c r="E148" s="89" t="s">
        <v>119</v>
      </c>
      <c r="F148" s="135" t="s">
        <v>14</v>
      </c>
      <c r="G148" s="139" t="s">
        <v>77</v>
      </c>
      <c r="H148" s="88">
        <v>1</v>
      </c>
      <c r="I148" s="51">
        <v>1</v>
      </c>
      <c r="J148" s="124">
        <f t="shared" si="10"/>
        <v>100</v>
      </c>
      <c r="K148" s="202" t="s">
        <v>286</v>
      </c>
    </row>
    <row r="149" spans="1:13" ht="21" customHeight="1">
      <c r="B149" s="139"/>
      <c r="C149" s="137"/>
      <c r="D149" s="139"/>
      <c r="E149" s="101" t="s">
        <v>0</v>
      </c>
      <c r="F149" s="135"/>
      <c r="G149" s="139"/>
      <c r="H149" s="38">
        <f>605252/1000</f>
        <v>605.25199999999995</v>
      </c>
      <c r="I149" s="60">
        <v>591.54</v>
      </c>
      <c r="J149" s="124">
        <f t="shared" si="10"/>
        <v>97.734497366386236</v>
      </c>
      <c r="K149" s="174"/>
    </row>
    <row r="150" spans="1:13" ht="99" customHeight="1">
      <c r="B150" s="139">
        <v>58</v>
      </c>
      <c r="C150" s="137" t="s">
        <v>167</v>
      </c>
      <c r="D150" s="139" t="s">
        <v>22</v>
      </c>
      <c r="E150" s="89" t="s">
        <v>120</v>
      </c>
      <c r="F150" s="135" t="s">
        <v>14</v>
      </c>
      <c r="G150" s="139" t="s">
        <v>77</v>
      </c>
      <c r="H150" s="94">
        <v>1</v>
      </c>
      <c r="I150" s="48">
        <v>1</v>
      </c>
      <c r="J150" s="124">
        <f t="shared" si="10"/>
        <v>100</v>
      </c>
      <c r="K150" s="174" t="s">
        <v>203</v>
      </c>
    </row>
    <row r="151" spans="1:13" ht="42.75" customHeight="1">
      <c r="B151" s="139"/>
      <c r="C151" s="137"/>
      <c r="D151" s="139"/>
      <c r="E151" s="101" t="s">
        <v>0</v>
      </c>
      <c r="F151" s="135"/>
      <c r="G151" s="139"/>
      <c r="H151" s="38">
        <f>30026/1000</f>
        <v>30.026</v>
      </c>
      <c r="I151" s="50">
        <v>29.526</v>
      </c>
      <c r="J151" s="124">
        <f t="shared" si="10"/>
        <v>98.334776527009922</v>
      </c>
      <c r="K151" s="175"/>
    </row>
    <row r="152" spans="1:13" ht="37.5" customHeight="1">
      <c r="B152" s="139">
        <v>59</v>
      </c>
      <c r="C152" s="137" t="s">
        <v>168</v>
      </c>
      <c r="D152" s="139" t="s">
        <v>22</v>
      </c>
      <c r="E152" s="89" t="s">
        <v>121</v>
      </c>
      <c r="F152" s="139" t="s">
        <v>122</v>
      </c>
      <c r="G152" s="139" t="s">
        <v>77</v>
      </c>
      <c r="H152" s="94">
        <v>16</v>
      </c>
      <c r="I152" s="48">
        <v>0</v>
      </c>
      <c r="J152" s="124">
        <f t="shared" si="10"/>
        <v>0</v>
      </c>
      <c r="K152" s="176" t="s">
        <v>204</v>
      </c>
    </row>
    <row r="153" spans="1:13" ht="125.25" customHeight="1">
      <c r="B153" s="139"/>
      <c r="C153" s="137"/>
      <c r="D153" s="139"/>
      <c r="E153" s="101" t="s">
        <v>0</v>
      </c>
      <c r="F153" s="139"/>
      <c r="G153" s="139"/>
      <c r="H153" s="38">
        <f>34300/1000</f>
        <v>34.299999999999997</v>
      </c>
      <c r="I153" s="48">
        <v>0</v>
      </c>
      <c r="J153" s="124">
        <f t="shared" si="10"/>
        <v>0</v>
      </c>
      <c r="K153" s="176"/>
    </row>
    <row r="154" spans="1:13" ht="47.25" customHeight="1">
      <c r="B154" s="139">
        <v>60</v>
      </c>
      <c r="C154" s="137" t="s">
        <v>169</v>
      </c>
      <c r="D154" s="139" t="s">
        <v>22</v>
      </c>
      <c r="E154" s="89" t="s">
        <v>123</v>
      </c>
      <c r="F154" s="139">
        <v>2025</v>
      </c>
      <c r="G154" s="139" t="s">
        <v>77</v>
      </c>
      <c r="H154" s="94">
        <v>1</v>
      </c>
      <c r="I154" s="48">
        <v>1</v>
      </c>
      <c r="J154" s="124">
        <f t="shared" ref="J154:J155" si="11">I154*100/H154</f>
        <v>100</v>
      </c>
      <c r="K154" s="176" t="s">
        <v>282</v>
      </c>
    </row>
    <row r="155" spans="1:13" ht="102" customHeight="1">
      <c r="B155" s="139"/>
      <c r="C155" s="137"/>
      <c r="D155" s="139"/>
      <c r="E155" s="101" t="s">
        <v>0</v>
      </c>
      <c r="F155" s="139"/>
      <c r="G155" s="139"/>
      <c r="H155" s="38">
        <f>16372/1000</f>
        <v>16.372</v>
      </c>
      <c r="I155" s="48">
        <v>1.4219999999999999</v>
      </c>
      <c r="J155" s="124">
        <f t="shared" si="11"/>
        <v>8.6855607134131443</v>
      </c>
      <c r="K155" s="176"/>
    </row>
    <row r="156" spans="1:13" ht="24" customHeight="1">
      <c r="B156" s="142" t="s">
        <v>215</v>
      </c>
      <c r="C156" s="143"/>
      <c r="D156" s="20"/>
      <c r="E156" s="13"/>
      <c r="F156" s="13"/>
      <c r="G156" s="13"/>
      <c r="H156" s="68">
        <f>H155+H153+H151+H149+H147+H145</f>
        <v>1262.181</v>
      </c>
      <c r="I156" s="69">
        <f>I145+I147+I149+I151+I153+I155</f>
        <v>1181.0360000000001</v>
      </c>
      <c r="J156" s="118"/>
      <c r="K156" s="13"/>
    </row>
    <row r="157" spans="1:13" ht="24" customHeight="1">
      <c r="B157" s="193" t="s">
        <v>269</v>
      </c>
      <c r="C157" s="193"/>
      <c r="D157" s="193"/>
      <c r="E157" s="193"/>
      <c r="F157" s="193"/>
      <c r="G157" s="193"/>
      <c r="H157" s="193"/>
      <c r="I157" s="193"/>
      <c r="J157" s="193"/>
      <c r="K157" s="193"/>
    </row>
    <row r="158" spans="1:13" s="27" customFormat="1" ht="75" customHeight="1">
      <c r="B158" s="89">
        <v>61</v>
      </c>
      <c r="C158" s="47" t="s">
        <v>239</v>
      </c>
      <c r="D158" s="92" t="s">
        <v>13</v>
      </c>
      <c r="E158" s="92" t="s">
        <v>16</v>
      </c>
      <c r="F158" s="89" t="s">
        <v>110</v>
      </c>
      <c r="G158" s="89" t="s">
        <v>111</v>
      </c>
      <c r="H158" s="92">
        <v>6.8</v>
      </c>
      <c r="I158" s="101">
        <v>5.8</v>
      </c>
      <c r="J158" s="126">
        <f>I158*100/H158</f>
        <v>85.294117647058826</v>
      </c>
      <c r="K158" s="87" t="s">
        <v>234</v>
      </c>
      <c r="L158" s="81"/>
    </row>
    <row r="159" spans="1:13" s="27" customFormat="1" ht="98.25" customHeight="1">
      <c r="B159" s="89">
        <v>62</v>
      </c>
      <c r="C159" s="107" t="s">
        <v>162</v>
      </c>
      <c r="D159" s="89" t="s">
        <v>22</v>
      </c>
      <c r="E159" s="89" t="s">
        <v>112</v>
      </c>
      <c r="F159" s="89" t="s">
        <v>100</v>
      </c>
      <c r="G159" s="89" t="s">
        <v>113</v>
      </c>
      <c r="H159" s="94">
        <v>380000</v>
      </c>
      <c r="I159" s="104">
        <v>382245</v>
      </c>
      <c r="J159" s="123">
        <f>I159*100/H159</f>
        <v>100.59078947368421</v>
      </c>
      <c r="K159" s="89" t="s">
        <v>235</v>
      </c>
      <c r="L159" s="81"/>
    </row>
    <row r="160" spans="1:13" ht="26.25" customHeight="1">
      <c r="A160" s="23"/>
      <c r="B160" s="142" t="s">
        <v>215</v>
      </c>
      <c r="C160" s="143"/>
      <c r="D160" s="129"/>
      <c r="E160" s="129"/>
      <c r="F160" s="129"/>
      <c r="G160" s="134" t="s">
        <v>15</v>
      </c>
      <c r="H160" s="134"/>
      <c r="I160" s="134"/>
      <c r="J160" s="134"/>
      <c r="K160" s="129"/>
    </row>
    <row r="161" spans="1:11" ht="37.5" customHeight="1">
      <c r="A161" s="23"/>
      <c r="B161" s="140" t="s">
        <v>237</v>
      </c>
      <c r="C161" s="141"/>
      <c r="D161" s="129"/>
      <c r="E161" s="129"/>
      <c r="F161" s="129"/>
      <c r="G161" s="129"/>
      <c r="H161" s="131">
        <f>H83+H88+H93+H105+H121+H136+H141+H156</f>
        <v>158577.42000000001</v>
      </c>
      <c r="I161" s="132">
        <f>I83+I88+I93+I105+I121+I136+I141+I156</f>
        <v>160507.16819999999</v>
      </c>
      <c r="J161" s="127"/>
      <c r="K161" s="129"/>
    </row>
    <row r="162" spans="1:11" ht="22.5" customHeight="1">
      <c r="B162" s="141" t="s">
        <v>238</v>
      </c>
      <c r="C162" s="141"/>
      <c r="D162" s="129"/>
      <c r="E162" s="129"/>
      <c r="F162" s="129"/>
      <c r="G162" s="129"/>
      <c r="H162" s="133">
        <f>H161+4882.577+H47+H52</f>
        <v>165657.58600000001</v>
      </c>
      <c r="I162" s="132">
        <f>I161+I47+I52+5803.5998</f>
        <v>168457.10789999997</v>
      </c>
      <c r="J162" s="127"/>
      <c r="K162" s="129"/>
    </row>
    <row r="163" spans="1:11" ht="27.75" customHeight="1">
      <c r="B163" s="191" t="s">
        <v>285</v>
      </c>
      <c r="C163" s="192"/>
      <c r="D163" s="130"/>
      <c r="E163" s="130"/>
      <c r="F163" s="129"/>
      <c r="G163" s="129"/>
      <c r="H163" s="131">
        <v>165657.58600000001</v>
      </c>
      <c r="I163" s="132">
        <f>I162</f>
        <v>168457.10789999997</v>
      </c>
      <c r="J163" s="127"/>
      <c r="K163" s="129"/>
    </row>
  </sheetData>
  <mergeCells count="307">
    <mergeCell ref="B163:C163"/>
    <mergeCell ref="B157:K157"/>
    <mergeCell ref="B12:K12"/>
    <mergeCell ref="B20:K20"/>
    <mergeCell ref="B24:K24"/>
    <mergeCell ref="B25:K25"/>
    <mergeCell ref="B26:K26"/>
    <mergeCell ref="B29:K29"/>
    <mergeCell ref="B35:K35"/>
    <mergeCell ref="B48:K48"/>
    <mergeCell ref="B53:K53"/>
    <mergeCell ref="B54:K54"/>
    <mergeCell ref="B44:B45"/>
    <mergeCell ref="B50:B51"/>
    <mergeCell ref="B38:B39"/>
    <mergeCell ref="D36:D37"/>
    <mergeCell ref="K42:K43"/>
    <mergeCell ref="K44:K45"/>
    <mergeCell ref="K22:K23"/>
    <mergeCell ref="B21:K21"/>
    <mergeCell ref="F36:F37"/>
    <mergeCell ref="F38:F39"/>
    <mergeCell ref="C36:C37"/>
    <mergeCell ref="C38:C39"/>
    <mergeCell ref="K101:K102"/>
    <mergeCell ref="B34:K34"/>
    <mergeCell ref="B31:C31"/>
    <mergeCell ref="B28:K28"/>
    <mergeCell ref="B9:K9"/>
    <mergeCell ref="B10:K10"/>
    <mergeCell ref="B11:K11"/>
    <mergeCell ref="B13:K13"/>
    <mergeCell ref="B14:K14"/>
    <mergeCell ref="B15:K15"/>
    <mergeCell ref="B17:K17"/>
    <mergeCell ref="B18:K18"/>
    <mergeCell ref="B19:K19"/>
    <mergeCell ref="B32:K32"/>
    <mergeCell ref="K65:K66"/>
    <mergeCell ref="K67:K68"/>
    <mergeCell ref="B36:B37"/>
    <mergeCell ref="D38:D39"/>
    <mergeCell ref="D40:D41"/>
    <mergeCell ref="D42:D43"/>
    <mergeCell ref="B77:B78"/>
    <mergeCell ref="B61:B62"/>
    <mergeCell ref="B63:B64"/>
    <mergeCell ref="B65:B66"/>
    <mergeCell ref="B67:B68"/>
    <mergeCell ref="B69:B70"/>
    <mergeCell ref="C40:C41"/>
    <mergeCell ref="C42:C43"/>
    <mergeCell ref="K71:K72"/>
    <mergeCell ref="F77:F78"/>
    <mergeCell ref="B6:B7"/>
    <mergeCell ref="E6:E7"/>
    <mergeCell ref="F6:F7"/>
    <mergeCell ref="H6:J6"/>
    <mergeCell ref="K6:K7"/>
    <mergeCell ref="D132:D133"/>
    <mergeCell ref="B114:B115"/>
    <mergeCell ref="C118:C119"/>
    <mergeCell ref="C124:C125"/>
    <mergeCell ref="C126:C127"/>
    <mergeCell ref="C128:C129"/>
    <mergeCell ref="B122:K122"/>
    <mergeCell ref="D77:D78"/>
    <mergeCell ref="C77:C78"/>
    <mergeCell ref="C81:C82"/>
    <mergeCell ref="C79:C80"/>
    <mergeCell ref="D81:D82"/>
    <mergeCell ref="F75:F76"/>
    <mergeCell ref="C86:C87"/>
    <mergeCell ref="B83:C83"/>
    <mergeCell ref="B88:C88"/>
    <mergeCell ref="B55:K55"/>
    <mergeCell ref="B57:K57"/>
    <mergeCell ref="G63:G64"/>
    <mergeCell ref="K144:K145"/>
    <mergeCell ref="K146:K147"/>
    <mergeCell ref="K148:K149"/>
    <mergeCell ref="G152:G153"/>
    <mergeCell ref="C6:C7"/>
    <mergeCell ref="D6:D7"/>
    <mergeCell ref="G6:G7"/>
    <mergeCell ref="G65:G66"/>
    <mergeCell ref="C59:C60"/>
    <mergeCell ref="C61:C62"/>
    <mergeCell ref="C63:C64"/>
    <mergeCell ref="D59:D60"/>
    <mergeCell ref="K69:K70"/>
    <mergeCell ref="K63:K64"/>
    <mergeCell ref="K61:K62"/>
    <mergeCell ref="F63:F64"/>
    <mergeCell ref="F59:F60"/>
    <mergeCell ref="F65:F66"/>
    <mergeCell ref="F67:F68"/>
    <mergeCell ref="F69:F70"/>
    <mergeCell ref="K50:K51"/>
    <mergeCell ref="K124:K125"/>
    <mergeCell ref="K126:K127"/>
    <mergeCell ref="K128:K129"/>
    <mergeCell ref="K91:K92"/>
    <mergeCell ref="B75:B76"/>
    <mergeCell ref="K77:K78"/>
    <mergeCell ref="K99:K100"/>
    <mergeCell ref="K75:K76"/>
    <mergeCell ref="C114:C115"/>
    <mergeCell ref="C116:C117"/>
    <mergeCell ref="B84:K84"/>
    <mergeCell ref="B94:K94"/>
    <mergeCell ref="B106:K106"/>
    <mergeCell ref="G91:G92"/>
    <mergeCell ref="D99:D100"/>
    <mergeCell ref="D101:D102"/>
    <mergeCell ref="C99:C100"/>
    <mergeCell ref="C101:C102"/>
    <mergeCell ref="B93:C93"/>
    <mergeCell ref="D86:D87"/>
    <mergeCell ref="D91:D92"/>
    <mergeCell ref="B86:B87"/>
    <mergeCell ref="C91:C92"/>
    <mergeCell ref="B99:B100"/>
    <mergeCell ref="K103:K104"/>
    <mergeCell ref="D103:D104"/>
    <mergeCell ref="K107:K109"/>
    <mergeCell ref="B73:B74"/>
    <mergeCell ref="B71:B72"/>
    <mergeCell ref="F71:F72"/>
    <mergeCell ref="F73:F74"/>
    <mergeCell ref="G73:G74"/>
    <mergeCell ref="K79:K80"/>
    <mergeCell ref="K81:K82"/>
    <mergeCell ref="F79:F80"/>
    <mergeCell ref="G75:G76"/>
    <mergeCell ref="G77:G78"/>
    <mergeCell ref="G79:G80"/>
    <mergeCell ref="B81:B82"/>
    <mergeCell ref="K73:K74"/>
    <mergeCell ref="G81:G82"/>
    <mergeCell ref="F81:F82"/>
    <mergeCell ref="B108:B109"/>
    <mergeCell ref="B110:B111"/>
    <mergeCell ref="C110:C111"/>
    <mergeCell ref="B103:B104"/>
    <mergeCell ref="F103:F104"/>
    <mergeCell ref="B105:C105"/>
    <mergeCell ref="B112:B113"/>
    <mergeCell ref="K112:K113"/>
    <mergeCell ref="F108:F109"/>
    <mergeCell ref="F110:F111"/>
    <mergeCell ref="G103:G104"/>
    <mergeCell ref="G110:G111"/>
    <mergeCell ref="K110:K111"/>
    <mergeCell ref="F112:F113"/>
    <mergeCell ref="G112:G113"/>
    <mergeCell ref="F124:F125"/>
    <mergeCell ref="D63:D64"/>
    <mergeCell ref="D73:D74"/>
    <mergeCell ref="D75:D76"/>
    <mergeCell ref="C65:C66"/>
    <mergeCell ref="C67:C68"/>
    <mergeCell ref="C69:C70"/>
    <mergeCell ref="C71:C72"/>
    <mergeCell ref="C73:C74"/>
    <mergeCell ref="C75:C76"/>
    <mergeCell ref="D67:D68"/>
    <mergeCell ref="D69:D70"/>
    <mergeCell ref="D71:D72"/>
    <mergeCell ref="D65:D66"/>
    <mergeCell ref="C112:C113"/>
    <mergeCell ref="D112:D113"/>
    <mergeCell ref="D79:D80"/>
    <mergeCell ref="D110:D111"/>
    <mergeCell ref="F101:F102"/>
    <mergeCell ref="G101:G102"/>
    <mergeCell ref="C103:C104"/>
    <mergeCell ref="B89:K89"/>
    <mergeCell ref="G36:G37"/>
    <mergeCell ref="G38:G39"/>
    <mergeCell ref="F40:F41"/>
    <mergeCell ref="G59:G60"/>
    <mergeCell ref="G61:G62"/>
    <mergeCell ref="B59:B60"/>
    <mergeCell ref="D44:D45"/>
    <mergeCell ref="D50:D51"/>
    <mergeCell ref="F61:F62"/>
    <mergeCell ref="B40:B41"/>
    <mergeCell ref="F50:F51"/>
    <mergeCell ref="C44:C45"/>
    <mergeCell ref="C50:C51"/>
    <mergeCell ref="G50:G51"/>
    <mergeCell ref="G40:G41"/>
    <mergeCell ref="G42:G43"/>
    <mergeCell ref="B42:B43"/>
    <mergeCell ref="F42:F43"/>
    <mergeCell ref="F44:F45"/>
    <mergeCell ref="G44:G45"/>
    <mergeCell ref="B47:C47"/>
    <mergeCell ref="B52:C52"/>
    <mergeCell ref="D61:D62"/>
    <mergeCell ref="D1:J1"/>
    <mergeCell ref="B79:B80"/>
    <mergeCell ref="G67:G68"/>
    <mergeCell ref="G69:G70"/>
    <mergeCell ref="G71:G72"/>
    <mergeCell ref="F150:F151"/>
    <mergeCell ref="F152:F153"/>
    <mergeCell ref="D148:D149"/>
    <mergeCell ref="D150:D151"/>
    <mergeCell ref="D152:D153"/>
    <mergeCell ref="F146:F147"/>
    <mergeCell ref="B130:B131"/>
    <mergeCell ref="C150:C151"/>
    <mergeCell ref="C152:C153"/>
    <mergeCell ref="D139:D140"/>
    <mergeCell ref="D144:D145"/>
    <mergeCell ref="D146:D147"/>
    <mergeCell ref="D108:D109"/>
    <mergeCell ref="C108:C109"/>
    <mergeCell ref="B91:B92"/>
    <mergeCell ref="F91:F92"/>
    <mergeCell ref="G95:G98"/>
    <mergeCell ref="G99:G100"/>
    <mergeCell ref="D95:D98"/>
    <mergeCell ref="B101:B102"/>
    <mergeCell ref="G154:G155"/>
    <mergeCell ref="G150:G151"/>
    <mergeCell ref="B121:C121"/>
    <mergeCell ref="B136:C136"/>
    <mergeCell ref="B146:B147"/>
    <mergeCell ref="F126:F127"/>
    <mergeCell ref="B134:B135"/>
    <mergeCell ref="G144:G145"/>
    <mergeCell ref="F144:F145"/>
    <mergeCell ref="D134:D135"/>
    <mergeCell ref="G139:G140"/>
    <mergeCell ref="F139:F140"/>
    <mergeCell ref="F134:F135"/>
    <mergeCell ref="B141:C141"/>
    <mergeCell ref="B144:B145"/>
    <mergeCell ref="C134:C135"/>
    <mergeCell ref="B132:B133"/>
    <mergeCell ref="F132:F133"/>
    <mergeCell ref="C132:C133"/>
    <mergeCell ref="F148:F149"/>
    <mergeCell ref="B118:B119"/>
    <mergeCell ref="B124:B125"/>
    <mergeCell ref="G124:G125"/>
    <mergeCell ref="G86:G87"/>
    <mergeCell ref="F86:F87"/>
    <mergeCell ref="G108:G109"/>
    <mergeCell ref="F114:F115"/>
    <mergeCell ref="F116:F117"/>
    <mergeCell ref="C154:C155"/>
    <mergeCell ref="D116:D117"/>
    <mergeCell ref="D118:D119"/>
    <mergeCell ref="G114:G115"/>
    <mergeCell ref="G116:G117"/>
    <mergeCell ref="B142:K142"/>
    <mergeCell ref="G128:G129"/>
    <mergeCell ref="G130:G131"/>
    <mergeCell ref="G132:G133"/>
    <mergeCell ref="K134:K135"/>
    <mergeCell ref="K139:K140"/>
    <mergeCell ref="K118:K119"/>
    <mergeCell ref="K130:K131"/>
    <mergeCell ref="K132:K133"/>
    <mergeCell ref="D130:D131"/>
    <mergeCell ref="F128:F129"/>
    <mergeCell ref="F130:F131"/>
    <mergeCell ref="D124:D125"/>
    <mergeCell ref="G134:G135"/>
    <mergeCell ref="B162:C162"/>
    <mergeCell ref="B156:C156"/>
    <mergeCell ref="B160:C160"/>
    <mergeCell ref="B154:B155"/>
    <mergeCell ref="B116:B117"/>
    <mergeCell ref="D114:D115"/>
    <mergeCell ref="F154:F155"/>
    <mergeCell ref="B148:B149"/>
    <mergeCell ref="B150:B151"/>
    <mergeCell ref="B152:B153"/>
    <mergeCell ref="B137:K137"/>
    <mergeCell ref="C139:C140"/>
    <mergeCell ref="B128:B129"/>
    <mergeCell ref="D126:D127"/>
    <mergeCell ref="D128:D129"/>
    <mergeCell ref="F118:F119"/>
    <mergeCell ref="B139:B140"/>
    <mergeCell ref="G118:G119"/>
    <mergeCell ref="K114:K115"/>
    <mergeCell ref="C130:C131"/>
    <mergeCell ref="K116:K117"/>
    <mergeCell ref="K150:K151"/>
    <mergeCell ref="K152:K153"/>
    <mergeCell ref="K154:K155"/>
    <mergeCell ref="G160:J160"/>
    <mergeCell ref="B126:B127"/>
    <mergeCell ref="C144:C145"/>
    <mergeCell ref="C146:C147"/>
    <mergeCell ref="C148:C149"/>
    <mergeCell ref="G126:G127"/>
    <mergeCell ref="G148:G149"/>
    <mergeCell ref="G146:G147"/>
    <mergeCell ref="B161:C161"/>
    <mergeCell ref="D154:D155"/>
  </mergeCells>
  <pageMargins left="0.31496062992125984" right="0.31496062992125984" top="0.35433070866141736" bottom="0.35433070866141736" header="0.31496062992125984" footer="0.31496062992125984"/>
  <pageSetup paperSize="9" scale="54" fitToHeight="0" orientation="landscape" r:id="rId1"/>
  <rowBreaks count="2" manualBreakCount="2">
    <brk id="141" max="12" man="1"/>
    <brk id="14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 по ПР за 2025 </vt:lpstr>
      <vt:lpstr>'Отчет по ПР за 2025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Айгерим Акпанбекова</dc:creator>
  <cp:lastModifiedBy>Айгерим Акпанбекова</cp:lastModifiedBy>
  <cp:lastPrinted>2026-02-23T12:36:22Z</cp:lastPrinted>
  <dcterms:created xsi:type="dcterms:W3CDTF">2024-12-30T04:17:00Z</dcterms:created>
  <dcterms:modified xsi:type="dcterms:W3CDTF">2026-02-27T16:03:44Z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0D485BA20FE0489C9D824A262F4C30CD_13</vt:lpwstr>
  </property>
  <property fmtid="{D5CDD505-2E9C-101B-9397-08002B2CF9AE}" pid="3" name="KSOProductBuildVer">
    <vt:lpwstr>1049-12.2.0.21931</vt:lpwstr>
  </property>
</Properties>
</file>