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kimat\Desktop\экономика\"/>
    </mc:Choice>
  </mc:AlternateContent>
  <bookViews>
    <workbookView xWindow="0" yWindow="0" windowWidth="13665" windowHeight="9900" firstSheet="2" activeTab="2"/>
  </bookViews>
  <sheets>
    <sheet name="Карта общая" sheetId="1" state="hidden" r:id="rId1"/>
    <sheet name="Лист1" sheetId="2" state="hidden" r:id="rId2"/>
    <sheet name="Лист2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4" i="3" l="1"/>
  <c r="E163" i="3"/>
  <c r="F164" i="3" s="1"/>
  <c r="E162" i="3"/>
  <c r="F163" i="3" s="1"/>
  <c r="F146" i="3"/>
  <c r="F134" i="3"/>
  <c r="F124" i="3"/>
  <c r="F123" i="3"/>
  <c r="F122" i="3"/>
  <c r="F113" i="3"/>
  <c r="F109" i="3"/>
  <c r="F108" i="3"/>
  <c r="F107" i="3"/>
  <c r="F103" i="3"/>
  <c r="F89" i="3"/>
  <c r="F88" i="3"/>
  <c r="F87" i="3"/>
  <c r="E54" i="3" l="1"/>
  <c r="F54" i="3" s="1"/>
  <c r="E53" i="3"/>
  <c r="F53" i="3" s="1"/>
  <c r="F102" i="3"/>
  <c r="F101" i="3"/>
  <c r="F63" i="3"/>
  <c r="F62" i="3"/>
  <c r="F60" i="3"/>
  <c r="F59" i="3"/>
  <c r="F57" i="3"/>
  <c r="F56" i="3"/>
  <c r="F51" i="3"/>
  <c r="F50" i="3"/>
  <c r="F48" i="3"/>
  <c r="F47" i="3"/>
  <c r="F45" i="3"/>
  <c r="F44" i="3"/>
  <c r="F42" i="3"/>
  <c r="F41" i="3"/>
  <c r="F39" i="3"/>
  <c r="F38" i="3"/>
  <c r="F36" i="3"/>
  <c r="F35" i="3"/>
  <c r="F33" i="3"/>
  <c r="F32" i="3"/>
  <c r="F30" i="3"/>
  <c r="F29" i="3"/>
  <c r="E27" i="3"/>
  <c r="F27" i="3" s="1"/>
  <c r="E26" i="3"/>
  <c r="F26" i="3" s="1"/>
  <c r="F24" i="3"/>
  <c r="F23" i="3"/>
  <c r="F21" i="3"/>
  <c r="F20" i="3"/>
  <c r="F18" i="3"/>
  <c r="F17" i="3"/>
  <c r="F15" i="3"/>
  <c r="F14" i="3"/>
  <c r="F12" i="3"/>
  <c r="F11" i="3"/>
  <c r="E161" i="3" l="1"/>
  <c r="F162" i="3" s="1"/>
  <c r="E158" i="3"/>
  <c r="E155" i="3"/>
  <c r="E152" i="3"/>
  <c r="E145" i="3"/>
  <c r="E138" i="3"/>
  <c r="E130" i="3"/>
  <c r="E127" i="3"/>
  <c r="E118" i="3"/>
  <c r="E106" i="3"/>
  <c r="E99" i="3"/>
  <c r="E96" i="3"/>
  <c r="E92" i="3"/>
  <c r="E80" i="3"/>
  <c r="F86" i="3"/>
  <c r="F99" i="3"/>
  <c r="F98" i="3"/>
  <c r="F96" i="3"/>
  <c r="F95" i="3"/>
  <c r="F106" i="3"/>
  <c r="F105" i="3"/>
  <c r="F167" i="3"/>
  <c r="F166" i="3"/>
  <c r="F161" i="3"/>
  <c r="F160" i="3"/>
  <c r="F158" i="3"/>
  <c r="F157" i="3"/>
  <c r="F155" i="3"/>
  <c r="F154" i="3"/>
  <c r="F152" i="3"/>
  <c r="F151" i="3"/>
  <c r="F145" i="3"/>
  <c r="F144" i="3"/>
  <c r="E141" i="3"/>
  <c r="E140" i="3"/>
  <c r="F138" i="3"/>
  <c r="F137" i="3"/>
  <c r="F133" i="3"/>
  <c r="F132" i="3"/>
  <c r="F130" i="3"/>
  <c r="F129" i="3"/>
  <c r="F127" i="3"/>
  <c r="F126" i="3"/>
  <c r="F118" i="3"/>
  <c r="F117" i="3"/>
  <c r="F92" i="3"/>
  <c r="F91" i="3"/>
  <c r="F80" i="3"/>
  <c r="F79" i="3"/>
  <c r="F121" i="3" l="1"/>
  <c r="F120" i="3"/>
  <c r="F112" i="3"/>
  <c r="F111" i="3"/>
  <c r="F85" i="3" l="1"/>
  <c r="F83" i="3"/>
  <c r="F82" i="3"/>
  <c r="F77" i="3"/>
  <c r="F76" i="3"/>
  <c r="F74" i="3"/>
  <c r="F73" i="3"/>
  <c r="N5" i="2"/>
  <c r="M5" i="2"/>
  <c r="L5" i="2"/>
  <c r="K5" i="2"/>
  <c r="J5" i="2"/>
  <c r="I5" i="2"/>
  <c r="H5" i="2"/>
  <c r="F75" i="1" l="1"/>
  <c r="F76" i="1"/>
  <c r="F77" i="1"/>
  <c r="F78" i="1"/>
  <c r="F79" i="1"/>
  <c r="F74" i="1"/>
  <c r="F455" i="1" l="1"/>
  <c r="F456" i="1"/>
  <c r="E452" i="1"/>
  <c r="F452" i="1" s="1"/>
  <c r="E453" i="1"/>
  <c r="F453" i="1" s="1"/>
  <c r="E454" i="1"/>
  <c r="F454" i="1" s="1"/>
  <c r="E455" i="1"/>
  <c r="E456" i="1"/>
  <c r="E451" i="1"/>
  <c r="F394" i="1"/>
  <c r="F392" i="1"/>
  <c r="F96" i="1"/>
  <c r="N42" i="1"/>
  <c r="Q42" i="1" s="1"/>
  <c r="E42" i="1" s="1"/>
  <c r="F42" i="1" s="1"/>
  <c r="O42" i="1"/>
  <c r="P42" i="1"/>
  <c r="N43" i="1"/>
  <c r="O43" i="1"/>
  <c r="P43" i="1"/>
  <c r="N44" i="1"/>
  <c r="O44" i="1"/>
  <c r="P44" i="1"/>
  <c r="N45" i="1"/>
  <c r="O45" i="1"/>
  <c r="P45" i="1"/>
  <c r="N46" i="1"/>
  <c r="O46" i="1"/>
  <c r="P46" i="1"/>
  <c r="M43" i="1"/>
  <c r="Q43" i="1" s="1"/>
  <c r="E43" i="1" s="1"/>
  <c r="F43" i="1" s="1"/>
  <c r="M44" i="1"/>
  <c r="Q44" i="1" s="1"/>
  <c r="E44" i="1" s="1"/>
  <c r="F44" i="1" s="1"/>
  <c r="M45" i="1"/>
  <c r="Q45" i="1" s="1"/>
  <c r="E45" i="1" s="1"/>
  <c r="F45" i="1" s="1"/>
  <c r="M46" i="1"/>
  <c r="Q46" i="1" s="1"/>
  <c r="E46" i="1" s="1"/>
  <c r="F46" i="1" s="1"/>
  <c r="M42" i="1"/>
  <c r="F21" i="1"/>
  <c r="F22" i="1"/>
  <c r="F23" i="1"/>
  <c r="F24" i="1"/>
  <c r="F25" i="1"/>
  <c r="F20" i="1"/>
  <c r="F273" i="1"/>
  <c r="F272" i="1"/>
  <c r="F441" i="1"/>
  <c r="F256" i="1"/>
  <c r="F425" i="1" l="1"/>
  <c r="F49" i="1"/>
  <c r="F50" i="1"/>
  <c r="F51" i="1"/>
  <c r="F52" i="1"/>
  <c r="F48" i="1"/>
  <c r="F412" i="1"/>
  <c r="F439" i="1"/>
  <c r="F437" i="1"/>
  <c r="F436" i="1"/>
  <c r="F435" i="1"/>
  <c r="F434" i="1"/>
  <c r="F433" i="1"/>
  <c r="F432" i="1"/>
  <c r="F403" i="1"/>
  <c r="F402" i="1"/>
  <c r="F401" i="1"/>
  <c r="F400" i="1"/>
  <c r="F399" i="1"/>
  <c r="F398" i="1"/>
  <c r="F430" i="1"/>
  <c r="F429" i="1"/>
  <c r="F428" i="1"/>
  <c r="F427" i="1"/>
  <c r="F426" i="1"/>
  <c r="F419" i="1"/>
  <c r="F418" i="1"/>
  <c r="F417" i="1"/>
  <c r="F416" i="1"/>
  <c r="F415" i="1"/>
  <c r="F414" i="1"/>
  <c r="F410" i="1"/>
  <c r="F409" i="1"/>
  <c r="F408" i="1"/>
  <c r="F407" i="1"/>
  <c r="F406" i="1"/>
  <c r="F405" i="1"/>
  <c r="F396" i="1"/>
  <c r="F451" i="1"/>
  <c r="F423" i="1"/>
  <c r="F90" i="1"/>
  <c r="F41" i="1"/>
  <c r="F161" i="1"/>
  <c r="F160" i="1"/>
  <c r="F159" i="1"/>
  <c r="F158" i="1"/>
  <c r="F157" i="1"/>
  <c r="F156" i="1"/>
  <c r="F189" i="1"/>
  <c r="F188" i="1"/>
  <c r="F187" i="1"/>
  <c r="F186" i="1"/>
  <c r="F185" i="1"/>
  <c r="F184" i="1"/>
  <c r="F449" i="1"/>
  <c r="F448" i="1"/>
  <c r="F447" i="1"/>
  <c r="F446" i="1"/>
  <c r="F445" i="1"/>
  <c r="F444" i="1"/>
  <c r="F147" i="1"/>
  <c r="F146" i="1"/>
  <c r="F145" i="1"/>
  <c r="F144" i="1"/>
  <c r="F143" i="1"/>
  <c r="F142" i="1"/>
  <c r="F254" i="1"/>
  <c r="F253" i="1"/>
  <c r="F252" i="1"/>
  <c r="F251" i="1"/>
  <c r="F250" i="1"/>
  <c r="F249" i="1"/>
  <c r="F387" i="1"/>
  <c r="F386" i="1"/>
  <c r="F385" i="1"/>
  <c r="F383" i="1"/>
  <c r="F382" i="1"/>
  <c r="F381" i="1"/>
  <c r="F380" i="1"/>
  <c r="F379" i="1"/>
  <c r="F378" i="1"/>
  <c r="F376" i="1"/>
  <c r="F375" i="1"/>
  <c r="F374" i="1"/>
  <c r="F373" i="1"/>
  <c r="F372" i="1"/>
  <c r="F371" i="1"/>
  <c r="F369" i="1"/>
  <c r="F368" i="1"/>
  <c r="F367" i="1"/>
  <c r="F366" i="1"/>
  <c r="F365" i="1"/>
  <c r="F364" i="1"/>
  <c r="F362" i="1"/>
  <c r="F361" i="1"/>
  <c r="F360" i="1"/>
  <c r="F359" i="1"/>
  <c r="F358" i="1"/>
  <c r="F357" i="1"/>
  <c r="F355" i="1"/>
  <c r="F354" i="1"/>
  <c r="F353" i="1"/>
  <c r="F352" i="1"/>
  <c r="F351" i="1"/>
  <c r="F350" i="1"/>
  <c r="F247" i="1"/>
  <c r="F246" i="1"/>
  <c r="F245" i="1"/>
  <c r="F244" i="1"/>
  <c r="F243" i="1"/>
  <c r="F242" i="1"/>
  <c r="F348" i="1"/>
  <c r="F347" i="1"/>
  <c r="F346" i="1"/>
  <c r="F345" i="1"/>
  <c r="F344" i="1"/>
  <c r="F343" i="1"/>
  <c r="F341" i="1"/>
  <c r="F340" i="1"/>
  <c r="F339" i="1"/>
  <c r="F338" i="1"/>
  <c r="F337" i="1"/>
  <c r="F336" i="1"/>
  <c r="F334" i="1"/>
  <c r="F333" i="1"/>
  <c r="F332" i="1"/>
  <c r="F331" i="1"/>
  <c r="F330" i="1"/>
  <c r="F329" i="1"/>
  <c r="F327" i="1"/>
  <c r="F326" i="1"/>
  <c r="F325" i="1"/>
  <c r="F324" i="1"/>
  <c r="F323" i="1"/>
  <c r="F322" i="1"/>
  <c r="F320" i="1"/>
  <c r="F319" i="1"/>
  <c r="F318" i="1"/>
  <c r="F317" i="1"/>
  <c r="F316" i="1"/>
  <c r="F315" i="1"/>
  <c r="F203" i="1"/>
  <c r="F202" i="1"/>
  <c r="F201" i="1"/>
  <c r="F200" i="1"/>
  <c r="F199" i="1"/>
  <c r="F198" i="1"/>
  <c r="F313" i="1"/>
  <c r="F312" i="1"/>
  <c r="F311" i="1"/>
  <c r="F310" i="1"/>
  <c r="F309" i="1"/>
  <c r="F308" i="1"/>
  <c r="F306" i="1"/>
  <c r="F305" i="1"/>
  <c r="F304" i="1"/>
  <c r="F303" i="1"/>
  <c r="F302" i="1"/>
  <c r="F301" i="1"/>
  <c r="F299" i="1"/>
  <c r="F298" i="1"/>
  <c r="F297" i="1"/>
  <c r="F296" i="1"/>
  <c r="F295" i="1"/>
  <c r="F294" i="1"/>
  <c r="F210" i="1"/>
  <c r="F209" i="1"/>
  <c r="F208" i="1"/>
  <c r="F207" i="1"/>
  <c r="F206" i="1"/>
  <c r="F205" i="1"/>
  <c r="F292" i="1"/>
  <c r="F291" i="1"/>
  <c r="F290" i="1"/>
  <c r="F289" i="1"/>
  <c r="F288" i="1"/>
  <c r="F287" i="1"/>
  <c r="F154" i="1"/>
  <c r="F153" i="1"/>
  <c r="F152" i="1"/>
  <c r="F151" i="1"/>
  <c r="F150" i="1"/>
  <c r="F149" i="1"/>
  <c r="F124" i="1"/>
  <c r="F123" i="1"/>
  <c r="F122" i="1"/>
  <c r="F121" i="1"/>
  <c r="F120" i="1"/>
  <c r="F119" i="1"/>
  <c r="F110" i="1"/>
  <c r="F109" i="1"/>
  <c r="F108" i="1"/>
  <c r="F107" i="1"/>
  <c r="F106" i="1"/>
  <c r="F105" i="1"/>
  <c r="F131" i="1"/>
  <c r="F130" i="1"/>
  <c r="F129" i="1"/>
  <c r="F128" i="1"/>
  <c r="F127" i="1"/>
  <c r="F126" i="1"/>
  <c r="F117" i="1"/>
  <c r="F116" i="1"/>
  <c r="F115" i="1"/>
  <c r="F114" i="1"/>
  <c r="F113" i="1"/>
  <c r="F112" i="1"/>
  <c r="F95" i="1"/>
  <c r="F94" i="1"/>
  <c r="F88" i="1"/>
  <c r="F39" i="1"/>
  <c r="F38" i="1"/>
  <c r="F37" i="1"/>
  <c r="F36" i="1"/>
  <c r="F35" i="1"/>
  <c r="F34" i="1"/>
  <c r="F32" i="1"/>
  <c r="F31" i="1"/>
  <c r="F30" i="1"/>
  <c r="F29" i="1"/>
  <c r="F28" i="1"/>
  <c r="F27" i="1"/>
  <c r="F72" i="1"/>
  <c r="F71" i="1"/>
  <c r="F70" i="1"/>
  <c r="F69" i="1"/>
  <c r="F68" i="1"/>
  <c r="F67" i="1"/>
  <c r="F92" i="1"/>
  <c r="F238" i="1"/>
  <c r="F237" i="1"/>
  <c r="F236" i="1"/>
  <c r="F235" i="1"/>
  <c r="F234" i="1"/>
  <c r="F233" i="1"/>
  <c r="F261" i="1"/>
  <c r="F260" i="1"/>
  <c r="F259" i="1"/>
  <c r="F258" i="1"/>
  <c r="F257" i="1"/>
  <c r="F18" i="1"/>
  <c r="F17" i="1"/>
  <c r="F11" i="1"/>
  <c r="F10" i="1"/>
  <c r="F9" i="1"/>
  <c r="F86" i="1"/>
  <c r="F85" i="1"/>
  <c r="F84" i="1"/>
  <c r="F83" i="1"/>
  <c r="F82" i="1"/>
  <c r="F81" i="1"/>
  <c r="F15" i="1"/>
  <c r="F14" i="1"/>
  <c r="F13" i="1"/>
  <c r="F65" i="1"/>
  <c r="F64" i="1"/>
  <c r="F63" i="1"/>
  <c r="F62" i="1"/>
  <c r="F61" i="1"/>
  <c r="F60" i="1"/>
  <c r="F59" i="1"/>
  <c r="F58" i="1"/>
  <c r="F57" i="1"/>
  <c r="F56" i="1"/>
  <c r="F55" i="1"/>
  <c r="F54" i="1"/>
  <c r="F140" i="1"/>
  <c r="F138" i="1"/>
  <c r="F137" i="1"/>
  <c r="F136" i="1"/>
  <c r="F135" i="1"/>
  <c r="F134" i="1"/>
  <c r="F133" i="1"/>
  <c r="F284" i="1"/>
  <c r="F283" i="1"/>
  <c r="F282" i="1"/>
  <c r="F281" i="1"/>
  <c r="F280" i="1"/>
  <c r="F279" i="1"/>
  <c r="F217" i="1"/>
  <c r="F216" i="1"/>
  <c r="F215" i="1"/>
  <c r="F214" i="1"/>
  <c r="F213" i="1"/>
  <c r="F212" i="1"/>
  <c r="F268" i="1"/>
  <c r="F267" i="1"/>
  <c r="F266" i="1"/>
  <c r="F265" i="1"/>
  <c r="F264" i="1"/>
  <c r="F263" i="1"/>
  <c r="F231" i="1"/>
  <c r="F230" i="1"/>
  <c r="F229" i="1"/>
  <c r="F228" i="1"/>
  <c r="F227" i="1"/>
  <c r="F226" i="1"/>
  <c r="F175" i="1"/>
  <c r="F174" i="1"/>
  <c r="F173" i="1"/>
  <c r="F172" i="1"/>
  <c r="F171" i="1"/>
  <c r="F170" i="1"/>
  <c r="F196" i="1"/>
  <c r="F195" i="1"/>
  <c r="F194" i="1"/>
  <c r="F193" i="1"/>
  <c r="F192" i="1"/>
  <c r="F191" i="1"/>
  <c r="F103" i="1"/>
  <c r="F102" i="1"/>
  <c r="F101" i="1"/>
  <c r="F100" i="1"/>
  <c r="F99" i="1"/>
  <c r="F98" i="1"/>
  <c r="F182" i="1"/>
  <c r="F181" i="1"/>
  <c r="F180" i="1"/>
  <c r="F179" i="1"/>
  <c r="F178" i="1"/>
  <c r="F177" i="1"/>
  <c r="F224" i="1"/>
  <c r="F223" i="1"/>
  <c r="F222" i="1"/>
  <c r="F221" i="1"/>
  <c r="F220" i="1"/>
  <c r="F219" i="1"/>
</calcChain>
</file>

<file path=xl/sharedStrings.xml><?xml version="1.0" encoding="utf-8"?>
<sst xmlns="http://schemas.openxmlformats.org/spreadsheetml/2006/main" count="945" uniqueCount="288">
  <si>
    <t>Карта приоритетных и проблемных зон</t>
  </si>
  <si>
    <t>№</t>
  </si>
  <si>
    <t>Наименование</t>
  </si>
  <si>
    <t>Единица измерения</t>
  </si>
  <si>
    <t>Базовое значение</t>
  </si>
  <si>
    <t>Плановый период</t>
  </si>
  <si>
    <t>Всего</t>
  </si>
  <si>
    <t>Удовлетворённость, %</t>
  </si>
  <si>
    <t>2026 год</t>
  </si>
  <si>
    <t>2027 год</t>
  </si>
  <si>
    <t>2028 год</t>
  </si>
  <si>
    <t>2029 год</t>
  </si>
  <si>
    <t>2030 год</t>
  </si>
  <si>
    <t>Потребность</t>
  </si>
  <si>
    <t>Реализация Национального плана развития</t>
  </si>
  <si>
    <t>по области</t>
  </si>
  <si>
    <t>%</t>
  </si>
  <si>
    <t xml:space="preserve">г. Жезказган </t>
  </si>
  <si>
    <t xml:space="preserve">г. Сатпаев </t>
  </si>
  <si>
    <t>г. Каражал</t>
  </si>
  <si>
    <t xml:space="preserve">Жанааркинский район </t>
  </si>
  <si>
    <t xml:space="preserve">Улытауский район </t>
  </si>
  <si>
    <t>92.7</t>
  </si>
  <si>
    <t>95.3</t>
  </si>
  <si>
    <t>95.8</t>
  </si>
  <si>
    <t>кол-во дефицита ученических мест</t>
  </si>
  <si>
    <r>
      <rPr>
        <b/>
        <sz val="10"/>
        <color theme="1"/>
        <rFont val="Times New Roman"/>
        <family val="1"/>
        <charset val="204"/>
      </rPr>
      <t xml:space="preserve">Показатель результата 3.1 </t>
    </r>
    <r>
      <rPr>
        <sz val="10"/>
        <color theme="1"/>
        <rFont val="Times New Roman"/>
        <family val="1"/>
        <charset val="204"/>
      </rPr>
      <t xml:space="preserve">
Рост обеспеченности объектами и услугами культуры</t>
    </r>
  </si>
  <si>
    <t>всего, чел.</t>
  </si>
  <si>
    <t>в т.ч. молодежь</t>
  </si>
  <si>
    <t>млн тенге</t>
  </si>
  <si>
    <t>г. Жезказган</t>
  </si>
  <si>
    <t>г. Сатпаев</t>
  </si>
  <si>
    <t>Жанааркинский район</t>
  </si>
  <si>
    <t>Улытауский район</t>
  </si>
  <si>
    <r>
      <t xml:space="preserve">КНИ-6
</t>
    </r>
    <r>
      <rPr>
        <sz val="10"/>
        <color theme="1"/>
        <rFont val="Times New Roman"/>
        <family val="1"/>
        <charset val="204"/>
      </rPr>
      <t>Ожидаемая продолжительность жизни населения при рождении, годы</t>
    </r>
  </si>
  <si>
    <t>число лет</t>
  </si>
  <si>
    <t>73,3</t>
  </si>
  <si>
    <t>73,7</t>
  </si>
  <si>
    <t>73,9</t>
  </si>
  <si>
    <t>74,2</t>
  </si>
  <si>
    <t>-</t>
  </si>
  <si>
    <t>% реального роста к уровню 2019 года</t>
  </si>
  <si>
    <t>на 1000 родившихся живыми</t>
  </si>
  <si>
    <t>на 100 тыс. населения</t>
  </si>
  <si>
    <t>на 100 тыс. родившихся живыми</t>
  </si>
  <si>
    <t>% от ВВП</t>
  </si>
  <si>
    <t>на 10 000 сельского населения</t>
  </si>
  <si>
    <r>
      <t xml:space="preserve">Показатель результата 1.5
</t>
    </r>
    <r>
      <rPr>
        <sz val="10"/>
        <color theme="1"/>
        <rFont val="Times New Roman"/>
        <family val="1"/>
        <charset val="204"/>
      </rPr>
      <t>Снижение смертности от неумышленного отравления</t>
    </r>
  </si>
  <si>
    <t>на 1000 неинфицированного населения</t>
  </si>
  <si>
    <t xml:space="preserve">на
1000
чел. 
</t>
  </si>
  <si>
    <t>на 1000 соответствующего населения, девушек- подростков в возрасте 15-17 лет</t>
  </si>
  <si>
    <t xml:space="preserve">на 1000 чел.
</t>
  </si>
  <si>
    <t>Иные цели</t>
  </si>
  <si>
    <r>
      <rPr>
        <b/>
        <sz val="10"/>
        <color theme="1"/>
        <rFont val="Times New Roman"/>
        <family val="1"/>
        <charset val="204"/>
      </rPr>
      <t xml:space="preserve">ЦИ
</t>
    </r>
    <r>
      <rPr>
        <sz val="10"/>
        <color theme="1"/>
        <rFont val="Times New Roman"/>
        <family val="1"/>
        <charset val="204"/>
      </rPr>
      <t xml:space="preserve">Охват детей дошкольным воспитанием и обучением от 2 до 6 лет </t>
    </r>
  </si>
  <si>
    <r>
      <t xml:space="preserve">ЦИ
</t>
    </r>
    <r>
      <rPr>
        <sz val="10"/>
        <color theme="1"/>
        <rFont val="Times New Roman"/>
        <family val="1"/>
        <charset val="204"/>
      </rPr>
      <t>Доля дошкольных организаций, соответствующих критериям оценки качества воспитания и обучения независимо от форм собственности</t>
    </r>
  </si>
  <si>
    <r>
      <t xml:space="preserve">Показатель результата 1.1
</t>
    </r>
    <r>
      <rPr>
        <sz val="10"/>
        <color theme="1"/>
        <rFont val="Times New Roman"/>
        <family val="1"/>
        <charset val="204"/>
      </rPr>
      <t>Доля педагогов, имеющих профильное образование, от общего количества руководителей, методистов, воспитателей дошкольных организаций</t>
    </r>
  </si>
  <si>
    <r>
      <t xml:space="preserve">Показатель результата 1.2
</t>
    </r>
    <r>
      <rPr>
        <sz val="10"/>
        <color theme="1"/>
        <rFont val="Times New Roman"/>
        <family val="1"/>
        <charset val="204"/>
      </rPr>
      <t>Доля педагогов дошкольных организаций, прошедших курсы повышения квалификации</t>
    </r>
  </si>
  <si>
    <r>
      <t xml:space="preserve">Покзаатель результата 1.2
</t>
    </r>
    <r>
      <rPr>
        <sz val="10"/>
        <color theme="1"/>
        <rFont val="Times New Roman"/>
        <family val="1"/>
        <charset val="204"/>
      </rPr>
      <t>Доля основных и средних школ, обеспеченных предметными кабинетами физики, химии, биологии, робототехники, STEM</t>
    </r>
  </si>
  <si>
    <r>
      <t xml:space="preserve">Показатель результата 1.3
</t>
    </r>
    <r>
      <rPr>
        <sz val="10"/>
        <color theme="1"/>
        <rFont val="Times New Roman"/>
        <family val="1"/>
        <charset val="204"/>
      </rPr>
      <t>Доля школ, охваченных высокоскоростным Интернетом</t>
    </r>
  </si>
  <si>
    <r>
      <t xml:space="preserve">ЦИ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Times New Roman"/>
        <family val="1"/>
        <charset val="204"/>
      </rPr>
      <t xml:space="preserve"> Уровень обеспеченности социальными благами и услугами в соответствии с Системой региональных стандартов </t>
    </r>
  </si>
  <si>
    <r>
      <t xml:space="preserve">Показатель результата 1.1 
</t>
    </r>
    <r>
      <rPr>
        <sz val="10"/>
        <color theme="1"/>
        <rFont val="Times New Roman"/>
        <family val="1"/>
        <charset val="204"/>
      </rPr>
      <t xml:space="preserve">Сокращение дефицита ученических мест </t>
    </r>
  </si>
  <si>
    <r>
      <t xml:space="preserve">Показатель результата 1.2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Times New Roman"/>
        <family val="1"/>
        <charset val="204"/>
      </rPr>
      <t>Сокращение дефицита кадров в школах</t>
    </r>
  </si>
  <si>
    <r>
      <t xml:space="preserve">Показатель результата 1.3             
</t>
    </r>
    <r>
      <rPr>
        <sz val="10"/>
        <color theme="1"/>
        <rFont val="Times New Roman"/>
        <family val="1"/>
        <charset val="204"/>
      </rPr>
      <t>Охват детей качественным дошкольным воспитанием и обучением от 2 до 6 лет</t>
    </r>
  </si>
  <si>
    <r>
      <t xml:space="preserve">Показатель результата 1.5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Times New Roman"/>
        <family val="1"/>
        <charset val="204"/>
      </rPr>
      <t>Доля объектов технического и профессионального, послесреднего образования (ТиПО), расположенных в типовых зданиях</t>
    </r>
  </si>
  <si>
    <r>
      <t xml:space="preserve">ЦИ-13
</t>
    </r>
    <r>
      <rPr>
        <sz val="10"/>
        <color theme="1"/>
        <rFont val="Times New Roman"/>
        <family val="1"/>
        <charset val="204"/>
      </rPr>
      <t>Доля организаций образования, создавших условия для инклюзивного образования</t>
    </r>
  </si>
  <si>
    <r>
      <t xml:space="preserve">ЦИ-16
</t>
    </r>
    <r>
      <rPr>
        <sz val="10"/>
        <color theme="1"/>
        <rFont val="Times New Roman"/>
        <family val="1"/>
        <charset val="204"/>
      </rPr>
      <t>Доля аварийных школ</t>
    </r>
  </si>
  <si>
    <r>
      <t xml:space="preserve">ЦИ-17
</t>
    </r>
    <r>
      <rPr>
        <sz val="10"/>
        <color theme="1"/>
        <rFont val="Times New Roman"/>
        <family val="1"/>
        <charset val="204"/>
      </rPr>
      <t>Количество призеров международных и республиканских олимпиад и конкурсов</t>
    </r>
  </si>
  <si>
    <r>
      <t xml:space="preserve">ЦИ - 9 
</t>
    </r>
    <r>
      <rPr>
        <sz val="10"/>
        <color theme="1"/>
        <rFont val="Times New Roman"/>
        <family val="1"/>
        <charset val="204"/>
      </rPr>
      <t>Смертность в результате дорожно - транспортных происшествий</t>
    </r>
  </si>
  <si>
    <r>
      <t xml:space="preserve">Показатель результата 4.1
 </t>
    </r>
    <r>
      <rPr>
        <sz val="10"/>
        <color theme="1"/>
        <rFont val="Times New Roman"/>
        <family val="1"/>
        <charset val="204"/>
      </rPr>
      <t>Доведение численности граждан, занимающихся физической культурой и спортом до 50 % от общего населения</t>
    </r>
  </si>
  <si>
    <r>
      <t xml:space="preserve">ЦИ - 2 
</t>
    </r>
    <r>
      <rPr>
        <sz val="10"/>
        <color theme="1"/>
        <rFont val="Times New Roman"/>
        <family val="1"/>
        <charset val="204"/>
      </rPr>
      <t>Снижение стандартизованного коэффициента смертности</t>
    </r>
  </si>
  <si>
    <r>
      <t xml:space="preserve">Показатель результата 3.1 
</t>
    </r>
    <r>
      <rPr>
        <sz val="10"/>
        <color theme="1"/>
        <rFont val="Times New Roman"/>
        <family val="1"/>
        <charset val="204"/>
      </rPr>
      <t>Доля целевой группы населения, охваченная иммунизацией всеми вакцинами, включенными в национальные программы, не менее 95%</t>
    </r>
  </si>
  <si>
    <r>
      <t xml:space="preserve">Показатель результата 2.1 
</t>
    </r>
    <r>
      <rPr>
        <sz val="10"/>
        <rFont val="Times New Roman"/>
        <family val="1"/>
        <charset val="204"/>
      </rPr>
      <t>Выявляемость новых зараженных ВИЧ на 1000 неинфицированного населения</t>
    </r>
  </si>
  <si>
    <r>
      <t xml:space="preserve">Показатель результата 1.1 
</t>
    </r>
    <r>
      <rPr>
        <sz val="10"/>
        <rFont val="Times New Roman"/>
        <family val="1"/>
        <charset val="204"/>
      </rPr>
      <t>Снижение стандартизованного коэффициента cмертности от болезней системы кровообращения</t>
    </r>
  </si>
  <si>
    <r>
      <t xml:space="preserve">Показатель результата 1.2 
</t>
    </r>
    <r>
      <rPr>
        <sz val="10"/>
        <color theme="1"/>
        <rFont val="Times New Roman"/>
        <family val="1"/>
        <charset val="204"/>
      </rPr>
      <t>Снижение стандартизованного коэффициента cмертности от злокачественных заболеваний</t>
    </r>
  </si>
  <si>
    <r>
      <t>Показатель результата 1.3</t>
    </r>
    <r>
      <rPr>
        <sz val="10"/>
        <color theme="1"/>
        <rFont val="Times New Roman"/>
        <family val="1"/>
        <charset val="204"/>
      </rPr>
      <t xml:space="preserve"> 
Рост удельного веса выявленных первичных злокачественных новообразований на 0 - I стадиях (уровень ранней диагностики)</t>
    </r>
  </si>
  <si>
    <r>
      <t xml:space="preserve">Показатель результата 2.1 </t>
    </r>
    <r>
      <rPr>
        <sz val="10"/>
        <color theme="1"/>
        <rFont val="Times New Roman"/>
        <family val="1"/>
        <charset val="204"/>
      </rPr>
      <t xml:space="preserve"> 
Снижение младенческой смертности</t>
    </r>
  </si>
  <si>
    <r>
      <t xml:space="preserve">Показатель результата 2.3 
</t>
    </r>
    <r>
      <rPr>
        <sz val="10"/>
        <color theme="1"/>
        <rFont val="Times New Roman"/>
        <family val="1"/>
        <charset val="204"/>
      </rPr>
      <t>Увеличение охвата детей до 1 года проактивным наблюдением и скринингами</t>
    </r>
  </si>
  <si>
    <r>
      <t xml:space="preserve">Показатель результата 2.4 
</t>
    </r>
    <r>
      <rPr>
        <sz val="10"/>
        <color theme="1"/>
        <rFont val="Times New Roman"/>
        <family val="1"/>
        <charset val="204"/>
      </rPr>
      <t>Коэффициент смертности детей в возрасте до пяти лет</t>
    </r>
  </si>
  <si>
    <r>
      <t xml:space="preserve">Показатель результата 2.5 
</t>
    </r>
    <r>
      <rPr>
        <sz val="10"/>
        <color theme="1"/>
        <rFont val="Times New Roman"/>
        <family val="1"/>
        <charset val="204"/>
      </rPr>
      <t>Снижение уровня износа зданий медицинских организаций</t>
    </r>
  </si>
  <si>
    <r>
      <t xml:space="preserve">Показатель результата 2.6  
</t>
    </r>
    <r>
      <rPr>
        <sz val="10"/>
        <color theme="1"/>
        <rFont val="Times New Roman"/>
        <family val="1"/>
        <charset val="204"/>
      </rPr>
      <t>Увеличение охвата женщин прегравидарной подготовкой</t>
    </r>
  </si>
  <si>
    <r>
      <t xml:space="preserve">Показатель результата 2.8  
</t>
    </r>
    <r>
      <rPr>
        <sz val="10"/>
        <color theme="1"/>
        <rFont val="Times New Roman"/>
        <family val="1"/>
        <charset val="204"/>
      </rPr>
      <t>Снижение рождаемости среди подростков, на 1 000 девушек в возрасте 15 - 17 лет</t>
    </r>
  </si>
  <si>
    <r>
      <t xml:space="preserve">Показатель результата 1.1 
</t>
    </r>
    <r>
      <rPr>
        <sz val="10"/>
        <rFont val="Times New Roman"/>
        <family val="1"/>
        <charset val="204"/>
      </rPr>
      <t>Уровень охвата населения в системе ОСМС</t>
    </r>
  </si>
  <si>
    <r>
      <t xml:space="preserve">Показатель результата 3.4 
</t>
    </r>
    <r>
      <rPr>
        <sz val="10"/>
        <color theme="1"/>
        <rFont val="Times New Roman"/>
        <family val="1"/>
        <charset val="204"/>
      </rPr>
      <t>Степень готовности медицинских организаций к чрезвычайным ситуациям природно-техногенного характера</t>
    </r>
  </si>
  <si>
    <r>
      <t xml:space="preserve">Показатель результата 4.2 
</t>
    </r>
    <r>
      <rPr>
        <sz val="10"/>
        <color theme="1"/>
        <rFont val="Times New Roman"/>
        <family val="1"/>
        <charset val="204"/>
      </rPr>
      <t>Доля выпускников программам технического и профессионального, послесреднего образования, успешно прошедших независимую оценку знаний и навыков</t>
    </r>
  </si>
  <si>
    <r>
      <t xml:space="preserve">ЦИ
</t>
    </r>
    <r>
      <rPr>
        <sz val="10"/>
        <color theme="1"/>
        <rFont val="Times New Roman"/>
        <family val="1"/>
        <charset val="204"/>
      </rPr>
      <t>Снижение уровня насилия в отношении женщин и детей (по отношению к базовому 2022 году)</t>
    </r>
  </si>
  <si>
    <r>
      <t xml:space="preserve">Показатель результата 1. 
</t>
    </r>
    <r>
      <rPr>
        <sz val="10"/>
        <color theme="1"/>
        <rFont val="Times New Roman"/>
        <family val="1"/>
        <charset val="204"/>
      </rPr>
      <t>Увеличение числа  правонарушителей, привлекаемых к административной ответственности в сфере семейно - бытовых отношений</t>
    </r>
  </si>
  <si>
    <r>
      <t xml:space="preserve">ЦИ
</t>
    </r>
    <r>
      <rPr>
        <sz val="10"/>
        <color theme="1"/>
        <rFont val="Times New Roman"/>
        <family val="1"/>
        <charset val="204"/>
      </rPr>
      <t>Удельный вес синтетических (опасных) наркотиков от общего количества изъятых наркотических средств и психотропных веществ (по республике)</t>
    </r>
  </si>
  <si>
    <r>
      <t xml:space="preserve">Показатель результата 1.3 
</t>
    </r>
    <r>
      <rPr>
        <sz val="10"/>
        <color theme="1"/>
        <rFont val="Times New Roman"/>
        <family val="1"/>
        <charset val="204"/>
      </rPr>
      <t>Снижение заболеваемости психическими и поведенческими расстройствами, вследствие употребления психоактивных веществ</t>
    </r>
  </si>
  <si>
    <r>
      <t xml:space="preserve">Показатель результата 1.2 
</t>
    </r>
    <r>
      <rPr>
        <sz val="10"/>
        <color theme="1"/>
        <rFont val="Times New Roman"/>
        <family val="1"/>
        <charset val="204"/>
      </rPr>
      <t>Снижение заболеваемости ожирением среди детей (0 – 14 лет, на 100 тыс. населения)</t>
    </r>
  </si>
  <si>
    <r>
      <t xml:space="preserve">Показатель результата 1.1 
</t>
    </r>
    <r>
      <rPr>
        <sz val="10"/>
        <color theme="1"/>
        <rFont val="Times New Roman"/>
        <family val="1"/>
        <charset val="204"/>
      </rPr>
      <t>Снижение уровня риска преждевременной смертности в возрасте от 30 до 70 лет от сердечно-сосудистых, онкологических, хронических респираторных заболеваний и диабета</t>
    </r>
  </si>
  <si>
    <r>
      <t xml:space="preserve"> ЦИ - 1 
</t>
    </r>
    <r>
      <rPr>
        <sz val="10"/>
        <color theme="1"/>
        <rFont val="Times New Roman"/>
        <family val="1"/>
        <charset val="204"/>
      </rPr>
      <t>Увеличение доли граждан Казахстана, ведущего здоровый образ жизни</t>
    </r>
  </si>
  <si>
    <r>
      <t xml:space="preserve">КНИ 6 
</t>
    </r>
    <r>
      <rPr>
        <sz val="10"/>
        <color theme="1"/>
        <rFont val="Times New Roman"/>
        <family val="1"/>
        <charset val="204"/>
      </rPr>
      <t>Ожидаемая продолжительность жизни населения при рождении, годы</t>
    </r>
  </si>
  <si>
    <r>
      <t xml:space="preserve">Показатель результата 2.1 
</t>
    </r>
    <r>
      <rPr>
        <sz val="10"/>
        <rFont val="Times New Roman"/>
        <family val="1"/>
        <charset val="204"/>
      </rPr>
      <t>Уровень удовлетворенности населения качеством и доступностью медицинских услуг, предоставляемых медицинскими учреждениями</t>
    </r>
  </si>
  <si>
    <r>
      <t xml:space="preserve">Показатель результата 2.9 
</t>
    </r>
    <r>
      <rPr>
        <sz val="10"/>
        <color theme="1"/>
        <rFont val="Times New Roman"/>
        <family val="1"/>
        <charset val="204"/>
      </rPr>
      <t>Снижение заболеваемости анемией среди беременных женщин в возрасте 15 - 49 лет</t>
    </r>
  </si>
  <si>
    <r>
      <t xml:space="preserve">Показатель результата 2.7 
</t>
    </r>
    <r>
      <rPr>
        <sz val="10"/>
        <color theme="1"/>
        <rFont val="Times New Roman"/>
        <family val="1"/>
        <charset val="204"/>
      </rPr>
      <t>Охват женщин фертильного возраста (15 - 49 лет) современной контрацепцией</t>
    </r>
  </si>
  <si>
    <r>
      <t xml:space="preserve">Показатель результата 1.5 
</t>
    </r>
    <r>
      <rPr>
        <sz val="10"/>
        <rFont val="Times New Roman"/>
        <family val="1"/>
        <charset val="204"/>
      </rPr>
      <t>Снижение заболеваемости туберкулезом</t>
    </r>
  </si>
  <si>
    <r>
      <t xml:space="preserve">Показатель результата 4.1 
</t>
    </r>
    <r>
      <rPr>
        <sz val="10"/>
        <rFont val="Times New Roman"/>
        <family val="1"/>
        <charset val="204"/>
      </rPr>
      <t>Повышение уровня обеспеченности медицинскими работниками сельского населения в соответствии с минимальными нормативами обеспеченности медицинскими работниками регионов</t>
    </r>
  </si>
  <si>
    <r>
      <rPr>
        <b/>
        <sz val="10"/>
        <color theme="1"/>
        <rFont val="Times New Roman"/>
        <family val="1"/>
        <charset val="204"/>
      </rPr>
      <t xml:space="preserve">ЦИ-3
</t>
    </r>
    <r>
      <rPr>
        <sz val="10"/>
        <color theme="1"/>
        <rFont val="Times New Roman"/>
        <family val="1"/>
        <charset val="204"/>
      </rPr>
      <t>Доля государственных расходов на здравоохранение</t>
    </r>
  </si>
  <si>
    <r>
      <t xml:space="preserve">Показатель результата 2.5  
</t>
    </r>
    <r>
      <rPr>
        <sz val="10"/>
        <color theme="1"/>
        <rFont val="Times New Roman"/>
        <family val="1"/>
        <charset val="204"/>
      </rPr>
      <t>Снижение материнской смертности</t>
    </r>
  </si>
  <si>
    <r>
      <t xml:space="preserve">Показатель результата 2.3  
</t>
    </r>
    <r>
      <rPr>
        <sz val="10"/>
        <color theme="1"/>
        <rFont val="Times New Roman"/>
        <family val="1"/>
        <charset val="204"/>
      </rPr>
      <t>Снижение заболеваемости гепатитом B</t>
    </r>
  </si>
  <si>
    <r>
      <t xml:space="preserve"> Показатель результата 2.2  
</t>
    </r>
    <r>
      <rPr>
        <sz val="10"/>
        <color theme="1"/>
        <rFont val="Times New Roman"/>
        <family val="1"/>
        <charset val="204"/>
      </rPr>
      <t>Снижение неонатальной смертности</t>
    </r>
  </si>
  <si>
    <r>
      <t xml:space="preserve">Показатель результата 1.2 
</t>
    </r>
    <r>
      <rPr>
        <sz val="10"/>
        <color theme="1"/>
        <rFont val="Times New Roman"/>
        <family val="1"/>
        <charset val="204"/>
      </rPr>
      <t>Инвестиции в основной капитал в сфере здравоохранения</t>
    </r>
  </si>
  <si>
    <r>
      <rPr>
        <b/>
        <sz val="10"/>
        <color theme="1"/>
        <rFont val="Times New Roman"/>
        <family val="1"/>
        <charset val="204"/>
      </rPr>
      <t>ЦИ</t>
    </r>
    <r>
      <rPr>
        <sz val="10"/>
        <color theme="1"/>
        <rFont val="Times New Roman"/>
        <family val="1"/>
        <charset val="204"/>
      </rPr>
      <t xml:space="preserve">
Увеличение объема валовой продукции сельского хозяйства в 1,5 раза</t>
    </r>
  </si>
  <si>
    <r>
      <t xml:space="preserve">Показатель результата 8.2
</t>
    </r>
    <r>
      <rPr>
        <sz val="10"/>
        <color theme="1"/>
        <rFont val="Times New Roman"/>
        <family val="1"/>
        <charset val="204"/>
      </rPr>
      <t xml:space="preserve">Обеспечение доступа населения к услугам водоснабжения </t>
    </r>
  </si>
  <si>
    <r>
      <t xml:space="preserve">Показатель результата 8.5 
</t>
    </r>
    <r>
      <rPr>
        <sz val="10"/>
        <color theme="1"/>
        <rFont val="Times New Roman"/>
        <family val="1"/>
        <charset val="204"/>
      </rPr>
      <t xml:space="preserve">Развитие инфраструктуры газоснабжения (Обеспеченность доступа  к газоснабжению) </t>
    </r>
  </si>
  <si>
    <r>
      <t xml:space="preserve">ЦИ
</t>
    </r>
    <r>
      <rPr>
        <sz val="10"/>
        <color theme="1"/>
        <rFont val="Times New Roman"/>
        <family val="1"/>
        <charset val="204"/>
      </rPr>
      <t>Уровень оповещения населения при угрозе ЧС</t>
    </r>
  </si>
  <si>
    <r>
      <t xml:space="preserve">ЦИ
</t>
    </r>
    <r>
      <rPr>
        <sz val="10"/>
        <color theme="1"/>
        <rFont val="Times New Roman"/>
        <family val="1"/>
        <charset val="204"/>
      </rPr>
      <t>Уровень оснащенности органов гражданской защиты первочередными материально-техническими средствами 
для проведения аварийно-спасательных и неотложных работ</t>
    </r>
  </si>
  <si>
    <r>
      <t xml:space="preserve">ЦИ
</t>
    </r>
    <r>
      <rPr>
        <sz val="10"/>
        <color theme="1"/>
        <rFont val="Times New Roman"/>
        <family val="1"/>
        <charset val="204"/>
      </rPr>
      <t>Уровень защиты населения удаленных и сельских населенных пунктов пожарными постами</t>
    </r>
  </si>
  <si>
    <r>
      <t xml:space="preserve">ЦИ
</t>
    </r>
    <r>
      <rPr>
        <sz val="10"/>
        <color theme="1"/>
        <rFont val="Times New Roman"/>
        <family val="1"/>
        <charset val="204"/>
      </rPr>
      <t>Уровень обеспеченности инфраструктурой для реагирования на ЧС</t>
    </r>
  </si>
  <si>
    <r>
      <t xml:space="preserve">ЦИ
</t>
    </r>
    <r>
      <rPr>
        <sz val="10"/>
        <color theme="1"/>
        <rFont val="Times New Roman"/>
        <family val="1"/>
        <charset val="204"/>
      </rPr>
      <t>Доля переработки и утилизации коммунальных отходов</t>
    </r>
  </si>
  <si>
    <r>
      <t xml:space="preserve">Показатель результата 7.3 
</t>
    </r>
    <r>
      <rPr>
        <sz val="10"/>
        <color theme="1"/>
        <rFont val="Times New Roman"/>
        <family val="1"/>
        <charset val="204"/>
      </rPr>
      <t>Обеспеченность инфраструктурой ЧС</t>
    </r>
  </si>
  <si>
    <r>
      <t xml:space="preserve">Показатель результата 7.2 
</t>
    </r>
    <r>
      <rPr>
        <sz val="10"/>
        <color theme="1"/>
        <rFont val="Times New Roman"/>
        <family val="1"/>
        <charset val="204"/>
      </rPr>
      <t>Увеличение доли переработки и утилизации ТБО</t>
    </r>
  </si>
  <si>
    <r>
      <t xml:space="preserve">Показатель результата 1.1 
</t>
    </r>
    <r>
      <rPr>
        <sz val="10"/>
        <color theme="1"/>
        <rFont val="Times New Roman"/>
        <family val="1"/>
        <charset val="204"/>
      </rPr>
      <t>Количество трудоустроенных граждан, в том числе молодежи</t>
    </r>
  </si>
  <si>
    <r>
      <t xml:space="preserve">КНИ-11 
</t>
    </r>
    <r>
      <rPr>
        <sz val="10"/>
        <color theme="1"/>
        <rFont val="Times New Roman"/>
        <family val="1"/>
        <charset val="204"/>
      </rPr>
      <t>Доля населения, имеющего доходы ниже величины прожиточного минимума/ниже черты бедности</t>
    </r>
  </si>
  <si>
    <r>
      <rPr>
        <b/>
        <sz val="10"/>
        <rFont val="Times New Roman"/>
        <family val="1"/>
        <charset val="204"/>
      </rPr>
      <t xml:space="preserve">ЦИ
</t>
    </r>
    <r>
      <rPr>
        <sz val="10"/>
        <color theme="1"/>
        <rFont val="Times New Roman"/>
        <family val="1"/>
        <charset val="204"/>
      </rPr>
      <t>Доля внутренних затрат на НИОКР от валового регионального продукта</t>
    </r>
  </si>
  <si>
    <r>
      <t xml:space="preserve">Показатель результата 1.1
</t>
    </r>
    <r>
      <rPr>
        <sz val="10"/>
        <color theme="1"/>
        <rFont val="Times New Roman"/>
        <family val="1"/>
        <charset val="204"/>
      </rPr>
      <t>Уровень предшкольной подготовки детей</t>
    </r>
  </si>
  <si>
    <r>
      <t xml:space="preserve">Показатель результата 5.1
</t>
    </r>
    <r>
      <rPr>
        <sz val="10"/>
        <color theme="1"/>
        <rFont val="Times New Roman"/>
        <family val="1"/>
        <charset val="204"/>
      </rPr>
      <t>Увеличение доли внутренних дорог в хорошем и удовлетворительном состоянии</t>
    </r>
  </si>
  <si>
    <r>
      <t xml:space="preserve">Показатель результата 6.2
</t>
    </r>
    <r>
      <rPr>
        <sz val="10"/>
        <color theme="1"/>
        <rFont val="Times New Roman"/>
        <family val="1"/>
        <charset val="204"/>
      </rPr>
      <t>Снижение износа электрических сетей</t>
    </r>
  </si>
  <si>
    <r>
      <t xml:space="preserve">Показатель результата 6.3
</t>
    </r>
    <r>
      <rPr>
        <sz val="10"/>
        <color theme="1"/>
        <rFont val="Times New Roman"/>
        <family val="1"/>
        <charset val="204"/>
      </rPr>
      <t>Общая площадь введенных в эксплуатацию жилых зданий</t>
    </r>
  </si>
  <si>
    <t>тыс. кв. м</t>
  </si>
  <si>
    <r>
      <t xml:space="preserve">Показатель результата 6.4
</t>
    </r>
    <r>
      <rPr>
        <sz val="10"/>
        <color theme="1"/>
        <rFont val="Times New Roman"/>
        <family val="1"/>
        <charset val="204"/>
      </rPr>
      <t>Снижение износа тепловых сетей</t>
    </r>
  </si>
  <si>
    <t>млрд тенге</t>
  </si>
  <si>
    <r>
      <rPr>
        <b/>
        <sz val="10"/>
        <color theme="1"/>
        <rFont val="Times New Roman"/>
        <family val="1"/>
        <charset val="204"/>
      </rPr>
      <t>ЦИ</t>
    </r>
    <r>
      <rPr>
        <sz val="10"/>
        <color theme="1"/>
        <rFont val="Times New Roman"/>
        <family val="1"/>
        <charset val="204"/>
      </rPr>
      <t xml:space="preserve">
Доля внешнего ИОК</t>
    </r>
  </si>
  <si>
    <r>
      <rPr>
        <b/>
        <sz val="10"/>
        <color theme="1"/>
        <rFont val="Times New Roman"/>
        <family val="1"/>
        <charset val="204"/>
      </rPr>
      <t>ЦИ</t>
    </r>
    <r>
      <rPr>
        <sz val="10"/>
        <color theme="1"/>
        <rFont val="Times New Roman"/>
        <family val="1"/>
        <charset val="204"/>
      </rPr>
      <t xml:space="preserve">
Инвестиции в основной капитал (ИОК)</t>
    </r>
  </si>
  <si>
    <r>
      <t xml:space="preserve">ЦИ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Times New Roman"/>
        <family val="1"/>
        <charset val="204"/>
      </rPr>
      <t>Объем услуг, оказанный местами размещения, млн тенге</t>
    </r>
  </si>
  <si>
    <r>
      <t xml:space="preserve">Показатель результата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Times New Roman"/>
        <family val="1"/>
        <charset val="204"/>
      </rPr>
      <t xml:space="preserve">Уровень обеспеченности объектами и услугами по направлению "Образование" в соответствии с СРС </t>
    </r>
  </si>
  <si>
    <t>0,00</t>
  </si>
  <si>
    <t>0,002</t>
  </si>
  <si>
    <t>0,001</t>
  </si>
  <si>
    <t>кол-во</t>
  </si>
  <si>
    <r>
      <t xml:space="preserve">ЦИ-21
</t>
    </r>
    <r>
      <rPr>
        <sz val="10"/>
        <color theme="1"/>
        <rFont val="Times New Roman"/>
        <family val="1"/>
        <charset val="204"/>
      </rPr>
      <t>Обеспеченность жильем на одного проживающего</t>
    </r>
  </si>
  <si>
    <t>кв.м.</t>
  </si>
  <si>
    <r>
      <rPr>
        <b/>
        <sz val="10"/>
        <color theme="1"/>
        <rFont val="Times New Roman"/>
        <family val="1"/>
        <charset val="204"/>
      </rPr>
      <t>ЦИ-24</t>
    </r>
    <r>
      <rPr>
        <sz val="10"/>
        <color theme="1"/>
        <rFont val="Times New Roman"/>
        <family val="1"/>
        <charset val="204"/>
      </rPr>
      <t xml:space="preserve">
Охват населения очисткой сточных вод</t>
    </r>
  </si>
  <si>
    <t>Добавить по камерам</t>
  </si>
  <si>
    <t>Сбор отходов добавить</t>
  </si>
  <si>
    <t>Ответственные исполнители</t>
  </si>
  <si>
    <t xml:space="preserve">Источник информации </t>
  </si>
  <si>
    <t>Ед. изм.</t>
  </si>
  <si>
    <t>Срок исполнения</t>
  </si>
  <si>
    <t>Форма завершения</t>
  </si>
  <si>
    <t>Отчетный год</t>
  </si>
  <si>
    <t>План (факт) текущего года</t>
  </si>
  <si>
    <t>Источник финансирования</t>
  </si>
  <si>
    <t>Код бюджетной программы</t>
  </si>
  <si>
    <t>Ожидаемый результат от реализации проекта, в т.ч. к-во созданных рабочих мест
(постоянных/временных)</t>
  </si>
  <si>
    <t>2024 год</t>
  </si>
  <si>
    <t>2025 год</t>
  </si>
  <si>
    <r>
      <rPr>
        <b/>
        <sz val="10"/>
        <color theme="1"/>
        <rFont val="Times New Roman"/>
        <family val="1"/>
        <charset val="204"/>
      </rPr>
      <t>ЦИ</t>
    </r>
    <r>
      <rPr>
        <sz val="10"/>
        <color theme="1"/>
        <rFont val="Times New Roman"/>
        <family val="1"/>
        <charset val="204"/>
      </rPr>
      <t xml:space="preserve">
Обеспечение населения услугами по сбору и вывозу отходов (%)
</t>
    </r>
  </si>
  <si>
    <t xml:space="preserve">УЭЖКХ, акиматы  городов и районов
Заместитель акима области – 
У. Усенов </t>
  </si>
  <si>
    <t>Ведомс.
Данные</t>
  </si>
  <si>
    <t>2026-2030</t>
  </si>
  <si>
    <t>информация акиматов  городов и районов</t>
  </si>
  <si>
    <t>МБ</t>
  </si>
  <si>
    <t>Жезказган</t>
  </si>
  <si>
    <t xml:space="preserve"> МБ</t>
  </si>
  <si>
    <t>Сатпаев</t>
  </si>
  <si>
    <t>Каражал</t>
  </si>
  <si>
    <t>492.016 -Обеспечение санитарии населенных пунктов"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</si>
  <si>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</si>
  <si>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</si>
  <si>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</si>
  <si>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</si>
  <si>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</si>
  <si>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</si>
  <si>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</si>
  <si>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</si>
  <si>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</si>
  <si>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</si>
  <si>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12.</t>
  </si>
  <si>
    <t>13.</t>
  </si>
  <si>
    <t>14.</t>
  </si>
  <si>
    <t>15.</t>
  </si>
  <si>
    <t>16.</t>
  </si>
  <si>
    <t>23.</t>
  </si>
  <si>
    <t>90-100</t>
  </si>
  <si>
    <t>80-90</t>
  </si>
  <si>
    <t>0-80</t>
  </si>
  <si>
    <t>Атауы</t>
  </si>
  <si>
    <t>Өлшем бірлігі</t>
  </si>
  <si>
    <t>Бастапқы мәні</t>
  </si>
  <si>
    <t>Жоспарлы кезең</t>
  </si>
  <si>
    <t>Барлығы</t>
  </si>
  <si>
    <t>Қажеттілік</t>
  </si>
  <si>
    <t>Қанағаттану деңгейі, %</t>
  </si>
  <si>
    <t>2026 жыл</t>
  </si>
  <si>
    <t>2027 жыл</t>
  </si>
  <si>
    <t>2028 жыл</t>
  </si>
  <si>
    <t>2029 жыл</t>
  </si>
  <si>
    <t>2030 жыл</t>
  </si>
  <si>
    <r>
      <t xml:space="preserve">НҰИ-6
</t>
    </r>
    <r>
      <rPr>
        <sz val="10"/>
        <color theme="1"/>
        <rFont val="Times New Roman"/>
        <family val="1"/>
        <charset val="204"/>
      </rPr>
      <t>Халықтың туу кезіндегі өмір сүру ұзақтығы, жыл</t>
    </r>
  </si>
  <si>
    <r>
      <t xml:space="preserve">НИ-1
</t>
    </r>
    <r>
      <rPr>
        <sz val="10"/>
        <color theme="1"/>
        <rFont val="Times New Roman"/>
        <family val="1"/>
        <charset val="204"/>
      </rPr>
      <t>Салауатты өмір салтын ұстанатын азаматтардың үлесін ұлғайту</t>
    </r>
  </si>
  <si>
    <t>облыс бойынша</t>
  </si>
  <si>
    <t>Жезқазған қ.</t>
  </si>
  <si>
    <r>
      <t xml:space="preserve">1.2 нәтиже көрсеткіші 
</t>
    </r>
    <r>
      <rPr>
        <sz val="10"/>
        <color theme="1"/>
        <rFont val="Times New Roman"/>
        <family val="1"/>
        <charset val="204"/>
      </rPr>
      <t>Балалар арасында семіздікпен сырқаттанушылықтың төмендеуі (0 – 14 жас, 100 мың тұрғынға санағанда)</t>
    </r>
  </si>
  <si>
    <r>
      <t xml:space="preserve">1.3 нәтиже көрсеткіші
</t>
    </r>
    <r>
      <rPr>
        <sz val="10"/>
        <color theme="1"/>
        <rFont val="Times New Roman"/>
        <family val="1"/>
        <charset val="204"/>
      </rPr>
      <t>Психобелсенді заттарды қолдану салдарынан психикалық және мінез-құлықтық бұзылулармен сырқаттанушылықты төмендету</t>
    </r>
  </si>
  <si>
    <r>
      <t xml:space="preserve">2.1 нәтиже көрсеткіші 
</t>
    </r>
    <r>
      <rPr>
        <sz val="10"/>
        <rFont val="Times New Roman"/>
        <family val="1"/>
        <charset val="204"/>
      </rPr>
      <t>Жұқпа жұқтырмаған 1000 адамға АИТВ-ны жаңа жұқтырғандарды анықтау</t>
    </r>
  </si>
  <si>
    <r>
      <t xml:space="preserve">НИ - 2 
</t>
    </r>
    <r>
      <rPr>
        <sz val="10"/>
        <color theme="1"/>
        <rFont val="Times New Roman"/>
        <family val="1"/>
        <charset val="204"/>
      </rPr>
      <t>Стандартталған өлім-жітім коэффициентін төмендету</t>
    </r>
  </si>
  <si>
    <r>
      <t xml:space="preserve">1.2 нәтиже көрсеткіші 
</t>
    </r>
    <r>
      <rPr>
        <sz val="10"/>
        <color theme="1"/>
        <rFont val="Times New Roman"/>
        <family val="1"/>
        <charset val="204"/>
      </rPr>
      <t>Қатерлі аурулардан болатын өлім-жітімнің стандартталған коэффициентін төмендету</t>
    </r>
  </si>
  <si>
    <r>
      <t xml:space="preserve">1.3 нәтиже көрсеткіші 
</t>
    </r>
    <r>
      <rPr>
        <sz val="10"/>
        <color theme="1"/>
        <rFont val="Times New Roman"/>
        <family val="1"/>
        <charset val="204"/>
      </rPr>
      <t>0-I сатыларда анықталған бастапқы қатерлі ісіктердің үлес салмағының өсуі (ерте диагностика деңгейі)</t>
    </r>
  </si>
  <si>
    <r>
      <t xml:space="preserve">1.5 нәтиже көрсеткіші 
</t>
    </r>
    <r>
      <rPr>
        <sz val="10"/>
        <rFont val="Times New Roman"/>
        <family val="1"/>
        <charset val="204"/>
      </rPr>
      <t>Туберкулезбен сырқаттанушылықты төмендету</t>
    </r>
  </si>
  <si>
    <r>
      <t xml:space="preserve">2.1 нәтиже көрсеткіші  
</t>
    </r>
    <r>
      <rPr>
        <sz val="10"/>
        <color theme="1"/>
        <rFont val="Times New Roman"/>
        <family val="1"/>
        <charset val="204"/>
      </rPr>
      <t>Нәресте өлімінің төмендеуі</t>
    </r>
  </si>
  <si>
    <r>
      <t xml:space="preserve">2.2 нәтиже көрсеткіші  
</t>
    </r>
    <r>
      <rPr>
        <sz val="10"/>
        <color theme="1"/>
        <rFont val="Times New Roman"/>
        <family val="1"/>
        <charset val="204"/>
      </rPr>
      <t>Неонаталдық өлімнің төмендеуі</t>
    </r>
  </si>
  <si>
    <r>
      <t xml:space="preserve"> 2.4 нәтиже көрсеткіші 
</t>
    </r>
    <r>
      <rPr>
        <sz val="10"/>
        <color theme="1"/>
        <rFont val="Times New Roman"/>
        <family val="1"/>
        <charset val="204"/>
      </rPr>
      <t>Бес жасқа дейінгі балалардың өлім коэффициенті</t>
    </r>
  </si>
  <si>
    <r>
      <t xml:space="preserve">2.6 нәтиже көрсеткіші  
</t>
    </r>
    <r>
      <rPr>
        <sz val="10"/>
        <color theme="1"/>
        <rFont val="Times New Roman"/>
        <family val="1"/>
        <charset val="204"/>
      </rPr>
      <t>Прегравидарлық даярлықпен әйелдерді қамтуды ұлғайту</t>
    </r>
  </si>
  <si>
    <r>
      <t xml:space="preserve">2.9 нәтиже көрсеткіші 
</t>
    </r>
    <r>
      <rPr>
        <sz val="10"/>
        <color theme="1"/>
        <rFont val="Times New Roman"/>
        <family val="1"/>
        <charset val="204"/>
      </rPr>
      <t>15-49 жастағы жүкті әйелдер арасында анемиямен сырқаттанушылықты төмендету</t>
    </r>
    <r>
      <rPr>
        <b/>
        <sz val="10"/>
        <color theme="1"/>
        <rFont val="Times New Roman"/>
        <family val="1"/>
        <charset val="204"/>
      </rPr>
      <t xml:space="preserve"> </t>
    </r>
  </si>
  <si>
    <r>
      <t xml:space="preserve"> 3.4 нәтиже көрсеткіші 
</t>
    </r>
    <r>
      <rPr>
        <sz val="10"/>
        <color theme="1"/>
        <rFont val="Times New Roman"/>
        <family val="1"/>
        <charset val="204"/>
      </rPr>
      <t>Медициналық ұйымдардың табиғи-техногендік сипаттағы төтенше жағдайларға дайындық дәрежесі</t>
    </r>
  </si>
  <si>
    <r>
      <t xml:space="preserve">4.2 нәтиже көрсеткіші 
</t>
    </r>
    <r>
      <rPr>
        <sz val="10"/>
        <color theme="1"/>
        <rFont val="Times New Roman"/>
        <family val="1"/>
        <charset val="204"/>
      </rPr>
      <t>Білім мен дағдыларды тәуелсіз бағалаудан сәтті өткен Техникалық және кәсіптік, орта білімнен кейінгі білім беру бағдарламалары түлектерінің үлесі</t>
    </r>
  </si>
  <si>
    <r>
      <t xml:space="preserve">1.1 нәтиже көрсеткіші 
</t>
    </r>
    <r>
      <rPr>
        <sz val="10"/>
        <rFont val="Times New Roman"/>
        <family val="1"/>
        <charset val="204"/>
      </rPr>
      <t>МӘМС жүйесінде халықты қамту деңгейі</t>
    </r>
  </si>
  <si>
    <r>
      <t xml:space="preserve">НҰИ-7
</t>
    </r>
    <r>
      <rPr>
        <sz val="10"/>
        <color theme="1"/>
        <rFont val="Times New Roman"/>
        <family val="1"/>
        <charset val="204"/>
      </rPr>
      <t xml:space="preserve">PISA тестілеу негізінде орта білім беру нәтижелерінің сапасы, оқырман сауаттылығы
</t>
    </r>
    <r>
      <rPr>
        <b/>
        <sz val="10"/>
        <color theme="1"/>
        <rFont val="Times New Roman"/>
        <family val="1"/>
        <charset val="204"/>
      </rPr>
      <t xml:space="preserve">
НҰИ-8
</t>
    </r>
    <r>
      <rPr>
        <sz val="10"/>
        <color theme="1"/>
        <rFont val="Times New Roman"/>
        <family val="1"/>
        <charset val="204"/>
      </rPr>
      <t xml:space="preserve">PISA тестілеу негізінде орта білім беру нәтижелерінің сапасы, математикалық сауаттылық
</t>
    </r>
    <r>
      <rPr>
        <b/>
        <sz val="10"/>
        <color theme="1"/>
        <rFont val="Times New Roman"/>
        <family val="1"/>
        <charset val="204"/>
      </rPr>
      <t xml:space="preserve">
НҰИ-9
</t>
    </r>
    <r>
      <rPr>
        <sz val="10"/>
        <color theme="1"/>
        <rFont val="Times New Roman"/>
        <family val="1"/>
        <charset val="204"/>
      </rPr>
      <t>PISA тестілеу негізінде орта білім беру нәтижелерінің сапасы, жаратылыстану (табиғи)-ғылыми сауаттылығы</t>
    </r>
  </si>
  <si>
    <r>
      <t xml:space="preserve">НИ           
</t>
    </r>
    <r>
      <rPr>
        <sz val="10"/>
        <color theme="1"/>
        <rFont val="Times New Roman"/>
        <family val="1"/>
        <charset val="204"/>
      </rPr>
      <t>2 жастан 6 жасқа дейінгі балаларды мектепке дейінгі тәрбиемен және оқытумен қамту</t>
    </r>
  </si>
  <si>
    <r>
      <t xml:space="preserve">НИ
</t>
    </r>
    <r>
      <rPr>
        <sz val="10"/>
        <color theme="1"/>
        <rFont val="Times New Roman"/>
        <family val="1"/>
        <charset val="204"/>
      </rPr>
      <t>Меншік нысанына қарамастан тәрбиелеу мен оқыту сапасын бағалау өлшемдеріне сәйкес келетін мектепке дейінгі ұйымдардың үлесі</t>
    </r>
  </si>
  <si>
    <r>
      <t xml:space="preserve">1.2 нәтиже көрсеткіші
</t>
    </r>
    <r>
      <rPr>
        <sz val="10"/>
        <color theme="1"/>
        <rFont val="Times New Roman"/>
        <family val="1"/>
        <charset val="204"/>
      </rPr>
      <t>Біліктілікті арттыру курстарынан өткен мектепке дейінгі ұйымдар педагогтерінің үлесі</t>
    </r>
  </si>
  <si>
    <r>
      <t xml:space="preserve">1.2 нәтиже көрсеткіші
</t>
    </r>
    <r>
      <rPr>
        <sz val="10"/>
        <color theme="1"/>
        <rFont val="Times New Roman"/>
        <family val="1"/>
      </rPr>
      <t>Физика, химия, биология, робототехника, STEM пәндік кабинеттерімен қамтамасыз етілген негізгі және орта мектептердің үлесі</t>
    </r>
  </si>
  <si>
    <r>
      <t xml:space="preserve">НИ
</t>
    </r>
    <r>
      <rPr>
        <sz val="10"/>
        <color theme="1"/>
        <rFont val="Times New Roman"/>
        <family val="1"/>
        <charset val="204"/>
      </rPr>
      <t>Халықты қалдықтарды жинау және шығару жөніндегі қызметтермен қамтамасыз ету (%)</t>
    </r>
  </si>
  <si>
    <r>
      <t xml:space="preserve">НҰИ-12
</t>
    </r>
    <r>
      <rPr>
        <sz val="10"/>
        <color theme="1"/>
        <rFont val="Times New Roman"/>
        <family val="1"/>
        <charset val="204"/>
      </rPr>
      <t xml:space="preserve">Өңірлік стандарттар жүйесіне сәйкес әлеуметтік игіліктермен және қызметтермен қамтамасыз етілу деңгейі, қала
</t>
    </r>
    <r>
      <rPr>
        <b/>
        <sz val="10"/>
        <color theme="1"/>
        <rFont val="Times New Roman"/>
        <family val="1"/>
        <charset val="204"/>
      </rPr>
      <t>НҰИ-13</t>
    </r>
    <r>
      <rPr>
        <sz val="10"/>
        <color theme="1"/>
        <rFont val="Times New Roman"/>
        <family val="1"/>
        <charset val="204"/>
      </rPr>
      <t xml:space="preserve">
Өңірлік стандарттар жүйесіне сәйкес әлеуметтік игіліктермен және қызметтермен қамтамасыз етілу деңгейі, ауыл</t>
    </r>
  </si>
  <si>
    <r>
      <t xml:space="preserve">1.1 нәтиже көрсеткіші
</t>
    </r>
    <r>
      <rPr>
        <sz val="10"/>
        <color theme="1"/>
        <rFont val="Times New Roman"/>
        <family val="1"/>
      </rPr>
      <t>Үлгілік ғимараттарда орналасқан мектептердің үлесі</t>
    </r>
  </si>
  <si>
    <r>
      <t xml:space="preserve">1.2 нәтиже көрсеткіші
</t>
    </r>
    <r>
      <rPr>
        <sz val="10"/>
        <color theme="1"/>
        <rFont val="Times New Roman"/>
        <family val="1"/>
      </rPr>
      <t>Балаларды қосымша білім берумен қамту</t>
    </r>
  </si>
  <si>
    <r>
      <rPr>
        <b/>
        <sz val="10"/>
        <color theme="1"/>
        <rFont val="Times New Roman"/>
        <family val="1"/>
        <charset val="204"/>
      </rPr>
      <t>2.1 нәтиже көрсеткіші</t>
    </r>
    <r>
      <rPr>
        <sz val="10"/>
        <color theme="1"/>
        <rFont val="Times New Roman"/>
        <family val="1"/>
        <charset val="204"/>
      </rPr>
      <t xml:space="preserve">
Медициналық мекемелер көрсететін медициналық қызметтердің сапасына және қол жетімділігіне халықтың қанағаттану деңгейі</t>
    </r>
  </si>
  <si>
    <r>
      <rPr>
        <b/>
        <sz val="10"/>
        <color theme="1"/>
        <rFont val="Times New Roman"/>
        <family val="1"/>
        <charset val="204"/>
      </rPr>
      <t xml:space="preserve">3.1 нәтиже көрсеткіші   </t>
    </r>
    <r>
      <rPr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</rPr>
      <t>Мәдениет нысандарымен және қызметтерімен қамтамасыз етілудің өсуі</t>
    </r>
  </si>
  <si>
    <r>
      <t xml:space="preserve"> 4.1 нәтиже көрсеткіші         
</t>
    </r>
    <r>
      <rPr>
        <sz val="10"/>
        <color theme="1"/>
        <rFont val="Times New Roman"/>
        <family val="1"/>
      </rPr>
      <t>Дене шынықтырумен және спортпен шұғылданатын азаматтардың санын жалпы халықтың 50% -ына дейін жеткізу</t>
    </r>
  </si>
  <si>
    <r>
      <t xml:space="preserve">5.1 нәтиже көрсеткіші        
</t>
    </r>
    <r>
      <rPr>
        <sz val="10"/>
        <color theme="1"/>
        <rFont val="Times New Roman"/>
        <family val="1"/>
        <charset val="204"/>
      </rPr>
      <t>Жақсы және қанағаттанарлық жағдайдағы ішкі жолдар үлесін ұлғайту</t>
    </r>
  </si>
  <si>
    <r>
      <t xml:space="preserve">6.1 нәтиже көрсеткіші 
</t>
    </r>
    <r>
      <rPr>
        <sz val="10"/>
        <color theme="1"/>
        <rFont val="Times New Roman"/>
        <family val="1"/>
        <charset val="204"/>
      </rPr>
      <t>Халықтың сумен жабдықтау қызметтеріне қол жеткізуін қамтамасыз ету</t>
    </r>
  </si>
  <si>
    <r>
      <t xml:space="preserve">6.2 нәтиже көрсеткіші      
</t>
    </r>
    <r>
      <rPr>
        <sz val="10"/>
        <color theme="1"/>
        <rFont val="Times New Roman"/>
        <family val="1"/>
        <charset val="204"/>
      </rPr>
      <t>Электр желілерінің тозуын төмендету</t>
    </r>
  </si>
  <si>
    <r>
      <rPr>
        <b/>
        <sz val="10"/>
        <color theme="1"/>
        <rFont val="Times New Roman"/>
        <family val="1"/>
        <charset val="204"/>
      </rPr>
      <t xml:space="preserve">6.4 нәтиже көрсеткіші         
</t>
    </r>
    <r>
      <rPr>
        <sz val="10"/>
        <color theme="1"/>
        <rFont val="Times New Roman"/>
        <family val="1"/>
        <charset val="204"/>
      </rPr>
      <t>Жылу желілерінің тозуын төмендету</t>
    </r>
  </si>
  <si>
    <r>
      <t xml:space="preserve">6.5 нәтиже көрсеткіші       
</t>
    </r>
    <r>
      <rPr>
        <sz val="10"/>
        <color theme="1"/>
        <rFont val="Times New Roman"/>
        <family val="1"/>
        <charset val="204"/>
      </rPr>
      <t>Газбен жабдықтаумен қамтамасыз етілу</t>
    </r>
  </si>
  <si>
    <r>
      <t xml:space="preserve">7.3 нәтиже көрсеткіші 
</t>
    </r>
    <r>
      <rPr>
        <sz val="10"/>
        <color theme="1"/>
        <rFont val="Times New Roman"/>
        <family val="1"/>
        <charset val="204"/>
      </rPr>
      <t>ТЖ инфрақұрылымымен қамтамасыз етілу</t>
    </r>
  </si>
  <si>
    <r>
      <rPr>
        <b/>
        <sz val="10"/>
        <color theme="1"/>
        <rFont val="Times New Roman"/>
        <family val="1"/>
        <charset val="204"/>
      </rPr>
      <t>НИ</t>
    </r>
    <r>
      <rPr>
        <sz val="10"/>
        <color theme="1"/>
        <rFont val="Times New Roman"/>
        <family val="1"/>
        <charset val="204"/>
      </rPr>
      <t xml:space="preserve">
Негізгі капиталға салынған инвестициялар</t>
    </r>
  </si>
  <si>
    <r>
      <t xml:space="preserve">НИ </t>
    </r>
    <r>
      <rPr>
        <sz val="10"/>
        <color theme="1"/>
        <rFont val="Times New Roman"/>
        <family val="1"/>
      </rPr>
      <t xml:space="preserve">
Мемлекеттік тілді меңгерген халықтың үлесі</t>
    </r>
  </si>
  <si>
    <r>
      <rPr>
        <b/>
        <sz val="10"/>
        <color theme="1"/>
        <rFont val="Times New Roman"/>
        <family val="1"/>
        <charset val="204"/>
      </rPr>
      <t>Мақсаты:</t>
    </r>
    <r>
      <rPr>
        <sz val="10"/>
        <color theme="1"/>
        <rFont val="Times New Roman"/>
        <family val="1"/>
        <charset val="204"/>
      </rPr>
      <t xml:space="preserve"> Халықты төтенше жағдайлардан қорғау, қауіпсіздікті қамтамасыз ету, ТЖ-ны уақтылы анықтау және оған ден қою</t>
    </r>
  </si>
  <si>
    <r>
      <t>НИ</t>
    </r>
    <r>
      <rPr>
        <sz val="10"/>
        <color theme="1"/>
        <rFont val="Times New Roman"/>
        <family val="1"/>
        <charset val="204"/>
      </rPr>
      <t xml:space="preserve">
ТЖ ден қою үшін инфрақұрылыммен қамтамасыз етілу деңгейі</t>
    </r>
  </si>
  <si>
    <r>
      <t xml:space="preserve">НИ
</t>
    </r>
    <r>
      <rPr>
        <sz val="10"/>
        <color theme="1"/>
        <rFont val="Times New Roman"/>
        <family val="1"/>
        <charset val="204"/>
      </rPr>
      <t>ТЖ қатері кезінде халықты хабардар ету деңгейі</t>
    </r>
  </si>
  <si>
    <r>
      <t>НИ</t>
    </r>
    <r>
      <rPr>
        <sz val="10"/>
        <color theme="1"/>
        <rFont val="Times New Roman"/>
        <family val="1"/>
        <charset val="204"/>
      </rPr>
      <t xml:space="preserve">
Шалғайдағы және ауылдық елді мекендердің тұрғындарын өрт сөндіру бекеттерімен қорғау деңгейі</t>
    </r>
  </si>
  <si>
    <r>
      <t xml:space="preserve">НИ
</t>
    </r>
    <r>
      <rPr>
        <sz val="10"/>
        <color theme="1"/>
        <rFont val="Times New Roman"/>
        <family val="1"/>
        <charset val="204"/>
      </rPr>
      <t>Азаматтық қорғау органдарының апаттық - құтқару және кезек күттірмейтін жұмыстарды жүргізу үшін бірінші кезектегі материалдық-техникалық құралдармен жарақтандыру деңгейі</t>
    </r>
  </si>
  <si>
    <r>
      <t xml:space="preserve"> 2.8 нәтиже көрсеткіші  
</t>
    </r>
    <r>
      <rPr>
        <sz val="10"/>
        <color theme="1"/>
        <rFont val="Times New Roman"/>
        <family val="1"/>
      </rPr>
      <t>15-17 жас аралығындағы 1000 қызға шаққанда жасөспірімдер арасында туудың төмендеуі</t>
    </r>
  </si>
  <si>
    <r>
      <t xml:space="preserve">1.1 нәтиже көрсеткіші 
</t>
    </r>
    <r>
      <rPr>
        <sz val="10"/>
        <color theme="1"/>
        <rFont val="Times New Roman"/>
        <family val="1"/>
      </rPr>
      <t>Мектепке дейінгі ұйымдар басшыларының, әдіскерлерінің, тәрбиешілерінің жалпы санынан бейінді білімі бар педагогтердің үлесі</t>
    </r>
  </si>
  <si>
    <t>Өзге жоспарлау құжаттарын, мемлекеттік функцияларды, өкілеттіктерді және (немесе) мемлекеттік қызметтер көрсетуді іске асырылуы</t>
  </si>
  <si>
    <t>Түс шкаласы</t>
  </si>
  <si>
    <t xml:space="preserve">100 мың тұрғынға </t>
  </si>
  <si>
    <t>1000 жұқтырылмаған адамға</t>
  </si>
  <si>
    <t>1 мың адамға</t>
  </si>
  <si>
    <t>100 мың адамға</t>
  </si>
  <si>
    <t>1000 тірі туылғандарға</t>
  </si>
  <si>
    <t>100 мың тірі туылғандарға</t>
  </si>
  <si>
    <t>1000 тиісті халыққа, 15-17 жас аралығындағы жасөспірім қыздар</t>
  </si>
  <si>
    <r>
      <t xml:space="preserve">2.5 нәтиже көрсеткіші  
</t>
    </r>
    <r>
      <rPr>
        <sz val="10"/>
        <color theme="1"/>
        <rFont val="Times New Roman"/>
        <family val="1"/>
        <charset val="204"/>
      </rPr>
      <t>Аналар өлім-жітімін төмендету</t>
    </r>
  </si>
  <si>
    <r>
      <t xml:space="preserve">НҰИ-11 
</t>
    </r>
    <r>
      <rPr>
        <sz val="10"/>
        <color theme="1"/>
        <rFont val="Times New Roman"/>
        <family val="1"/>
        <charset val="204"/>
      </rPr>
      <t>Табысы ең төменгі күнкөріс деңгейінен төмен/кедейлік шегінен төмен халықтың үлесі, %</t>
    </r>
  </si>
  <si>
    <r>
      <t>НИ</t>
    </r>
    <r>
      <rPr>
        <sz val="10"/>
        <color theme="1"/>
        <rFont val="Times New Roman"/>
        <family val="1"/>
        <charset val="204"/>
      </rPr>
      <t xml:space="preserve">
Инклюзивті білім беру үшін жағдай жасаған білім беру ұйымдарының үлесі</t>
    </r>
  </si>
  <si>
    <t>17.</t>
  </si>
  <si>
    <t>20.</t>
  </si>
  <si>
    <r>
      <rPr>
        <b/>
        <sz val="10"/>
        <color theme="1"/>
        <rFont val="Times New Roman"/>
        <family val="1"/>
        <charset val="204"/>
      </rPr>
      <t>1.1 нәтиже көрсеткіші</t>
    </r>
    <r>
      <rPr>
        <sz val="10"/>
        <color theme="1"/>
        <rFont val="Times New Roman"/>
        <family val="1"/>
        <charset val="204"/>
      </rPr>
      <t xml:space="preserve">
Жұмысқа орналасқан азаматтардың саны</t>
    </r>
  </si>
  <si>
    <r>
      <rPr>
        <b/>
        <sz val="10"/>
        <color theme="1"/>
        <rFont val="Times New Roman"/>
        <family val="1"/>
        <charset val="204"/>
      </rPr>
      <t>1.1 нәтиже көрсеткіші</t>
    </r>
    <r>
      <rPr>
        <sz val="10"/>
        <color theme="1"/>
        <rFont val="Times New Roman"/>
        <family val="1"/>
        <charset val="204"/>
      </rPr>
      <t xml:space="preserve">
оның ішінде жұмысқа орналасқан жастардың саны</t>
    </r>
  </si>
  <si>
    <t>адам</t>
  </si>
  <si>
    <t>18.</t>
  </si>
  <si>
    <t>19.</t>
  </si>
  <si>
    <t>24.</t>
  </si>
  <si>
    <t>25.</t>
  </si>
  <si>
    <t>26.</t>
  </si>
  <si>
    <t>44.</t>
  </si>
  <si>
    <t>43.</t>
  </si>
  <si>
    <t>42.</t>
  </si>
  <si>
    <t>41.</t>
  </si>
  <si>
    <t>млрд теңге</t>
  </si>
  <si>
    <t>40.</t>
  </si>
  <si>
    <t>39.</t>
  </si>
  <si>
    <t>38.</t>
  </si>
  <si>
    <t>37.</t>
  </si>
  <si>
    <t>36.</t>
  </si>
  <si>
    <t>35.</t>
  </si>
  <si>
    <t>34.</t>
  </si>
  <si>
    <t>33.</t>
  </si>
  <si>
    <t>32.</t>
  </si>
  <si>
    <t>31.</t>
  </si>
  <si>
    <t>30.</t>
  </si>
  <si>
    <t>29.</t>
  </si>
  <si>
    <t>28.</t>
  </si>
  <si>
    <t>11.</t>
  </si>
  <si>
    <t>21</t>
  </si>
  <si>
    <t>22.</t>
  </si>
  <si>
    <t>27.</t>
  </si>
  <si>
    <t>Кеңгір с.</t>
  </si>
  <si>
    <t>Талап с.</t>
  </si>
  <si>
    <t>Малшыбай с.</t>
  </si>
  <si>
    <t xml:space="preserve">с.Кенгир </t>
  </si>
  <si>
    <t xml:space="preserve">с.Талап </t>
  </si>
  <si>
    <t>Цветовая шкала</t>
  </si>
  <si>
    <t>Жезқазған қаласының басым және проблемалық аймақтар картасы</t>
  </si>
  <si>
    <t>Ұлытау облысының 2021-2025 жылдарға арналған даму жоспарын іске асыру</t>
  </si>
  <si>
    <t xml:space="preserve">Жезқазған қаласының 2026-2030 жылдарға арналған инвестициялық жоспарына 
Қосымша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</si>
</sst>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0.0%"/>
    <numFmt numFmtId="166" formatCode="0.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1"/>
    </font>
    <font>
      <sz val="11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NTHarmonica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</font>
    <font>
      <sz val="11"/>
      <color theme="0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i/>
      <sz val="10"/>
      <color rgb="FF000000"/>
      <name val="Times New Roman"/>
      <family val="1"/>
    </font>
    <font>
      <i/>
      <sz val="11"/>
      <color theme="1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19">
    <xf numFmtId="0" fontId="0" fillId="0" borderId="0"/>
    <xf numFmtId="9" fontId="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7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7" fillId="0" borderId="0" applyFont="0" applyFill="0" applyBorder="0" applyAlignment="0" applyProtection="0"/>
    <xf numFmtId="0" fontId="2" fillId="0" borderId="0"/>
    <xf numFmtId="0" fontId="1" fillId="0" borderId="0"/>
  </cellStyleXfs>
  <cellXfs count="453">
    <xf numFmtId="0" fontId="0" fillId="0" borderId="0" xfId="0"/>
    <xf numFmtId="0" fontId="10" fillId="0" borderId="0" xfId="0" applyFont="1" applyAlignment="1">
      <alignment wrapText="1"/>
    </xf>
    <xf numFmtId="9" fontId="13" fillId="6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0" fillId="0" borderId="1" xfId="0" applyBorder="1"/>
    <xf numFmtId="0" fontId="9" fillId="0" borderId="1" xfId="0" applyFont="1" applyBorder="1" applyAlignment="1">
      <alignment horizontal="center" vertical="center" wrapText="1"/>
    </xf>
    <xf numFmtId="0" fontId="10" fillId="0" borderId="1" xfId="3" applyFont="1" applyBorder="1" applyAlignment="1">
      <alignment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15" fillId="0" borderId="1" xfId="3" applyNumberFormat="1" applyFont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3" fontId="10" fillId="0" borderId="1" xfId="3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15" fillId="9" borderId="1" xfId="3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vertical="center" wrapText="1"/>
    </xf>
    <xf numFmtId="0" fontId="10" fillId="8" borderId="1" xfId="2" applyFont="1" applyFill="1" applyBorder="1" applyAlignment="1">
      <alignment horizontal="center" vertical="center" wrapText="1"/>
    </xf>
    <xf numFmtId="0" fontId="15" fillId="3" borderId="1" xfId="4" applyFont="1" applyFill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10" fillId="0" borderId="1" xfId="4" applyFont="1" applyBorder="1" applyAlignment="1">
      <alignment vertical="center" wrapText="1"/>
    </xf>
    <xf numFmtId="0" fontId="10" fillId="8" borderId="1" xfId="4" applyFont="1" applyFill="1" applyBorder="1" applyAlignment="1">
      <alignment horizontal="center" vertical="center" wrapText="1"/>
    </xf>
    <xf numFmtId="0" fontId="10" fillId="0" borderId="1" xfId="4" applyFont="1" applyBorder="1" applyAlignment="1">
      <alignment horizontal="left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0" fillId="0" borderId="1" xfId="2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9" fontId="15" fillId="6" borderId="1" xfId="1" applyFont="1" applyFill="1" applyBorder="1" applyAlignment="1">
      <alignment horizontal="center" vertical="center" wrapText="1"/>
    </xf>
    <xf numFmtId="9" fontId="15" fillId="4" borderId="1" xfId="1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1" xfId="6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0" borderId="0" xfId="5"/>
    <xf numFmtId="0" fontId="15" fillId="0" borderId="0" xfId="5" applyFont="1" applyAlignment="1">
      <alignment horizontal="center" vertical="center"/>
    </xf>
    <xf numFmtId="0" fontId="18" fillId="0" borderId="0" xfId="5" applyFont="1" applyAlignment="1">
      <alignment vertical="center" wrapText="1"/>
    </xf>
    <xf numFmtId="0" fontId="6" fillId="0" borderId="0" xfId="5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5" fillId="0" borderId="1" xfId="7" applyFont="1" applyBorder="1" applyAlignment="1">
      <alignment horizontal="center" vertical="center" wrapText="1"/>
    </xf>
    <xf numFmtId="1" fontId="10" fillId="0" borderId="1" xfId="7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1" xfId="5" applyFont="1" applyBorder="1" applyAlignment="1">
      <alignment horizontal="left" vertical="center" wrapText="1"/>
    </xf>
    <xf numFmtId="0" fontId="10" fillId="0" borderId="1" xfId="8" applyFont="1" applyBorder="1" applyAlignment="1">
      <alignment horizontal="center" vertical="center" wrapText="1"/>
    </xf>
    <xf numFmtId="0" fontId="10" fillId="0" borderId="1" xfId="5" applyFont="1" applyBorder="1" applyAlignment="1">
      <alignment horizontal="center" vertical="center" wrapText="1"/>
    </xf>
    <xf numFmtId="9" fontId="10" fillId="0" borderId="1" xfId="1" applyFont="1" applyBorder="1" applyAlignment="1">
      <alignment horizontal="center" vertical="center" wrapText="1"/>
    </xf>
    <xf numFmtId="1" fontId="10" fillId="0" borderId="1" xfId="5" applyNumberFormat="1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top" wrapText="1"/>
    </xf>
    <xf numFmtId="0" fontId="17" fillId="0" borderId="1" xfId="0" applyFont="1" applyBorder="1" applyAlignment="1">
      <alignment vertical="center" wrapText="1"/>
    </xf>
    <xf numFmtId="166" fontId="10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vertical="top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2" fontId="15" fillId="0" borderId="1" xfId="9" applyNumberFormat="1" applyFont="1" applyBorder="1" applyAlignment="1">
      <alignment horizontal="center" vertical="center" wrapText="1"/>
    </xf>
    <xf numFmtId="0" fontId="15" fillId="0" borderId="1" xfId="9" applyFont="1" applyBorder="1" applyAlignment="1">
      <alignment horizontal="center" vertical="center" wrapText="1"/>
    </xf>
    <xf numFmtId="166" fontId="15" fillId="0" borderId="1" xfId="29" applyNumberFormat="1" applyFont="1" applyBorder="1" applyAlignment="1">
      <alignment horizontal="center" vertical="center" wrapText="1"/>
    </xf>
    <xf numFmtId="0" fontId="15" fillId="0" borderId="1" xfId="29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9" fontId="10" fillId="4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9" fontId="10" fillId="5" borderId="1" xfId="0" applyNumberFormat="1" applyFont="1" applyFill="1" applyBorder="1" applyAlignment="1">
      <alignment horizontal="center" vertical="center"/>
    </xf>
    <xf numFmtId="9" fontId="15" fillId="4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65" fontId="10" fillId="4" borderId="1" xfId="0" applyNumberFormat="1" applyFont="1" applyFill="1" applyBorder="1" applyAlignment="1">
      <alignment horizontal="center" vertical="center"/>
    </xf>
    <xf numFmtId="9" fontId="15" fillId="6" borderId="1" xfId="0" applyNumberFormat="1" applyFont="1" applyFill="1" applyBorder="1" applyAlignment="1">
      <alignment horizontal="center" vertical="center" wrapText="1"/>
    </xf>
    <xf numFmtId="9" fontId="10" fillId="6" borderId="1" xfId="0" applyNumberFormat="1" applyFont="1" applyFill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/>
    </xf>
    <xf numFmtId="10" fontId="10" fillId="4" borderId="1" xfId="0" applyNumberFormat="1" applyFont="1" applyFill="1" applyBorder="1" applyAlignment="1">
      <alignment horizontal="center" vertical="center"/>
    </xf>
    <xf numFmtId="10" fontId="15" fillId="4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10" fontId="10" fillId="6" borderId="1" xfId="0" applyNumberFormat="1" applyFont="1" applyFill="1" applyBorder="1" applyAlignment="1">
      <alignment horizontal="center" vertical="center"/>
    </xf>
    <xf numFmtId="9" fontId="15" fillId="0" borderId="1" xfId="0" applyNumberFormat="1" applyFont="1" applyBorder="1" applyAlignment="1">
      <alignment horizontal="center" vertical="center"/>
    </xf>
    <xf numFmtId="9" fontId="15" fillId="5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5" fillId="0" borderId="1" xfId="30" applyFont="1" applyBorder="1" applyAlignment="1">
      <alignment horizontal="center" vertical="center" wrapText="1"/>
    </xf>
    <xf numFmtId="0" fontId="10" fillId="0" borderId="1" xfId="30" applyFont="1" applyBorder="1" applyAlignment="1">
      <alignment horizontal="center" vertical="center" wrapText="1"/>
    </xf>
    <xf numFmtId="2" fontId="10" fillId="0" borderId="1" xfId="9" applyNumberFormat="1" applyFont="1" applyBorder="1" applyAlignment="1">
      <alignment horizontal="center" vertical="center"/>
    </xf>
    <xf numFmtId="166" fontId="10" fillId="0" borderId="1" xfId="7" applyNumberFormat="1" applyFont="1" applyBorder="1" applyAlignment="1">
      <alignment horizontal="center" vertical="center" wrapText="1"/>
    </xf>
    <xf numFmtId="166" fontId="15" fillId="0" borderId="1" xfId="7" applyNumberFormat="1" applyFont="1" applyBorder="1" applyAlignment="1">
      <alignment horizontal="center" vertical="center" wrapText="1"/>
    </xf>
    <xf numFmtId="166" fontId="1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/>
    <xf numFmtId="0" fontId="20" fillId="0" borderId="0" xfId="0" applyFont="1"/>
    <xf numFmtId="0" fontId="17" fillId="11" borderId="1" xfId="0" applyFont="1" applyFill="1" applyBorder="1" applyAlignment="1">
      <alignment horizontal="center" vertical="center"/>
    </xf>
    <xf numFmtId="0" fontId="15" fillId="3" borderId="1" xfId="4" applyFont="1" applyFill="1" applyBorder="1" applyAlignment="1">
      <alignment horizontal="center" vertical="center"/>
    </xf>
    <xf numFmtId="0" fontId="10" fillId="0" borderId="1" xfId="29" applyFont="1" applyBorder="1" applyAlignment="1">
      <alignment horizontal="center" vertical="center"/>
    </xf>
    <xf numFmtId="1" fontId="10" fillId="0" borderId="1" xfId="29" applyNumberFormat="1" applyFont="1" applyBorder="1" applyAlignment="1">
      <alignment horizontal="center" vertical="center"/>
    </xf>
    <xf numFmtId="166" fontId="10" fillId="0" borderId="1" xfId="29" applyNumberFormat="1" applyFont="1" applyBorder="1" applyAlignment="1">
      <alignment horizontal="center" vertical="center"/>
    </xf>
    <xf numFmtId="49" fontId="10" fillId="3" borderId="1" xfId="0" applyNumberFormat="1" applyFont="1" applyFill="1" applyBorder="1" applyAlignment="1">
      <alignment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5" fillId="0" borderId="1" xfId="3" applyFont="1" applyBorder="1" applyAlignment="1">
      <alignment horizontal="center" vertical="center"/>
    </xf>
    <xf numFmtId="1" fontId="15" fillId="0" borderId="1" xfId="3" applyNumberFormat="1" applyFont="1" applyBorder="1" applyAlignment="1">
      <alignment horizontal="center" vertical="center"/>
    </xf>
    <xf numFmtId="1" fontId="10" fillId="0" borderId="1" xfId="3" applyNumberFormat="1" applyFont="1" applyBorder="1" applyAlignment="1">
      <alignment horizontal="center" vertical="center"/>
    </xf>
    <xf numFmtId="0" fontId="15" fillId="0" borderId="1" xfId="10" applyFont="1" applyBorder="1" applyAlignment="1">
      <alignment horizontal="center" vertical="center" wrapText="1"/>
    </xf>
    <xf numFmtId="0" fontId="10" fillId="0" borderId="1" xfId="10" applyFont="1" applyBorder="1" applyAlignment="1">
      <alignment horizontal="center" vertical="center" wrapText="1"/>
    </xf>
    <xf numFmtId="166" fontId="15" fillId="0" borderId="1" xfId="11" applyNumberFormat="1" applyFont="1" applyBorder="1" applyAlignment="1">
      <alignment horizontal="center" vertical="center" wrapText="1"/>
    </xf>
    <xf numFmtId="0" fontId="15" fillId="0" borderId="1" xfId="11" applyFont="1" applyBorder="1" applyAlignment="1">
      <alignment horizontal="center" vertical="center" wrapText="1"/>
    </xf>
    <xf numFmtId="0" fontId="15" fillId="0" borderId="1" xfId="12" applyFont="1" applyBorder="1" applyAlignment="1">
      <alignment horizontal="center" vertical="center" wrapText="1"/>
    </xf>
    <xf numFmtId="0" fontId="10" fillId="0" borderId="1" xfId="12" applyFont="1" applyBorder="1" applyAlignment="1">
      <alignment horizontal="center" vertical="center" wrapText="1"/>
    </xf>
    <xf numFmtId="0" fontId="15" fillId="0" borderId="1" xfId="13" applyFont="1" applyBorder="1" applyAlignment="1">
      <alignment horizontal="center" vertical="center" wrapText="1"/>
    </xf>
    <xf numFmtId="0" fontId="10" fillId="0" borderId="1" xfId="13" applyFont="1" applyBorder="1" applyAlignment="1">
      <alignment horizontal="center" vertical="center" wrapText="1"/>
    </xf>
    <xf numFmtId="0" fontId="15" fillId="0" borderId="1" xfId="14" applyFont="1" applyBorder="1" applyAlignment="1">
      <alignment horizontal="center" vertical="center" wrapText="1"/>
    </xf>
    <xf numFmtId="2" fontId="15" fillId="0" borderId="1" xfId="14" applyNumberFormat="1" applyFont="1" applyBorder="1" applyAlignment="1">
      <alignment horizontal="center" vertical="center" wrapText="1"/>
    </xf>
    <xf numFmtId="0" fontId="15" fillId="0" borderId="1" xfId="15" applyFont="1" applyBorder="1" applyAlignment="1">
      <alignment horizontal="center" vertical="center" wrapText="1"/>
    </xf>
    <xf numFmtId="0" fontId="10" fillId="0" borderId="1" xfId="15" applyFont="1" applyBorder="1" applyAlignment="1">
      <alignment horizontal="center" vertical="center" wrapText="1"/>
    </xf>
    <xf numFmtId="0" fontId="15" fillId="0" borderId="1" xfId="16" applyFont="1" applyBorder="1" applyAlignment="1">
      <alignment horizontal="center" vertical="center" wrapText="1"/>
    </xf>
    <xf numFmtId="0" fontId="15" fillId="0" borderId="1" xfId="17" applyFont="1" applyBorder="1" applyAlignment="1">
      <alignment horizontal="center" vertical="center" wrapText="1"/>
    </xf>
    <xf numFmtId="0" fontId="15" fillId="0" borderId="1" xfId="18" applyFont="1" applyBorder="1" applyAlignment="1">
      <alignment horizontal="center" vertical="center" wrapText="1"/>
    </xf>
    <xf numFmtId="0" fontId="10" fillId="0" borderId="1" xfId="18" applyFont="1" applyBorder="1" applyAlignment="1">
      <alignment horizontal="center" vertical="center" wrapText="1"/>
    </xf>
    <xf numFmtId="0" fontId="15" fillId="0" borderId="1" xfId="19" applyFont="1" applyBorder="1" applyAlignment="1">
      <alignment horizontal="center" vertical="center" wrapText="1"/>
    </xf>
    <xf numFmtId="0" fontId="10" fillId="0" borderId="1" xfId="19" applyFont="1" applyBorder="1" applyAlignment="1">
      <alignment horizontal="center" vertical="center" wrapText="1"/>
    </xf>
    <xf numFmtId="0" fontId="15" fillId="0" borderId="1" xfId="20" applyFont="1" applyBorder="1" applyAlignment="1">
      <alignment horizontal="center" vertical="center" wrapText="1"/>
    </xf>
    <xf numFmtId="0" fontId="10" fillId="0" borderId="1" xfId="20" applyFont="1" applyBorder="1" applyAlignment="1">
      <alignment horizontal="center" vertical="center" wrapText="1"/>
    </xf>
    <xf numFmtId="166" fontId="15" fillId="0" borderId="1" xfId="21" applyNumberFormat="1" applyFont="1" applyBorder="1" applyAlignment="1">
      <alignment horizontal="center" vertical="center" wrapText="1"/>
    </xf>
    <xf numFmtId="166" fontId="10" fillId="0" borderId="1" xfId="21" applyNumberFormat="1" applyFont="1" applyBorder="1" applyAlignment="1">
      <alignment horizontal="center" vertical="center" wrapText="1"/>
    </xf>
    <xf numFmtId="0" fontId="10" fillId="0" borderId="1" xfId="21" applyFont="1" applyBorder="1" applyAlignment="1">
      <alignment horizontal="center" vertical="center" wrapText="1"/>
    </xf>
    <xf numFmtId="0" fontId="15" fillId="0" borderId="1" xfId="21" applyFont="1" applyBorder="1" applyAlignment="1">
      <alignment horizontal="center" vertical="center" wrapText="1"/>
    </xf>
    <xf numFmtId="166" fontId="15" fillId="0" borderId="1" xfId="22" applyNumberFormat="1" applyFont="1" applyBorder="1" applyAlignment="1">
      <alignment horizontal="center" vertical="center" wrapText="1"/>
    </xf>
    <xf numFmtId="0" fontId="10" fillId="0" borderId="1" xfId="22" applyFont="1" applyBorder="1" applyAlignment="1">
      <alignment horizontal="center" vertical="center" wrapText="1"/>
    </xf>
    <xf numFmtId="166" fontId="15" fillId="0" borderId="1" xfId="23" applyNumberFormat="1" applyFont="1" applyBorder="1" applyAlignment="1">
      <alignment horizontal="center" vertical="center" wrapText="1"/>
    </xf>
    <xf numFmtId="0" fontId="15" fillId="0" borderId="1" xfId="23" applyFont="1" applyBorder="1" applyAlignment="1">
      <alignment horizontal="center" vertical="center" wrapText="1"/>
    </xf>
    <xf numFmtId="0" fontId="15" fillId="0" borderId="1" xfId="24" applyFont="1" applyBorder="1" applyAlignment="1">
      <alignment horizontal="center" vertical="center" wrapText="1"/>
    </xf>
    <xf numFmtId="0" fontId="10" fillId="0" borderId="1" xfId="24" applyFont="1" applyBorder="1" applyAlignment="1">
      <alignment horizontal="center" vertical="center" wrapText="1"/>
    </xf>
    <xf numFmtId="0" fontId="15" fillId="0" borderId="1" xfId="25" applyFont="1" applyBorder="1" applyAlignment="1">
      <alignment horizontal="center" vertical="center" wrapText="1"/>
    </xf>
    <xf numFmtId="0" fontId="15" fillId="0" borderId="1" xfId="26" applyFont="1" applyBorder="1" applyAlignment="1">
      <alignment horizontal="center" vertical="center" wrapText="1"/>
    </xf>
    <xf numFmtId="0" fontId="10" fillId="0" borderId="1" xfId="26" applyFont="1" applyBorder="1" applyAlignment="1">
      <alignment horizontal="center" vertical="center" wrapText="1"/>
    </xf>
    <xf numFmtId="0" fontId="10" fillId="0" borderId="1" xfId="27" applyFont="1" applyBorder="1" applyAlignment="1">
      <alignment horizontal="center" vertical="center"/>
    </xf>
    <xf numFmtId="0" fontId="15" fillId="0" borderId="1" xfId="27" applyFont="1" applyBorder="1" applyAlignment="1">
      <alignment horizontal="center" vertical="center" wrapText="1"/>
    </xf>
    <xf numFmtId="0" fontId="15" fillId="0" borderId="1" xfId="28" applyFont="1" applyBorder="1" applyAlignment="1">
      <alignment horizontal="center" vertical="center" wrapText="1"/>
    </xf>
    <xf numFmtId="0" fontId="10" fillId="0" borderId="1" xfId="28" applyFont="1" applyBorder="1" applyAlignment="1">
      <alignment horizontal="center" vertical="center" wrapText="1"/>
    </xf>
    <xf numFmtId="0" fontId="10" fillId="0" borderId="1" xfId="29" applyFont="1" applyBorder="1" applyAlignment="1">
      <alignment horizontal="center" vertical="center" wrapText="1"/>
    </xf>
    <xf numFmtId="0" fontId="20" fillId="0" borderId="1" xfId="0" applyFont="1" applyBorder="1"/>
    <xf numFmtId="0" fontId="12" fillId="0" borderId="1" xfId="0" applyFont="1" applyBorder="1" applyAlignment="1">
      <alignment horizontal="center" vertical="center"/>
    </xf>
    <xf numFmtId="0" fontId="15" fillId="0" borderId="1" xfId="4" applyFont="1" applyBorder="1" applyAlignment="1">
      <alignment horizontal="center" vertical="center"/>
    </xf>
    <xf numFmtId="1" fontId="15" fillId="0" borderId="1" xfId="4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/>
    </xf>
    <xf numFmtId="0" fontId="5" fillId="0" borderId="0" xfId="0" applyFont="1"/>
    <xf numFmtId="9" fontId="10" fillId="4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9" fillId="0" borderId="0" xfId="2" applyNumberFormat="1" applyFont="1" applyAlignment="1">
      <alignment horizontal="center" vertical="center" wrapText="1"/>
    </xf>
    <xf numFmtId="0" fontId="9" fillId="0" borderId="0" xfId="5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9" fillId="0" borderId="0" xfId="29" applyNumberFormat="1" applyFont="1" applyAlignment="1">
      <alignment horizontal="center" vertical="center" wrapText="1"/>
    </xf>
    <xf numFmtId="0" fontId="10" fillId="0" borderId="0" xfId="5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1" fontId="10" fillId="0" borderId="0" xfId="3" applyNumberFormat="1" applyFont="1" applyAlignment="1">
      <alignment horizontal="center" vertical="center"/>
    </xf>
    <xf numFmtId="0" fontId="15" fillId="0" borderId="0" xfId="3" applyFont="1" applyAlignment="1">
      <alignment horizontal="center" vertical="center" wrapText="1"/>
    </xf>
    <xf numFmtId="3" fontId="15" fillId="0" borderId="0" xfId="3" applyNumberFormat="1" applyFont="1" applyAlignment="1">
      <alignment horizontal="center" vertical="center" wrapText="1"/>
    </xf>
    <xf numFmtId="0" fontId="10" fillId="0" borderId="0" xfId="3" applyFont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1" fontId="10" fillId="0" borderId="0" xfId="2" applyNumberFormat="1" applyFont="1" applyAlignment="1">
      <alignment horizontal="center" vertical="center"/>
    </xf>
    <xf numFmtId="0" fontId="10" fillId="0" borderId="0" xfId="5" applyFont="1"/>
    <xf numFmtId="0" fontId="10" fillId="0" borderId="0" xfId="0" applyFont="1"/>
    <xf numFmtId="0" fontId="10" fillId="0" borderId="0" xfId="8" applyFont="1" applyAlignment="1">
      <alignment horizontal="center" vertical="center" wrapText="1"/>
    </xf>
    <xf numFmtId="2" fontId="10" fillId="0" borderId="0" xfId="9" applyNumberFormat="1" applyFont="1" applyAlignment="1">
      <alignment horizontal="center" vertical="center"/>
    </xf>
    <xf numFmtId="0" fontId="10" fillId="0" borderId="0" xfId="10" applyFont="1" applyAlignment="1">
      <alignment horizontal="center" vertical="center" wrapText="1"/>
    </xf>
    <xf numFmtId="0" fontId="15" fillId="0" borderId="0" xfId="11" applyFont="1" applyAlignment="1">
      <alignment horizontal="center" vertical="center" wrapText="1"/>
    </xf>
    <xf numFmtId="0" fontId="10" fillId="0" borderId="0" xfId="12" applyFont="1" applyAlignment="1">
      <alignment horizontal="center" vertical="center" wrapText="1"/>
    </xf>
    <xf numFmtId="0" fontId="10" fillId="0" borderId="0" xfId="13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2" fontId="15" fillId="0" borderId="0" xfId="14" applyNumberFormat="1" applyFont="1" applyAlignment="1">
      <alignment horizontal="center" vertical="center" wrapText="1"/>
    </xf>
    <xf numFmtId="0" fontId="10" fillId="0" borderId="0" xfId="15" applyFont="1" applyAlignment="1">
      <alignment horizontal="center" vertical="center" wrapText="1"/>
    </xf>
    <xf numFmtId="0" fontId="15" fillId="0" borderId="0" xfId="16" applyFont="1" applyAlignment="1">
      <alignment horizontal="center" vertical="center" wrapText="1"/>
    </xf>
    <xf numFmtId="0" fontId="15" fillId="0" borderId="0" xfId="17" applyFont="1" applyAlignment="1">
      <alignment horizontal="center" vertical="center" wrapText="1"/>
    </xf>
    <xf numFmtId="0" fontId="10" fillId="0" borderId="0" xfId="18" applyFont="1" applyAlignment="1">
      <alignment horizontal="center" vertical="center" wrapText="1"/>
    </xf>
    <xf numFmtId="0" fontId="10" fillId="0" borderId="0" xfId="19" applyFont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166" fontId="10" fillId="0" borderId="0" xfId="0" applyNumberFormat="1" applyFont="1" applyAlignment="1">
      <alignment horizontal="center" vertical="center" wrapText="1"/>
    </xf>
    <xf numFmtId="0" fontId="10" fillId="0" borderId="0" xfId="20" applyFont="1" applyAlignment="1">
      <alignment horizontal="center" vertical="center" wrapText="1"/>
    </xf>
    <xf numFmtId="0" fontId="10" fillId="0" borderId="0" xfId="21" applyFont="1" applyAlignment="1">
      <alignment horizontal="center" vertical="center" wrapText="1"/>
    </xf>
    <xf numFmtId="0" fontId="15" fillId="0" borderId="0" xfId="21" applyFont="1" applyAlignment="1">
      <alignment horizontal="center" vertical="center" wrapText="1"/>
    </xf>
    <xf numFmtId="0" fontId="10" fillId="0" borderId="0" xfId="22" applyFont="1" applyAlignment="1">
      <alignment horizontal="center" vertical="center" wrapText="1"/>
    </xf>
    <xf numFmtId="0" fontId="15" fillId="0" borderId="0" xfId="23" applyFont="1" applyAlignment="1">
      <alignment horizontal="center" vertical="center" wrapText="1"/>
    </xf>
    <xf numFmtId="0" fontId="10" fillId="0" borderId="0" xfId="24" applyFont="1" applyAlignment="1">
      <alignment horizontal="center" vertical="center" wrapText="1"/>
    </xf>
    <xf numFmtId="0" fontId="15" fillId="0" borderId="0" xfId="25" applyFont="1" applyAlignment="1">
      <alignment horizontal="center" vertical="center" wrapText="1"/>
    </xf>
    <xf numFmtId="0" fontId="10" fillId="0" borderId="0" xfId="26" applyFont="1" applyAlignment="1">
      <alignment horizontal="center" vertical="center" wrapText="1"/>
    </xf>
    <xf numFmtId="0" fontId="15" fillId="0" borderId="0" xfId="27" applyFont="1" applyAlignment="1">
      <alignment horizontal="center" vertical="center" wrapText="1"/>
    </xf>
    <xf numFmtId="0" fontId="10" fillId="0" borderId="0" xfId="28" applyFont="1" applyAlignment="1">
      <alignment horizontal="center" vertical="center" wrapText="1"/>
    </xf>
    <xf numFmtId="0" fontId="10" fillId="0" borderId="0" xfId="29" applyFont="1" applyAlignment="1">
      <alignment horizontal="center" vertical="center" wrapText="1"/>
    </xf>
    <xf numFmtId="0" fontId="6" fillId="0" borderId="0" xfId="0" applyFont="1"/>
    <xf numFmtId="166" fontId="17" fillId="0" borderId="0" xfId="0" applyNumberFormat="1" applyFont="1" applyAlignment="1">
      <alignment horizontal="center" vertical="center"/>
    </xf>
    <xf numFmtId="0" fontId="9" fillId="0" borderId="0" xfId="29" applyFont="1" applyAlignment="1">
      <alignment horizontal="center" vertical="center" wrapText="1"/>
    </xf>
    <xf numFmtId="0" fontId="15" fillId="0" borderId="0" xfId="29" applyFont="1" applyAlignment="1">
      <alignment horizontal="center" vertical="center" wrapText="1"/>
    </xf>
    <xf numFmtId="1" fontId="10" fillId="0" borderId="0" xfId="29" applyNumberFormat="1" applyFont="1" applyAlignment="1">
      <alignment horizontal="center" vertical="center"/>
    </xf>
    <xf numFmtId="166" fontId="10" fillId="0" borderId="0" xfId="29" applyNumberFormat="1" applyFont="1" applyAlignment="1">
      <alignment horizontal="center" vertical="center"/>
    </xf>
    <xf numFmtId="0" fontId="15" fillId="0" borderId="0" xfId="4" applyFont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/>
    </xf>
    <xf numFmtId="166" fontId="10" fillId="0" borderId="0" xfId="0" applyNumberFormat="1" applyFont="1" applyAlignment="1">
      <alignment horizontal="center" wrapText="1"/>
    </xf>
    <xf numFmtId="9" fontId="10" fillId="4" borderId="1" xfId="1" applyFont="1" applyFill="1" applyBorder="1" applyAlignment="1">
      <alignment horizontal="center" vertical="center" wrapText="1"/>
    </xf>
    <xf numFmtId="9" fontId="10" fillId="4" borderId="1" xfId="1" applyFont="1" applyFill="1" applyBorder="1" applyAlignment="1">
      <alignment horizontal="center"/>
    </xf>
    <xf numFmtId="9" fontId="10" fillId="6" borderId="1" xfId="1" applyFont="1" applyFill="1" applyBorder="1" applyAlignment="1">
      <alignment horizontal="center" vertical="center" wrapText="1"/>
    </xf>
    <xf numFmtId="9" fontId="10" fillId="6" borderId="1" xfId="1" applyFont="1" applyFill="1" applyBorder="1" applyAlignment="1">
      <alignment horizontal="center" vertical="center"/>
    </xf>
    <xf numFmtId="9" fontId="17" fillId="6" borderId="1" xfId="1" applyFont="1" applyFill="1" applyBorder="1" applyAlignment="1">
      <alignment horizontal="center" vertical="center" wrapText="1"/>
    </xf>
    <xf numFmtId="9" fontId="10" fillId="5" borderId="1" xfId="1" applyFont="1" applyFill="1" applyBorder="1" applyAlignment="1">
      <alignment horizontal="center" vertical="center" wrapText="1"/>
    </xf>
    <xf numFmtId="9" fontId="17" fillId="5" borderId="1" xfId="1" applyFont="1" applyFill="1" applyBorder="1" applyAlignment="1">
      <alignment horizontal="center" vertical="center" wrapText="1"/>
    </xf>
    <xf numFmtId="9" fontId="17" fillId="4" borderId="1" xfId="1" applyFont="1" applyFill="1" applyBorder="1" applyAlignment="1">
      <alignment horizontal="center" vertical="center" wrapText="1"/>
    </xf>
    <xf numFmtId="9" fontId="10" fillId="4" borderId="1" xfId="1" applyFont="1" applyFill="1" applyBorder="1" applyAlignment="1">
      <alignment horizontal="center" vertical="center"/>
    </xf>
    <xf numFmtId="9" fontId="15" fillId="5" borderId="1" xfId="1" applyFont="1" applyFill="1" applyBorder="1" applyAlignment="1">
      <alignment horizontal="center" vertical="center" wrapText="1"/>
    </xf>
    <xf numFmtId="9" fontId="10" fillId="5" borderId="1" xfId="1" applyFont="1" applyFill="1" applyBorder="1" applyAlignment="1">
      <alignment horizontal="center" vertical="center"/>
    </xf>
    <xf numFmtId="9" fontId="15" fillId="6" borderId="1" xfId="7" applyNumberFormat="1" applyFont="1" applyFill="1" applyBorder="1" applyAlignment="1">
      <alignment horizontal="center" vertical="center" wrapText="1"/>
    </xf>
    <xf numFmtId="9" fontId="15" fillId="4" borderId="1" xfId="7" applyNumberFormat="1" applyFont="1" applyFill="1" applyBorder="1" applyAlignment="1">
      <alignment horizontal="center" vertical="center" wrapText="1"/>
    </xf>
    <xf numFmtId="9" fontId="11" fillId="4" borderId="1" xfId="0" applyNumberFormat="1" applyFont="1" applyFill="1" applyBorder="1" applyAlignment="1">
      <alignment horizontal="center" vertical="center"/>
    </xf>
    <xf numFmtId="9" fontId="10" fillId="6" borderId="1" xfId="1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165" fontId="15" fillId="5" borderId="1" xfId="1" applyNumberFormat="1" applyFont="1" applyFill="1" applyBorder="1" applyAlignment="1">
      <alignment horizontal="center" vertical="center"/>
    </xf>
    <xf numFmtId="0" fontId="9" fillId="0" borderId="0" xfId="6" applyFont="1" applyAlignment="1">
      <alignment horizontal="center" vertical="center" wrapText="1"/>
    </xf>
    <xf numFmtId="0" fontId="5" fillId="7" borderId="0" xfId="0" applyFont="1" applyFill="1"/>
    <xf numFmtId="1" fontId="10" fillId="0" borderId="0" xfId="0" applyNumberFormat="1" applyFont="1" applyAlignment="1">
      <alignment horizontal="center" vertical="center"/>
    </xf>
    <xf numFmtId="9" fontId="15" fillId="0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2" fontId="10" fillId="0" borderId="1" xfId="29" applyNumberFormat="1" applyFont="1" applyBorder="1" applyAlignment="1">
      <alignment horizontal="center" vertical="center"/>
    </xf>
    <xf numFmtId="9" fontId="10" fillId="5" borderId="1" xfId="1" applyFont="1" applyFill="1" applyBorder="1" applyAlignment="1">
      <alignment horizontal="center"/>
    </xf>
    <xf numFmtId="0" fontId="10" fillId="12" borderId="0" xfId="5" applyFont="1" applyFill="1" applyAlignment="1">
      <alignment horizontal="left" vertical="center" wrapText="1"/>
    </xf>
    <xf numFmtId="0" fontId="22" fillId="0" borderId="0" xfId="0" applyFont="1"/>
    <xf numFmtId="164" fontId="22" fillId="0" borderId="0" xfId="31" applyFont="1"/>
    <xf numFmtId="9" fontId="15" fillId="0" borderId="1" xfId="1" applyFont="1" applyBorder="1" applyAlignment="1">
      <alignment horizontal="center" vertical="center" wrapText="1"/>
    </xf>
    <xf numFmtId="0" fontId="0" fillId="12" borderId="0" xfId="0" applyFill="1"/>
    <xf numFmtId="0" fontId="9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top" wrapText="1"/>
    </xf>
    <xf numFmtId="0" fontId="10" fillId="0" borderId="7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1" fontId="10" fillId="13" borderId="1" xfId="0" applyNumberFormat="1" applyFont="1" applyFill="1" applyBorder="1" applyAlignment="1">
      <alignment horizontal="center" vertical="center" wrapText="1"/>
    </xf>
    <xf numFmtId="9" fontId="15" fillId="13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25" fillId="0" borderId="0" xfId="0" applyFont="1"/>
    <xf numFmtId="0" fontId="13" fillId="0" borderId="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9" fontId="13" fillId="5" borderId="1" xfId="0" applyNumberFormat="1" applyFont="1" applyFill="1" applyBorder="1" applyAlignment="1">
      <alignment horizontal="center" vertical="center" wrapText="1"/>
    </xf>
    <xf numFmtId="0" fontId="15" fillId="0" borderId="1" xfId="36" applyFont="1" applyBorder="1" applyAlignment="1">
      <alignment horizontal="center" vertical="center" wrapText="1"/>
    </xf>
    <xf numFmtId="1" fontId="10" fillId="0" borderId="1" xfId="36" applyNumberFormat="1" applyFont="1" applyBorder="1" applyAlignment="1">
      <alignment horizontal="center" vertical="center" wrapText="1"/>
    </xf>
    <xf numFmtId="0" fontId="4" fillId="0" borderId="0" xfId="0" applyFont="1"/>
    <xf numFmtId="0" fontId="10" fillId="0" borderId="9" xfId="60" applyFont="1" applyBorder="1" applyAlignment="1">
      <alignment horizontal="center" vertical="center" wrapText="1"/>
    </xf>
    <xf numFmtId="0" fontId="15" fillId="0" borderId="9" xfId="6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wrapText="1"/>
    </xf>
    <xf numFmtId="165" fontId="13" fillId="4" borderId="9" xfId="0" applyNumberFormat="1" applyFont="1" applyFill="1" applyBorder="1" applyAlignment="1">
      <alignment horizontal="center" vertical="center"/>
    </xf>
    <xf numFmtId="1" fontId="10" fillId="0" borderId="1" xfId="9" applyNumberFormat="1" applyFont="1" applyBorder="1" applyAlignment="1">
      <alignment horizontal="center" vertical="center"/>
    </xf>
    <xf numFmtId="0" fontId="10" fillId="0" borderId="4" xfId="29" applyFont="1" applyBorder="1" applyAlignment="1">
      <alignment horizontal="center" vertical="center" wrapText="1"/>
    </xf>
    <xf numFmtId="0" fontId="15" fillId="0" borderId="6" xfId="29" applyFont="1" applyBorder="1" applyAlignment="1">
      <alignment horizontal="center" vertical="center" wrapText="1"/>
    </xf>
    <xf numFmtId="166" fontId="10" fillId="0" borderId="1" xfId="9" applyNumberFormat="1" applyFont="1" applyBorder="1" applyAlignment="1">
      <alignment horizontal="center" vertical="center"/>
    </xf>
    <xf numFmtId="9" fontId="10" fillId="0" borderId="1" xfId="1" applyFont="1" applyFill="1" applyBorder="1" applyAlignment="1">
      <alignment horizontal="center" vertical="center" wrapText="1"/>
    </xf>
    <xf numFmtId="9" fontId="15" fillId="4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7" fillId="0" borderId="1" xfId="37" applyFont="1" applyBorder="1" applyAlignment="1">
      <alignment horizontal="center" vertical="center" wrapText="1"/>
    </xf>
    <xf numFmtId="165" fontId="10" fillId="6" borderId="1" xfId="1" applyNumberFormat="1" applyFont="1" applyFill="1" applyBorder="1" applyAlignment="1">
      <alignment horizontal="center" vertical="center" wrapText="1"/>
    </xf>
    <xf numFmtId="0" fontId="10" fillId="0" borderId="9" xfId="91" applyFont="1" applyBorder="1" applyAlignment="1">
      <alignment horizontal="center" vertical="center" wrapText="1"/>
    </xf>
    <xf numFmtId="0" fontId="15" fillId="0" borderId="9" xfId="91" applyFont="1" applyBorder="1" applyAlignment="1">
      <alignment horizontal="center" vertical="center" wrapText="1"/>
    </xf>
    <xf numFmtId="0" fontId="15" fillId="0" borderId="0" xfId="91" applyFont="1" applyAlignment="1">
      <alignment horizontal="center" vertical="center" wrapText="1"/>
    </xf>
    <xf numFmtId="0" fontId="15" fillId="0" borderId="1" xfId="91" applyFont="1" applyBorder="1" applyAlignment="1">
      <alignment horizontal="center" vertical="center" wrapText="1"/>
    </xf>
    <xf numFmtId="0" fontId="10" fillId="0" borderId="1" xfId="91" applyFont="1" applyBorder="1" applyAlignment="1">
      <alignment horizontal="center" vertical="center" wrapText="1"/>
    </xf>
    <xf numFmtId="165" fontId="15" fillId="6" borderId="1" xfId="1" applyNumberFormat="1" applyFont="1" applyFill="1" applyBorder="1" applyAlignment="1">
      <alignment horizontal="center" vertical="center" wrapText="1"/>
    </xf>
    <xf numFmtId="165" fontId="15" fillId="5" borderId="1" xfId="1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6" xfId="0" applyFont="1" applyBorder="1" applyAlignment="1">
      <alignment vertical="center" wrapText="1"/>
    </xf>
    <xf numFmtId="0" fontId="10" fillId="0" borderId="1" xfId="5" applyFont="1" applyBorder="1" applyAlignment="1">
      <alignment horizontal="left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165" fontId="10" fillId="4" borderId="1" xfId="1" applyNumberFormat="1" applyFont="1" applyFill="1" applyBorder="1" applyAlignment="1">
      <alignment horizontal="center" vertical="center"/>
    </xf>
    <xf numFmtId="165" fontId="15" fillId="4" borderId="1" xfId="1" applyNumberFormat="1" applyFont="1" applyFill="1" applyBorder="1" applyAlignment="1">
      <alignment horizontal="center" vertical="center" wrapText="1"/>
    </xf>
    <xf numFmtId="165" fontId="15" fillId="6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5" fillId="0" borderId="1" xfId="7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165" fontId="15" fillId="4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3" fontId="15" fillId="4" borderId="1" xfId="0" applyNumberFormat="1" applyFont="1" applyFill="1" applyBorder="1" applyAlignment="1">
      <alignment horizontal="center" vertical="center" wrapText="1"/>
    </xf>
    <xf numFmtId="3" fontId="15" fillId="6" borderId="1" xfId="0" applyNumberFormat="1" applyFont="1" applyFill="1" applyBorder="1" applyAlignment="1">
      <alignment horizontal="center" vertical="center" wrapText="1"/>
    </xf>
    <xf numFmtId="9" fontId="13" fillId="4" borderId="1" xfId="0" applyNumberFormat="1" applyFont="1" applyFill="1" applyBorder="1" applyAlignment="1">
      <alignment horizontal="center" vertical="center" wrapText="1"/>
    </xf>
    <xf numFmtId="166" fontId="10" fillId="6" borderId="1" xfId="0" applyNumberFormat="1" applyFont="1" applyFill="1" applyBorder="1" applyAlignment="1">
      <alignment horizontal="center" vertical="center" wrapText="1"/>
    </xf>
    <xf numFmtId="0" fontId="15" fillId="0" borderId="9" xfId="118" applyFont="1" applyBorder="1" applyAlignment="1">
      <alignment horizontal="center"/>
    </xf>
    <xf numFmtId="2" fontId="15" fillId="0" borderId="1" xfId="118" applyNumberFormat="1" applyFont="1" applyBorder="1" applyAlignment="1">
      <alignment horizontal="center"/>
    </xf>
    <xf numFmtId="0" fontId="15" fillId="0" borderId="14" xfId="118" applyFont="1" applyBorder="1" applyAlignment="1">
      <alignment horizontal="center" vertical="center"/>
    </xf>
    <xf numFmtId="0" fontId="17" fillId="0" borderId="1" xfId="118" applyFont="1" applyBorder="1" applyAlignment="1">
      <alignment horizontal="center" wrapText="1"/>
    </xf>
    <xf numFmtId="166" fontId="15" fillId="0" borderId="9" xfId="118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28" fillId="3" borderId="1" xfId="0" applyFont="1" applyFill="1" applyBorder="1" applyAlignment="1">
      <alignment vertical="center" wrapText="1"/>
    </xf>
    <xf numFmtId="0" fontId="29" fillId="3" borderId="1" xfId="0" applyFont="1" applyFill="1" applyBorder="1" applyAlignment="1">
      <alignment horizontal="center" vertical="center" wrapText="1"/>
    </xf>
    <xf numFmtId="9" fontId="29" fillId="6" borderId="1" xfId="0" applyNumberFormat="1" applyFont="1" applyFill="1" applyBorder="1" applyAlignment="1">
      <alignment horizontal="center" vertical="center" wrapText="1"/>
    </xf>
    <xf numFmtId="0" fontId="29" fillId="0" borderId="9" xfId="60" applyFont="1" applyBorder="1" applyAlignment="1">
      <alignment horizontal="center" vertical="center" wrapText="1"/>
    </xf>
    <xf numFmtId="165" fontId="28" fillId="4" borderId="1" xfId="1" applyNumberFormat="1" applyFont="1" applyFill="1" applyBorder="1" applyAlignment="1">
      <alignment horizontal="center" vertical="center"/>
    </xf>
    <xf numFmtId="0" fontId="29" fillId="3" borderId="9" xfId="60" applyFont="1" applyFill="1" applyBorder="1" applyAlignment="1">
      <alignment horizontal="center" vertical="center" wrapText="1"/>
    </xf>
    <xf numFmtId="0" fontId="28" fillId="3" borderId="9" xfId="6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29" fillId="8" borderId="1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30" fillId="3" borderId="1" xfId="37" applyFont="1" applyFill="1" applyBorder="1" applyAlignment="1">
      <alignment horizontal="center" vertical="center" wrapText="1"/>
    </xf>
    <xf numFmtId="9" fontId="28" fillId="5" borderId="1" xfId="1" applyFont="1" applyFill="1" applyBorder="1" applyAlignment="1">
      <alignment horizontal="center" vertical="center"/>
    </xf>
    <xf numFmtId="0" fontId="30" fillId="0" borderId="1" xfId="37" applyFont="1" applyBorder="1" applyAlignment="1">
      <alignment horizontal="center" vertical="center" wrapText="1"/>
    </xf>
    <xf numFmtId="0" fontId="28" fillId="0" borderId="1" xfId="8" applyFont="1" applyBorder="1" applyAlignment="1">
      <alignment horizontal="center" vertical="center" wrapText="1"/>
    </xf>
    <xf numFmtId="9" fontId="28" fillId="4" borderId="1" xfId="1" applyFont="1" applyFill="1" applyBorder="1" applyAlignment="1">
      <alignment horizontal="center"/>
    </xf>
    <xf numFmtId="0" fontId="28" fillId="0" borderId="0" xfId="8" applyFont="1" applyAlignment="1">
      <alignment horizontal="center" vertical="center" wrapText="1"/>
    </xf>
    <xf numFmtId="0" fontId="31" fillId="0" borderId="0" xfId="0" applyFont="1"/>
    <xf numFmtId="0" fontId="28" fillId="0" borderId="1" xfId="0" applyFont="1" applyBorder="1" applyAlignment="1">
      <alignment horizontal="left" vertical="center" wrapText="1"/>
    </xf>
    <xf numFmtId="0" fontId="29" fillId="3" borderId="1" xfId="7" applyFont="1" applyFill="1" applyBorder="1" applyAlignment="1">
      <alignment horizontal="center" vertical="center" wrapText="1"/>
    </xf>
    <xf numFmtId="0" fontId="28" fillId="0" borderId="0" xfId="0" applyFont="1"/>
    <xf numFmtId="0" fontId="28" fillId="0" borderId="0" xfId="0" applyFont="1" applyAlignment="1">
      <alignment vertical="center" wrapText="1"/>
    </xf>
    <xf numFmtId="0" fontId="29" fillId="0" borderId="1" xfId="7" applyFont="1" applyBorder="1" applyAlignment="1">
      <alignment horizontal="center" vertical="center" wrapText="1"/>
    </xf>
    <xf numFmtId="165" fontId="28" fillId="6" borderId="1" xfId="1" applyNumberFormat="1" applyFont="1" applyFill="1" applyBorder="1" applyAlignment="1">
      <alignment horizontal="center" vertical="center" wrapText="1"/>
    </xf>
    <xf numFmtId="166" fontId="29" fillId="3" borderId="1" xfId="0" applyNumberFormat="1" applyFont="1" applyFill="1" applyBorder="1" applyAlignment="1">
      <alignment horizontal="center" vertical="center" wrapText="1"/>
    </xf>
    <xf numFmtId="165" fontId="32" fillId="3" borderId="9" xfId="0" applyNumberFormat="1" applyFont="1" applyFill="1" applyBorder="1" applyAlignment="1">
      <alignment horizontal="center" vertical="center"/>
    </xf>
    <xf numFmtId="0" fontId="28" fillId="0" borderId="9" xfId="91" applyFont="1" applyBorder="1" applyAlignment="1">
      <alignment horizontal="center" vertical="center" wrapText="1"/>
    </xf>
    <xf numFmtId="165" fontId="29" fillId="6" borderId="1" xfId="1" applyNumberFormat="1" applyFont="1" applyFill="1" applyBorder="1" applyAlignment="1">
      <alignment horizontal="center" vertical="center" wrapText="1"/>
    </xf>
    <xf numFmtId="0" fontId="28" fillId="3" borderId="9" xfId="91" applyFont="1" applyFill="1" applyBorder="1" applyAlignment="1">
      <alignment horizontal="center" vertical="center" wrapText="1"/>
    </xf>
    <xf numFmtId="0" fontId="29" fillId="3" borderId="9" xfId="91" applyFont="1" applyFill="1" applyBorder="1" applyAlignment="1">
      <alignment horizontal="center" vertical="center" wrapText="1"/>
    </xf>
    <xf numFmtId="0" fontId="29" fillId="0" borderId="9" xfId="9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3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/>
    </xf>
    <xf numFmtId="49" fontId="10" fillId="8" borderId="1" xfId="2" applyNumberFormat="1" applyFont="1" applyFill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0" fillId="0" borderId="1" xfId="2" applyFont="1" applyBorder="1" applyAlignment="1">
      <alignment horizontal="center" vertical="center"/>
    </xf>
    <xf numFmtId="0" fontId="15" fillId="0" borderId="1" xfId="7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10" fillId="0" borderId="1" xfId="2" applyFont="1" applyBorder="1" applyAlignment="1">
      <alignment horizontal="left" vertical="top" wrapText="1"/>
    </xf>
    <xf numFmtId="49" fontId="9" fillId="0" borderId="1" xfId="2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 wrapText="1"/>
    </xf>
    <xf numFmtId="49" fontId="9" fillId="10" borderId="1" xfId="29" applyNumberFormat="1" applyFont="1" applyFill="1" applyBorder="1" applyAlignment="1">
      <alignment horizontal="center" vertical="center" wrapText="1"/>
    </xf>
    <xf numFmtId="0" fontId="10" fillId="0" borderId="1" xfId="5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9" fillId="0" borderId="1" xfId="29" applyFont="1" applyBorder="1" applyAlignment="1">
      <alignment horizontal="center" vertical="center" wrapText="1"/>
    </xf>
    <xf numFmtId="49" fontId="9" fillId="0" borderId="1" xfId="29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17" fillId="3" borderId="6" xfId="0" applyFont="1" applyFill="1" applyBorder="1" applyAlignment="1">
      <alignment horizontal="left" vertical="center" wrapText="1"/>
    </xf>
    <xf numFmtId="0" fontId="10" fillId="13" borderId="1" xfId="0" applyFont="1" applyFill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49" fontId="10" fillId="3" borderId="5" xfId="0" applyNumberFormat="1" applyFont="1" applyFill="1" applyBorder="1" applyAlignment="1">
      <alignment horizontal="center" vertical="center" wrapText="1"/>
    </xf>
    <xf numFmtId="49" fontId="10" fillId="3" borderId="8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top" wrapText="1"/>
    </xf>
    <xf numFmtId="0" fontId="27" fillId="0" borderId="0" xfId="0" applyFont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49" fontId="10" fillId="3" borderId="6" xfId="0" applyNumberFormat="1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24" fillId="14" borderId="1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92" applyFont="1" applyBorder="1" applyAlignment="1">
      <alignment horizontal="center" vertical="center" wrapText="1"/>
    </xf>
    <xf numFmtId="0" fontId="10" fillId="0" borderId="1" xfId="92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" xfId="5" applyFont="1" applyBorder="1" applyAlignment="1">
      <alignment horizontal="center" vertical="center" wrapText="1"/>
    </xf>
    <xf numFmtId="0" fontId="10" fillId="0" borderId="8" xfId="5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33" fillId="0" borderId="0" xfId="0" applyFont="1" applyAlignment="1">
      <alignment horizontal="left" wrapText="1"/>
    </xf>
    <xf numFmtId="0" fontId="26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0" fillId="0" borderId="5" xfId="92" applyFont="1" applyBorder="1" applyAlignment="1">
      <alignment horizontal="center" vertical="center" wrapText="1"/>
    </xf>
    <xf numFmtId="0" fontId="10" fillId="0" borderId="8" xfId="92" applyFont="1" applyBorder="1" applyAlignment="1">
      <alignment horizontal="center" vertical="center" wrapText="1"/>
    </xf>
    <xf numFmtId="0" fontId="10" fillId="0" borderId="5" xfId="91" applyFont="1" applyBorder="1" applyAlignment="1">
      <alignment horizontal="center" vertical="center"/>
    </xf>
    <xf numFmtId="0" fontId="10" fillId="0" borderId="8" xfId="91" applyFont="1" applyBorder="1" applyAlignment="1">
      <alignment horizontal="center" vertical="center"/>
    </xf>
    <xf numFmtId="0" fontId="10" fillId="0" borderId="6" xfId="9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</cellXfs>
  <cellStyles count="119">
    <cellStyle name="Normal 10" xfId="10"/>
    <cellStyle name="Normal 10 2" xfId="38"/>
    <cellStyle name="Normal 10 2 2" xfId="95"/>
    <cellStyle name="Normal 10 2 2 2" xfId="118"/>
    <cellStyle name="Normal 10 3" xfId="67"/>
    <cellStyle name="Normal 11" xfId="11"/>
    <cellStyle name="Normal 11 2" xfId="39"/>
    <cellStyle name="Normal 11 2 2" xfId="96"/>
    <cellStyle name="Normal 11 3" xfId="68"/>
    <cellStyle name="Normal 12" xfId="12"/>
    <cellStyle name="Normal 12 2" xfId="40"/>
    <cellStyle name="Normal 12 2 2" xfId="97"/>
    <cellStyle name="Normal 12 3" xfId="69"/>
    <cellStyle name="Normal 13" xfId="13"/>
    <cellStyle name="Normal 13 2" xfId="41"/>
    <cellStyle name="Normal 13 2 2" xfId="98"/>
    <cellStyle name="Normal 13 3" xfId="70"/>
    <cellStyle name="Normal 14" xfId="14"/>
    <cellStyle name="Normal 14 2" xfId="42"/>
    <cellStyle name="Normal 14 2 2" xfId="99"/>
    <cellStyle name="Normal 14 3" xfId="71"/>
    <cellStyle name="Normal 15" xfId="15"/>
    <cellStyle name="Normal 15 2" xfId="43"/>
    <cellStyle name="Normal 15 2 2" xfId="100"/>
    <cellStyle name="Normal 15 3" xfId="72"/>
    <cellStyle name="Normal 16" xfId="16"/>
    <cellStyle name="Normal 16 2" xfId="44"/>
    <cellStyle name="Normal 16 2 2" xfId="101"/>
    <cellStyle name="Normal 16 3" xfId="73"/>
    <cellStyle name="Normal 17" xfId="17"/>
    <cellStyle name="Normal 17 2" xfId="45"/>
    <cellStyle name="Normal 17 2 2" xfId="102"/>
    <cellStyle name="Normal 17 3" xfId="74"/>
    <cellStyle name="Normal 18" xfId="18"/>
    <cellStyle name="Normal 18 2" xfId="46"/>
    <cellStyle name="Normal 18 2 2" xfId="103"/>
    <cellStyle name="Normal 18 3" xfId="75"/>
    <cellStyle name="Normal 19" xfId="19"/>
    <cellStyle name="Normal 19 2" xfId="47"/>
    <cellStyle name="Normal 19 2 2" xfId="104"/>
    <cellStyle name="Normal 19 3" xfId="76"/>
    <cellStyle name="Normal 2" xfId="6"/>
    <cellStyle name="Normal 2 2" xfId="8"/>
    <cellStyle name="Normal 20" xfId="20"/>
    <cellStyle name="Normal 20 2" xfId="48"/>
    <cellStyle name="Normal 20 2 2" xfId="105"/>
    <cellStyle name="Normal 20 3" xfId="77"/>
    <cellStyle name="Normal 21" xfId="21"/>
    <cellStyle name="Normal 21 2" xfId="49"/>
    <cellStyle name="Normal 21 2 2" xfId="106"/>
    <cellStyle name="Normal 21 3" xfId="78"/>
    <cellStyle name="Normal 22" xfId="22"/>
    <cellStyle name="Normal 22 2" xfId="50"/>
    <cellStyle name="Normal 22 2 2" xfId="107"/>
    <cellStyle name="Normal 22 3" xfId="79"/>
    <cellStyle name="Normal 23" xfId="23"/>
    <cellStyle name="Normal 23 2" xfId="51"/>
    <cellStyle name="Normal 23 2 2" xfId="108"/>
    <cellStyle name="Normal 23 3" xfId="80"/>
    <cellStyle name="Normal 24" xfId="24"/>
    <cellStyle name="Normal 24 2" xfId="52"/>
    <cellStyle name="Normal 24 2 2" xfId="109"/>
    <cellStyle name="Normal 24 3" xfId="81"/>
    <cellStyle name="Normal 25" xfId="25"/>
    <cellStyle name="Normal 25 2" xfId="53"/>
    <cellStyle name="Normal 25 2 2" xfId="110"/>
    <cellStyle name="Normal 25 3" xfId="82"/>
    <cellStyle name="Normal 26" xfId="26"/>
    <cellStyle name="Normal 26 2" xfId="54"/>
    <cellStyle name="Normal 26 2 2" xfId="111"/>
    <cellStyle name="Normal 26 3" xfId="83"/>
    <cellStyle name="Normal 27" xfId="27"/>
    <cellStyle name="Normal 27 2" xfId="55"/>
    <cellStyle name="Normal 27 2 2" xfId="112"/>
    <cellStyle name="Normal 27 3" xfId="84"/>
    <cellStyle name="Normal 28" xfId="28"/>
    <cellStyle name="Normal 28 2" xfId="56"/>
    <cellStyle name="Normal 28 2 2" xfId="113"/>
    <cellStyle name="Normal 28 3" xfId="85"/>
    <cellStyle name="Normal 3" xfId="7"/>
    <cellStyle name="Normal 3 2" xfId="36"/>
    <cellStyle name="Normal 3 2 2" xfId="93"/>
    <cellStyle name="Normal 3 2 2 2" xfId="29"/>
    <cellStyle name="Normal 3 2 2 2 2" xfId="57"/>
    <cellStyle name="Normal 3 2 2 2 2 2" xfId="114"/>
    <cellStyle name="Normal 3 2 2 2 3" xfId="86"/>
    <cellStyle name="Normal 3 3" xfId="65"/>
    <cellStyle name="Normal 4" xfId="60"/>
    <cellStyle name="Normal 4 2" xfId="117"/>
    <cellStyle name="Normal 5" xfId="30"/>
    <cellStyle name="Normal 5 2" xfId="58"/>
    <cellStyle name="Normal 5 2 2" xfId="115"/>
    <cellStyle name="Normal 5 3" xfId="87"/>
    <cellStyle name="Normal 7" xfId="5"/>
    <cellStyle name="Normal 7 2" xfId="35"/>
    <cellStyle name="Normal 7 2 2" xfId="92"/>
    <cellStyle name="Normal 7 3" xfId="64"/>
    <cellStyle name="Обычный" xfId="0" builtinId="0"/>
    <cellStyle name="Обычный 17" xfId="9"/>
    <cellStyle name="Обычный 17 2" xfId="37"/>
    <cellStyle name="Обычный 17 2 2" xfId="94"/>
    <cellStyle name="Обычный 17 3" xfId="66"/>
    <cellStyle name="Обычный 2" xfId="2"/>
    <cellStyle name="Обычный 2 2" xfId="32"/>
    <cellStyle name="Обычный 2 2 2" xfId="89"/>
    <cellStyle name="Обычный 2 3" xfId="61"/>
    <cellStyle name="Обычный 3" xfId="4"/>
    <cellStyle name="Обычный 3 2" xfId="34"/>
    <cellStyle name="Обычный 3 2 2" xfId="91"/>
    <cellStyle name="Обычный 3 3" xfId="63"/>
    <cellStyle name="Обычный 4" xfId="3"/>
    <cellStyle name="Обычный 4 2" xfId="33"/>
    <cellStyle name="Обычный 4 2 2" xfId="90"/>
    <cellStyle name="Обычный 4 3" xfId="62"/>
    <cellStyle name="Процентный" xfId="1" builtinId="5"/>
    <cellStyle name="Финансовый" xfId="31" builtinId="3"/>
    <cellStyle name="Финансовый 2" xfId="59"/>
    <cellStyle name="Финансовый 2 2" xfId="116"/>
    <cellStyle name="Финансовый 3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8"/>
  <sheetViews>
    <sheetView zoomScale="115" zoomScaleNormal="115" workbookViewId="0">
      <pane ySplit="6" topLeftCell="A430" activePane="bottomLeft" state="frozen"/>
      <selection pane="bottomLeft" activeCell="B437" sqref="A431:K437"/>
    </sheetView>
  </sheetViews>
  <sheetFormatPr defaultColWidth="8.85546875" defaultRowHeight="15"/>
  <cols>
    <col min="2" max="2" width="21.5703125" customWidth="1"/>
    <col min="3" max="3" width="10.85546875" customWidth="1"/>
    <col min="4" max="4" width="11.42578125" customWidth="1"/>
    <col min="5" max="5" width="13.5703125" customWidth="1"/>
    <col min="6" max="6" width="18.5703125" bestFit="1" customWidth="1"/>
    <col min="12" max="12" width="8.5703125"/>
    <col min="14" max="14" width="8.5703125"/>
  </cols>
  <sheetData>
    <row r="1" spans="1:12">
      <c r="B1" s="249" t="s">
        <v>134</v>
      </c>
    </row>
    <row r="2" spans="1:12" ht="21" customHeight="1">
      <c r="A2" s="357" t="s">
        <v>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167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21.95" customHeight="1">
      <c r="A4" s="352" t="s">
        <v>1</v>
      </c>
      <c r="B4" s="352" t="s">
        <v>2</v>
      </c>
      <c r="C4" s="352" t="s">
        <v>3</v>
      </c>
      <c r="D4" s="352" t="s">
        <v>4</v>
      </c>
      <c r="E4" s="352"/>
      <c r="F4" s="352"/>
      <c r="G4" s="352" t="s">
        <v>5</v>
      </c>
      <c r="H4" s="352"/>
      <c r="I4" s="352"/>
      <c r="J4" s="352"/>
      <c r="K4" s="352"/>
      <c r="L4" s="160"/>
    </row>
    <row r="5" spans="1:12" ht="28.5" customHeight="1">
      <c r="A5" s="352"/>
      <c r="B5" s="352"/>
      <c r="C5" s="352"/>
      <c r="D5" s="153" t="s">
        <v>6</v>
      </c>
      <c r="E5" s="153" t="s">
        <v>13</v>
      </c>
      <c r="F5" s="153" t="s">
        <v>7</v>
      </c>
      <c r="G5" s="153" t="s">
        <v>8</v>
      </c>
      <c r="H5" s="153" t="s">
        <v>9</v>
      </c>
      <c r="I5" s="153" t="s">
        <v>10</v>
      </c>
      <c r="J5" s="153" t="s">
        <v>11</v>
      </c>
      <c r="K5" s="153" t="s">
        <v>12</v>
      </c>
      <c r="L5" s="160"/>
    </row>
    <row r="6" spans="1:12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9">
        <v>8</v>
      </c>
      <c r="I6" s="9">
        <v>9</v>
      </c>
      <c r="J6" s="9">
        <v>10</v>
      </c>
      <c r="K6" s="9">
        <v>11</v>
      </c>
      <c r="L6" s="160"/>
    </row>
    <row r="7" spans="1:12">
      <c r="A7" s="352" t="s">
        <v>14</v>
      </c>
      <c r="B7" s="352"/>
      <c r="C7" s="352"/>
      <c r="D7" s="352"/>
      <c r="E7" s="352"/>
      <c r="F7" s="352"/>
      <c r="G7" s="352"/>
      <c r="H7" s="352"/>
      <c r="I7" s="352"/>
      <c r="J7" s="352"/>
      <c r="K7" s="352"/>
      <c r="L7" s="160"/>
    </row>
    <row r="8" spans="1:12" ht="27.95" customHeight="1">
      <c r="A8" s="368" t="s">
        <v>109</v>
      </c>
      <c r="B8" s="368"/>
      <c r="C8" s="368"/>
      <c r="D8" s="368"/>
      <c r="E8" s="368"/>
      <c r="F8" s="368"/>
      <c r="G8" s="368"/>
      <c r="H8" s="368"/>
      <c r="I8" s="368"/>
      <c r="J8" s="368"/>
      <c r="K8" s="368"/>
      <c r="L8" s="161"/>
    </row>
    <row r="9" spans="1:12">
      <c r="A9" s="354"/>
      <c r="B9" s="54" t="s">
        <v>15</v>
      </c>
      <c r="C9" s="358" t="s">
        <v>16</v>
      </c>
      <c r="D9" s="19">
        <v>0</v>
      </c>
      <c r="E9" s="19">
        <v>100</v>
      </c>
      <c r="F9" s="33">
        <f>D9/E9</f>
        <v>0</v>
      </c>
      <c r="G9" s="30">
        <v>20</v>
      </c>
      <c r="H9" s="30">
        <v>21</v>
      </c>
      <c r="I9" s="30">
        <v>22</v>
      </c>
      <c r="J9" s="30">
        <v>23</v>
      </c>
      <c r="K9" s="31">
        <v>25</v>
      </c>
      <c r="L9" s="181"/>
    </row>
    <row r="10" spans="1:12">
      <c r="A10" s="354"/>
      <c r="B10" s="21" t="s">
        <v>17</v>
      </c>
      <c r="C10" s="358"/>
      <c r="D10" s="19">
        <v>0</v>
      </c>
      <c r="E10" s="19">
        <v>100</v>
      </c>
      <c r="F10" s="33">
        <f>D10/E10</f>
        <v>0</v>
      </c>
      <c r="G10" s="30">
        <v>20</v>
      </c>
      <c r="H10" s="30">
        <v>21</v>
      </c>
      <c r="I10" s="30">
        <v>22</v>
      </c>
      <c r="J10" s="30">
        <v>23</v>
      </c>
      <c r="K10" s="31">
        <v>25</v>
      </c>
      <c r="L10" s="181"/>
    </row>
    <row r="11" spans="1:12">
      <c r="A11" s="354"/>
      <c r="B11" s="21" t="s">
        <v>18</v>
      </c>
      <c r="C11" s="358"/>
      <c r="D11" s="19">
        <v>0</v>
      </c>
      <c r="E11" s="19">
        <v>100</v>
      </c>
      <c r="F11" s="33">
        <f>D11/E11</f>
        <v>0</v>
      </c>
      <c r="G11" s="30">
        <v>20</v>
      </c>
      <c r="H11" s="30">
        <v>21</v>
      </c>
      <c r="I11" s="30">
        <v>22</v>
      </c>
      <c r="J11" s="30">
        <v>23</v>
      </c>
      <c r="K11" s="31">
        <v>25</v>
      </c>
      <c r="L11" s="181"/>
    </row>
    <row r="12" spans="1:12" ht="27.75" customHeight="1">
      <c r="A12" s="346" t="s">
        <v>111</v>
      </c>
      <c r="B12" s="346"/>
      <c r="C12" s="346"/>
      <c r="D12" s="346"/>
      <c r="E12" s="346"/>
      <c r="F12" s="346"/>
      <c r="G12" s="346"/>
      <c r="H12" s="346"/>
      <c r="I12" s="346"/>
      <c r="J12" s="346"/>
      <c r="K12" s="346"/>
      <c r="L12" s="160"/>
    </row>
    <row r="13" spans="1:12">
      <c r="A13" s="355"/>
      <c r="B13" s="54" t="s">
        <v>15</v>
      </c>
      <c r="C13" s="356" t="s">
        <v>16</v>
      </c>
      <c r="D13" s="19">
        <v>0</v>
      </c>
      <c r="E13" s="19">
        <v>100</v>
      </c>
      <c r="F13" s="33">
        <f>D13/E13</f>
        <v>0</v>
      </c>
      <c r="G13" s="19">
        <v>65</v>
      </c>
      <c r="H13" s="19">
        <v>67</v>
      </c>
      <c r="I13" s="19">
        <v>70</v>
      </c>
      <c r="J13" s="19">
        <v>75</v>
      </c>
      <c r="K13" s="20">
        <v>80</v>
      </c>
      <c r="L13" s="179"/>
    </row>
    <row r="14" spans="1:12">
      <c r="A14" s="355"/>
      <c r="B14" s="21" t="s">
        <v>17</v>
      </c>
      <c r="C14" s="356"/>
      <c r="D14" s="19">
        <v>0</v>
      </c>
      <c r="E14" s="19">
        <v>100</v>
      </c>
      <c r="F14" s="33">
        <f>D14/E14</f>
        <v>0</v>
      </c>
      <c r="G14" s="19">
        <v>65</v>
      </c>
      <c r="H14" s="19">
        <v>67</v>
      </c>
      <c r="I14" s="19">
        <v>70</v>
      </c>
      <c r="J14" s="22">
        <v>75</v>
      </c>
      <c r="K14" s="20">
        <v>80</v>
      </c>
      <c r="L14" s="179"/>
    </row>
    <row r="15" spans="1:12">
      <c r="A15" s="355"/>
      <c r="B15" s="21" t="s">
        <v>18</v>
      </c>
      <c r="C15" s="356"/>
      <c r="D15" s="19">
        <v>0</v>
      </c>
      <c r="E15" s="19">
        <v>100</v>
      </c>
      <c r="F15" s="33">
        <f>D15/E15</f>
        <v>0</v>
      </c>
      <c r="G15" s="19">
        <v>65</v>
      </c>
      <c r="H15" s="19">
        <v>67</v>
      </c>
      <c r="I15" s="19">
        <v>70</v>
      </c>
      <c r="J15" s="22">
        <v>75</v>
      </c>
      <c r="K15" s="20">
        <v>80</v>
      </c>
      <c r="L15" s="179"/>
    </row>
    <row r="16" spans="1:12" s="35" customFormat="1" ht="33.75" customHeight="1">
      <c r="A16" s="346" t="s">
        <v>104</v>
      </c>
      <c r="B16" s="346"/>
      <c r="C16" s="346"/>
      <c r="D16" s="346"/>
      <c r="E16" s="346"/>
      <c r="F16" s="346"/>
      <c r="G16" s="346"/>
      <c r="H16" s="346"/>
      <c r="I16" s="346"/>
      <c r="J16" s="346"/>
      <c r="K16" s="346"/>
      <c r="L16" s="160"/>
    </row>
    <row r="17" spans="1:27" s="38" customFormat="1">
      <c r="A17" s="48"/>
      <c r="B17" s="46" t="s">
        <v>15</v>
      </c>
      <c r="C17" s="347" t="s">
        <v>16</v>
      </c>
      <c r="D17" s="36">
        <v>5</v>
      </c>
      <c r="E17" s="37">
        <v>95</v>
      </c>
      <c r="F17" s="223">
        <f>D17/E17</f>
        <v>5.2631578947368418E-2</v>
      </c>
      <c r="G17" s="36">
        <v>7</v>
      </c>
      <c r="H17" s="36">
        <v>8</v>
      </c>
      <c r="I17" s="36">
        <v>10</v>
      </c>
      <c r="J17" s="36">
        <v>11</v>
      </c>
      <c r="K17" s="59" t="s">
        <v>40</v>
      </c>
      <c r="L17" s="182"/>
      <c r="N17" s="238"/>
      <c r="O17" s="39"/>
      <c r="P17" s="40"/>
      <c r="Q17" s="41"/>
    </row>
    <row r="18" spans="1:27">
      <c r="A18" s="48"/>
      <c r="B18" s="42" t="s">
        <v>17</v>
      </c>
      <c r="C18" s="347"/>
      <c r="D18" s="43">
        <v>5</v>
      </c>
      <c r="E18" s="37">
        <v>95</v>
      </c>
      <c r="F18" s="223">
        <f>D18/E18</f>
        <v>5.2631578947368418E-2</v>
      </c>
      <c r="G18" s="43">
        <v>7</v>
      </c>
      <c r="H18" s="43">
        <v>7</v>
      </c>
      <c r="I18" s="43">
        <v>7</v>
      </c>
      <c r="J18" s="44">
        <v>7</v>
      </c>
      <c r="K18" s="59" t="s">
        <v>40</v>
      </c>
      <c r="L18" s="183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</row>
    <row r="19" spans="1:27" ht="30.95" customHeight="1">
      <c r="A19" s="350" t="s">
        <v>61</v>
      </c>
      <c r="B19" s="351"/>
      <c r="C19" s="351"/>
      <c r="D19" s="351"/>
      <c r="E19" s="351"/>
      <c r="F19" s="351"/>
      <c r="G19" s="351"/>
      <c r="H19" s="351"/>
      <c r="I19" s="351"/>
      <c r="J19" s="351"/>
      <c r="K19" s="351"/>
      <c r="L19" s="168"/>
    </row>
    <row r="20" spans="1:27">
      <c r="A20" s="354"/>
      <c r="B20" s="53" t="s">
        <v>15</v>
      </c>
      <c r="C20" s="349" t="s">
        <v>16</v>
      </c>
      <c r="D20" s="79">
        <v>69</v>
      </c>
      <c r="E20" s="60">
        <v>261</v>
      </c>
      <c r="F20" s="74">
        <f t="shared" ref="F20:F25" si="0">1-D20/E20</f>
        <v>0.73563218390804597</v>
      </c>
      <c r="G20" s="5">
        <v>64</v>
      </c>
      <c r="H20" s="5">
        <v>60</v>
      </c>
      <c r="I20" s="5">
        <v>58</v>
      </c>
      <c r="J20" s="5">
        <v>54</v>
      </c>
      <c r="K20" s="5">
        <v>50</v>
      </c>
      <c r="L20" s="169"/>
    </row>
    <row r="21" spans="1:27">
      <c r="A21" s="354"/>
      <c r="B21" s="53" t="s">
        <v>17</v>
      </c>
      <c r="C21" s="349"/>
      <c r="D21" s="79">
        <v>25</v>
      </c>
      <c r="E21" s="60">
        <v>98</v>
      </c>
      <c r="F21" s="74">
        <f t="shared" si="0"/>
        <v>0.74489795918367352</v>
      </c>
      <c r="G21" s="68">
        <v>23</v>
      </c>
      <c r="H21" s="68">
        <v>22</v>
      </c>
      <c r="I21" s="68">
        <v>21</v>
      </c>
      <c r="J21" s="68">
        <v>19</v>
      </c>
      <c r="K21" s="68">
        <v>17</v>
      </c>
      <c r="L21" s="170"/>
    </row>
    <row r="22" spans="1:27">
      <c r="A22" s="354"/>
      <c r="B22" s="53" t="s">
        <v>18</v>
      </c>
      <c r="C22" s="349"/>
      <c r="D22" s="79">
        <v>15</v>
      </c>
      <c r="E22" s="60">
        <v>93</v>
      </c>
      <c r="F22" s="74">
        <f t="shared" si="0"/>
        <v>0.83870967741935487</v>
      </c>
      <c r="G22" s="68">
        <v>14</v>
      </c>
      <c r="H22" s="68">
        <v>13</v>
      </c>
      <c r="I22" s="68">
        <v>12</v>
      </c>
      <c r="J22" s="68">
        <v>10</v>
      </c>
      <c r="K22" s="68">
        <v>9</v>
      </c>
      <c r="L22" s="170"/>
    </row>
    <row r="23" spans="1:27">
      <c r="A23" s="354"/>
      <c r="B23" s="53" t="s">
        <v>19</v>
      </c>
      <c r="C23" s="349"/>
      <c r="D23" s="79">
        <v>8</v>
      </c>
      <c r="E23" s="60">
        <v>17</v>
      </c>
      <c r="F23" s="74">
        <f t="shared" si="0"/>
        <v>0.52941176470588236</v>
      </c>
      <c r="G23" s="68">
        <v>7</v>
      </c>
      <c r="H23" s="68">
        <v>5</v>
      </c>
      <c r="I23" s="68">
        <v>5</v>
      </c>
      <c r="J23" s="68">
        <v>5</v>
      </c>
      <c r="K23" s="68">
        <v>4</v>
      </c>
      <c r="L23" s="170"/>
    </row>
    <row r="24" spans="1:27">
      <c r="A24" s="354"/>
      <c r="B24" s="53" t="s">
        <v>20</v>
      </c>
      <c r="C24" s="349"/>
      <c r="D24" s="79">
        <v>10</v>
      </c>
      <c r="E24" s="60">
        <v>36</v>
      </c>
      <c r="F24" s="74">
        <f t="shared" si="0"/>
        <v>0.72222222222222221</v>
      </c>
      <c r="G24" s="68">
        <v>10</v>
      </c>
      <c r="H24" s="68">
        <v>10</v>
      </c>
      <c r="I24" s="68">
        <v>10</v>
      </c>
      <c r="J24" s="68">
        <v>10</v>
      </c>
      <c r="K24" s="68">
        <v>10</v>
      </c>
      <c r="L24" s="170"/>
    </row>
    <row r="25" spans="1:27">
      <c r="A25" s="354"/>
      <c r="B25" s="53" t="s">
        <v>21</v>
      </c>
      <c r="C25" s="349"/>
      <c r="D25" s="79">
        <v>11</v>
      </c>
      <c r="E25" s="60">
        <v>17</v>
      </c>
      <c r="F25" s="74">
        <f t="shared" si="0"/>
        <v>0.3529411764705882</v>
      </c>
      <c r="G25" s="68">
        <v>10</v>
      </c>
      <c r="H25" s="68">
        <v>10</v>
      </c>
      <c r="I25" s="68">
        <v>10</v>
      </c>
      <c r="J25" s="68">
        <v>10</v>
      </c>
      <c r="K25" s="68">
        <v>10</v>
      </c>
      <c r="L25" s="170"/>
    </row>
    <row r="26" spans="1:27" ht="35.25" customHeight="1">
      <c r="A26" s="346" t="s">
        <v>99</v>
      </c>
      <c r="B26" s="346"/>
      <c r="C26" s="346"/>
      <c r="D26" s="346"/>
      <c r="E26" s="346"/>
      <c r="F26" s="346"/>
      <c r="G26" s="346"/>
      <c r="H26" s="346"/>
      <c r="I26" s="346"/>
      <c r="J26" s="346"/>
      <c r="K26" s="346"/>
      <c r="L26" s="160"/>
    </row>
    <row r="27" spans="1:27">
      <c r="A27" s="87"/>
      <c r="B27" s="46" t="s">
        <v>15</v>
      </c>
      <c r="C27" s="347" t="s">
        <v>43</v>
      </c>
      <c r="D27" s="30">
        <v>0.46</v>
      </c>
      <c r="E27" s="30">
        <v>0.19</v>
      </c>
      <c r="F27" s="223">
        <f t="shared" ref="F27:F32" si="1">E27/D27*100%</f>
        <v>0.41304347826086957</v>
      </c>
      <c r="G27" s="30">
        <v>0.46</v>
      </c>
      <c r="H27" s="30">
        <v>0.45</v>
      </c>
      <c r="I27" s="30">
        <v>0.45</v>
      </c>
      <c r="J27" s="30">
        <v>0.44</v>
      </c>
      <c r="K27" s="30"/>
      <c r="L27" s="163"/>
    </row>
    <row r="28" spans="1:27">
      <c r="A28" s="87"/>
      <c r="B28" s="54" t="s">
        <v>30</v>
      </c>
      <c r="C28" s="347"/>
      <c r="D28" s="30">
        <v>0.46</v>
      </c>
      <c r="E28" s="30">
        <v>0.19</v>
      </c>
      <c r="F28" s="223">
        <f t="shared" si="1"/>
        <v>0.41304347826086957</v>
      </c>
      <c r="G28" s="115">
        <v>0.46</v>
      </c>
      <c r="H28" s="115">
        <v>0.45</v>
      </c>
      <c r="I28" s="115">
        <v>0.45</v>
      </c>
      <c r="J28" s="115">
        <v>0.44</v>
      </c>
      <c r="K28" s="116">
        <v>0.44</v>
      </c>
      <c r="L28" s="188"/>
    </row>
    <row r="29" spans="1:27">
      <c r="A29" s="87"/>
      <c r="B29" s="54" t="s">
        <v>31</v>
      </c>
      <c r="C29" s="347"/>
      <c r="D29" s="30">
        <v>0.46</v>
      </c>
      <c r="E29" s="30">
        <v>0.19</v>
      </c>
      <c r="F29" s="223">
        <f t="shared" si="1"/>
        <v>0.41304347826086957</v>
      </c>
      <c r="G29" s="115">
        <v>0.46</v>
      </c>
      <c r="H29" s="115">
        <v>0.45</v>
      </c>
      <c r="I29" s="115">
        <v>0.45</v>
      </c>
      <c r="J29" s="115">
        <v>0.44</v>
      </c>
      <c r="K29" s="116">
        <v>0.44</v>
      </c>
      <c r="L29" s="188"/>
    </row>
    <row r="30" spans="1:27">
      <c r="A30" s="87"/>
      <c r="B30" s="54" t="s">
        <v>19</v>
      </c>
      <c r="C30" s="347"/>
      <c r="D30" s="30">
        <v>0.46</v>
      </c>
      <c r="E30" s="30">
        <v>0.19</v>
      </c>
      <c r="F30" s="223">
        <f t="shared" si="1"/>
        <v>0.41304347826086957</v>
      </c>
      <c r="G30" s="115">
        <v>0.46</v>
      </c>
      <c r="H30" s="115">
        <v>0.45</v>
      </c>
      <c r="I30" s="115">
        <v>0.45</v>
      </c>
      <c r="J30" s="115">
        <v>0.44</v>
      </c>
      <c r="K30" s="116">
        <v>0.44</v>
      </c>
      <c r="L30" s="188"/>
    </row>
    <row r="31" spans="1:27">
      <c r="A31" s="87"/>
      <c r="B31" s="54" t="s">
        <v>32</v>
      </c>
      <c r="C31" s="347"/>
      <c r="D31" s="30">
        <v>0.46</v>
      </c>
      <c r="E31" s="30">
        <v>0.19</v>
      </c>
      <c r="F31" s="223">
        <f t="shared" si="1"/>
        <v>0.41304347826086957</v>
      </c>
      <c r="G31" s="115">
        <v>0.46</v>
      </c>
      <c r="H31" s="115">
        <v>0.45</v>
      </c>
      <c r="I31" s="115">
        <v>0.45</v>
      </c>
      <c r="J31" s="115">
        <v>0.44</v>
      </c>
      <c r="K31" s="116">
        <v>0.44</v>
      </c>
      <c r="L31" s="188"/>
    </row>
    <row r="32" spans="1:27">
      <c r="A32" s="87"/>
      <c r="B32" s="54" t="s">
        <v>33</v>
      </c>
      <c r="C32" s="347"/>
      <c r="D32" s="30">
        <v>0.46</v>
      </c>
      <c r="E32" s="30">
        <v>0.19</v>
      </c>
      <c r="F32" s="223">
        <f t="shared" si="1"/>
        <v>0.41304347826086957</v>
      </c>
      <c r="G32" s="115">
        <v>0.46</v>
      </c>
      <c r="H32" s="115">
        <v>0.45</v>
      </c>
      <c r="I32" s="115">
        <v>0.45</v>
      </c>
      <c r="J32" s="115">
        <v>0.44</v>
      </c>
      <c r="K32" s="116">
        <v>0.44</v>
      </c>
      <c r="L32" s="188"/>
    </row>
    <row r="33" spans="1:17" ht="33.75" customHeight="1">
      <c r="A33" s="346" t="s">
        <v>98</v>
      </c>
      <c r="B33" s="346"/>
      <c r="C33" s="346"/>
      <c r="D33" s="346"/>
      <c r="E33" s="346"/>
      <c r="F33" s="346"/>
      <c r="G33" s="346"/>
      <c r="H33" s="346"/>
      <c r="I33" s="346"/>
      <c r="J33" s="346"/>
      <c r="K33" s="346"/>
      <c r="L33" s="160"/>
    </row>
    <row r="34" spans="1:17">
      <c r="A34" s="87"/>
      <c r="B34" s="46" t="s">
        <v>15</v>
      </c>
      <c r="C34" s="347" t="s">
        <v>44</v>
      </c>
      <c r="D34" s="30">
        <v>24.5</v>
      </c>
      <c r="E34" s="30">
        <v>10.1</v>
      </c>
      <c r="F34" s="223">
        <f t="shared" ref="F34:F39" si="2">E34/D34*100%</f>
        <v>0.41224489795918368</v>
      </c>
      <c r="G34" s="30">
        <v>24</v>
      </c>
      <c r="H34" s="30">
        <v>23.5</v>
      </c>
      <c r="I34" s="30">
        <v>23</v>
      </c>
      <c r="J34" s="30">
        <v>22.5</v>
      </c>
      <c r="K34" s="91" t="s">
        <v>40</v>
      </c>
      <c r="L34" s="185"/>
    </row>
    <row r="35" spans="1:17">
      <c r="A35" s="87"/>
      <c r="B35" s="7" t="s">
        <v>30</v>
      </c>
      <c r="C35" s="347"/>
      <c r="D35" s="30">
        <v>24.5</v>
      </c>
      <c r="E35" s="30">
        <v>10.1</v>
      </c>
      <c r="F35" s="223">
        <f t="shared" si="2"/>
        <v>0.41224489795918368</v>
      </c>
      <c r="G35" s="117">
        <v>24</v>
      </c>
      <c r="H35" s="117">
        <v>23.5</v>
      </c>
      <c r="I35" s="117">
        <v>23</v>
      </c>
      <c r="J35" s="117">
        <v>22.5</v>
      </c>
      <c r="K35" s="118">
        <v>22</v>
      </c>
      <c r="L35" s="189"/>
    </row>
    <row r="36" spans="1:17">
      <c r="A36" s="87"/>
      <c r="B36" s="7" t="s">
        <v>31</v>
      </c>
      <c r="C36" s="347"/>
      <c r="D36" s="30">
        <v>24.5</v>
      </c>
      <c r="E36" s="30">
        <v>10.1</v>
      </c>
      <c r="F36" s="223">
        <f t="shared" si="2"/>
        <v>0.41224489795918368</v>
      </c>
      <c r="G36" s="117">
        <v>24</v>
      </c>
      <c r="H36" s="117">
        <v>23.5</v>
      </c>
      <c r="I36" s="117">
        <v>23</v>
      </c>
      <c r="J36" s="117">
        <v>22.5</v>
      </c>
      <c r="K36" s="118">
        <v>22</v>
      </c>
      <c r="L36" s="189"/>
    </row>
    <row r="37" spans="1:17">
      <c r="A37" s="87"/>
      <c r="B37" s="7" t="s">
        <v>19</v>
      </c>
      <c r="C37" s="347"/>
      <c r="D37" s="30">
        <v>24.5</v>
      </c>
      <c r="E37" s="30">
        <v>10.1</v>
      </c>
      <c r="F37" s="223">
        <f t="shared" si="2"/>
        <v>0.41224489795918368</v>
      </c>
      <c r="G37" s="117">
        <v>24</v>
      </c>
      <c r="H37" s="117">
        <v>23.5</v>
      </c>
      <c r="I37" s="117">
        <v>23</v>
      </c>
      <c r="J37" s="117">
        <v>22.5</v>
      </c>
      <c r="K37" s="118">
        <v>22</v>
      </c>
      <c r="L37" s="189"/>
    </row>
    <row r="38" spans="1:17">
      <c r="A38" s="87"/>
      <c r="B38" s="7" t="s">
        <v>32</v>
      </c>
      <c r="C38" s="347"/>
      <c r="D38" s="30">
        <v>24.5</v>
      </c>
      <c r="E38" s="30">
        <v>10.1</v>
      </c>
      <c r="F38" s="223">
        <f t="shared" si="2"/>
        <v>0.41224489795918368</v>
      </c>
      <c r="G38" s="117">
        <v>24</v>
      </c>
      <c r="H38" s="117">
        <v>23.5</v>
      </c>
      <c r="I38" s="117">
        <v>23</v>
      </c>
      <c r="J38" s="117">
        <v>22.5</v>
      </c>
      <c r="K38" s="118">
        <v>22</v>
      </c>
      <c r="L38" s="189"/>
    </row>
    <row r="39" spans="1:17">
      <c r="A39" s="87"/>
      <c r="B39" s="7" t="s">
        <v>33</v>
      </c>
      <c r="C39" s="347"/>
      <c r="D39" s="30">
        <v>24.5</v>
      </c>
      <c r="E39" s="30">
        <v>10.1</v>
      </c>
      <c r="F39" s="223">
        <f t="shared" si="2"/>
        <v>0.41224489795918368</v>
      </c>
      <c r="G39" s="117">
        <v>24</v>
      </c>
      <c r="H39" s="117">
        <v>23.5</v>
      </c>
      <c r="I39" s="117">
        <v>23</v>
      </c>
      <c r="J39" s="117">
        <v>22.5</v>
      </c>
      <c r="K39" s="118">
        <v>22</v>
      </c>
      <c r="L39" s="189"/>
    </row>
    <row r="40" spans="1:17" ht="30.75" customHeight="1">
      <c r="A40" s="347" t="s">
        <v>123</v>
      </c>
      <c r="B40" s="347"/>
      <c r="C40" s="347"/>
      <c r="D40" s="347"/>
      <c r="E40" s="347"/>
      <c r="F40" s="347"/>
      <c r="G40" s="347"/>
      <c r="H40" s="347"/>
      <c r="I40" s="347"/>
      <c r="J40" s="347"/>
      <c r="K40" s="347"/>
      <c r="L40" s="163"/>
    </row>
    <row r="41" spans="1:17">
      <c r="A41" s="8"/>
      <c r="B41" s="46" t="s">
        <v>15</v>
      </c>
      <c r="C41" s="349" t="s">
        <v>121</v>
      </c>
      <c r="D41" s="94">
        <v>226.5</v>
      </c>
      <c r="E41" s="56">
        <v>551.84226600000011</v>
      </c>
      <c r="F41" s="223">
        <f t="shared" ref="F41:F46" si="3">D41/E41</f>
        <v>0.41044337114982771</v>
      </c>
      <c r="G41" s="94">
        <v>426.3</v>
      </c>
      <c r="H41" s="94">
        <v>523.20000000000005</v>
      </c>
      <c r="I41" s="94">
        <v>645.20000000000005</v>
      </c>
      <c r="J41" s="94">
        <v>791.6</v>
      </c>
      <c r="K41" s="59" t="s">
        <v>40</v>
      </c>
      <c r="L41" s="212"/>
    </row>
    <row r="42" spans="1:17">
      <c r="A42" s="8"/>
      <c r="B42" s="42" t="s">
        <v>17</v>
      </c>
      <c r="C42" s="349"/>
      <c r="D42" s="94">
        <v>102.2</v>
      </c>
      <c r="E42" s="56">
        <f>$E$41*Q42</f>
        <v>223.83522082259199</v>
      </c>
      <c r="F42" s="223">
        <f t="shared" si="3"/>
        <v>0.45658587430707337</v>
      </c>
      <c r="G42" s="94">
        <v>188.3</v>
      </c>
      <c r="H42" s="94">
        <v>218.3</v>
      </c>
      <c r="I42" s="94">
        <v>250.3</v>
      </c>
      <c r="J42" s="94">
        <v>297.3</v>
      </c>
      <c r="K42" s="91" t="s">
        <v>40</v>
      </c>
      <c r="L42" s="212"/>
      <c r="M42" s="246">
        <f t="shared" ref="M42:P46" si="4">G42/G$41</f>
        <v>0.44170771756978655</v>
      </c>
      <c r="N42" s="246">
        <f t="shared" si="4"/>
        <v>0.41724006116207951</v>
      </c>
      <c r="O42" s="246">
        <f t="shared" si="4"/>
        <v>0.38794172349659017</v>
      </c>
      <c r="P42" s="246">
        <f t="shared" si="4"/>
        <v>0.37556846892369883</v>
      </c>
      <c r="Q42" s="247">
        <f>AVERAGE(M42:P42)</f>
        <v>0.40561449278803874</v>
      </c>
    </row>
    <row r="43" spans="1:17">
      <c r="A43" s="8"/>
      <c r="B43" s="42" t="s">
        <v>18</v>
      </c>
      <c r="C43" s="349"/>
      <c r="D43" s="94">
        <v>46.7</v>
      </c>
      <c r="E43" s="56">
        <f>$E$41*Q43</f>
        <v>119.10756401425162</v>
      </c>
      <c r="F43" s="223">
        <f t="shared" si="3"/>
        <v>0.39208257163593901</v>
      </c>
      <c r="G43" s="94">
        <v>89.3</v>
      </c>
      <c r="H43" s="94">
        <v>104.3</v>
      </c>
      <c r="I43" s="94">
        <v>146.30000000000001</v>
      </c>
      <c r="J43" s="94">
        <v>180.3</v>
      </c>
      <c r="K43" s="91" t="s">
        <v>40</v>
      </c>
      <c r="L43" s="212"/>
      <c r="M43" s="246">
        <f t="shared" si="4"/>
        <v>0.20947689420595822</v>
      </c>
      <c r="N43" s="246">
        <f t="shared" si="4"/>
        <v>0.19935015290519875</v>
      </c>
      <c r="O43" s="246">
        <f t="shared" si="4"/>
        <v>0.22675139491630503</v>
      </c>
      <c r="P43" s="246">
        <f t="shared" si="4"/>
        <v>0.22776654876200103</v>
      </c>
      <c r="Q43" s="247">
        <f>AVERAGE(M43:P43)</f>
        <v>0.21583624769736576</v>
      </c>
    </row>
    <row r="44" spans="1:17">
      <c r="A44" s="8"/>
      <c r="B44" s="42" t="s">
        <v>19</v>
      </c>
      <c r="C44" s="349"/>
      <c r="D44" s="94">
        <v>42.3</v>
      </c>
      <c r="E44" s="56">
        <f>$E$41*Q44</f>
        <v>113.31840198061369</v>
      </c>
      <c r="F44" s="223">
        <f t="shared" si="3"/>
        <v>0.37328447331296294</v>
      </c>
      <c r="G44" s="94">
        <v>81.599999999999994</v>
      </c>
      <c r="H44" s="94">
        <v>102.6</v>
      </c>
      <c r="I44" s="94">
        <v>138.6</v>
      </c>
      <c r="J44" s="94">
        <v>173.4</v>
      </c>
      <c r="K44" s="91" t="s">
        <v>40</v>
      </c>
      <c r="L44" s="212"/>
      <c r="M44" s="246">
        <f t="shared" si="4"/>
        <v>0.19141449683321601</v>
      </c>
      <c r="N44" s="246">
        <f t="shared" si="4"/>
        <v>0.19610091743119262</v>
      </c>
      <c r="O44" s="246">
        <f t="shared" si="4"/>
        <v>0.21481711097334158</v>
      </c>
      <c r="P44" s="246">
        <f t="shared" si="4"/>
        <v>0.2190500252652855</v>
      </c>
      <c r="Q44" s="247">
        <f>AVERAGE(M44:P44)</f>
        <v>0.20534563762575891</v>
      </c>
    </row>
    <row r="45" spans="1:17">
      <c r="A45" s="8"/>
      <c r="B45" s="42" t="s">
        <v>20</v>
      </c>
      <c r="C45" s="349"/>
      <c r="D45" s="94">
        <v>25.6</v>
      </c>
      <c r="E45" s="56">
        <f>$E$41*Q45</f>
        <v>66.643592346177229</v>
      </c>
      <c r="F45" s="223">
        <f t="shared" si="3"/>
        <v>0.38413295410340309</v>
      </c>
      <c r="G45" s="94">
        <v>48.6</v>
      </c>
      <c r="H45" s="94">
        <v>66.599999999999994</v>
      </c>
      <c r="I45" s="94">
        <v>76.599999999999994</v>
      </c>
      <c r="J45" s="94">
        <v>97.4</v>
      </c>
      <c r="K45" s="91" t="s">
        <v>40</v>
      </c>
      <c r="L45" s="212"/>
      <c r="M45" s="246">
        <f t="shared" si="4"/>
        <v>0.11400422237860662</v>
      </c>
      <c r="N45" s="246">
        <f t="shared" si="4"/>
        <v>0.12729357798165136</v>
      </c>
      <c r="O45" s="246">
        <f t="shared" si="4"/>
        <v>0.11872287662740234</v>
      </c>
      <c r="P45" s="246">
        <f t="shared" si="4"/>
        <v>0.12304194037392623</v>
      </c>
      <c r="Q45" s="247">
        <f>AVERAGE(M45:P45)</f>
        <v>0.12076565434039664</v>
      </c>
    </row>
    <row r="46" spans="1:17">
      <c r="A46" s="8"/>
      <c r="B46" s="42" t="s">
        <v>21</v>
      </c>
      <c r="C46" s="349"/>
      <c r="D46" s="94">
        <v>9.6999999999999993</v>
      </c>
      <c r="E46" s="56">
        <f>$E$41*Q46</f>
        <v>28.937486836365526</v>
      </c>
      <c r="F46" s="223">
        <f t="shared" si="3"/>
        <v>0.3352053360698235</v>
      </c>
      <c r="G46" s="94">
        <v>18.5</v>
      </c>
      <c r="H46" s="94">
        <v>31.4</v>
      </c>
      <c r="I46" s="94">
        <v>33.4</v>
      </c>
      <c r="J46" s="94">
        <v>43.2</v>
      </c>
      <c r="K46" s="95"/>
      <c r="L46" s="212"/>
      <c r="M46" s="246">
        <f t="shared" si="4"/>
        <v>4.3396669012432561E-2</v>
      </c>
      <c r="N46" s="246">
        <f t="shared" si="4"/>
        <v>6.0015290519877668E-2</v>
      </c>
      <c r="O46" s="246">
        <f t="shared" si="4"/>
        <v>5.1766893986360814E-2</v>
      </c>
      <c r="P46" s="246">
        <f t="shared" si="4"/>
        <v>5.4573016675088432E-2</v>
      </c>
      <c r="Q46" s="247">
        <f>AVERAGE(M46:P46)</f>
        <v>5.2437967548439865E-2</v>
      </c>
    </row>
    <row r="47" spans="1:17" ht="30.75" customHeight="1">
      <c r="A47" s="366" t="s">
        <v>120</v>
      </c>
      <c r="B47" s="366"/>
      <c r="C47" s="366"/>
      <c r="D47" s="366"/>
      <c r="E47" s="366"/>
      <c r="F47" s="366"/>
      <c r="G47" s="366"/>
      <c r="H47" s="366"/>
      <c r="I47" s="366"/>
      <c r="J47" s="366"/>
      <c r="K47" s="366"/>
      <c r="L47" s="160"/>
    </row>
    <row r="48" spans="1:17">
      <c r="A48" s="8"/>
      <c r="B48" s="46" t="s">
        <v>15</v>
      </c>
      <c r="C48" s="359" t="s">
        <v>16</v>
      </c>
      <c r="D48" s="43">
        <v>57</v>
      </c>
      <c r="E48" s="43">
        <v>0</v>
      </c>
      <c r="F48" s="232">
        <f>100%-D48%</f>
        <v>0.43000000000000005</v>
      </c>
      <c r="G48" s="43">
        <v>54</v>
      </c>
      <c r="H48" s="43">
        <v>51</v>
      </c>
      <c r="I48" s="43">
        <v>49</v>
      </c>
      <c r="J48" s="43">
        <v>49</v>
      </c>
      <c r="K48" s="59" t="s">
        <v>40</v>
      </c>
      <c r="L48" s="174"/>
    </row>
    <row r="49" spans="1:12">
      <c r="A49" s="8"/>
      <c r="B49" s="42" t="s">
        <v>17</v>
      </c>
      <c r="C49" s="359"/>
      <c r="D49" s="43">
        <v>57</v>
      </c>
      <c r="E49" s="43">
        <v>0</v>
      </c>
      <c r="F49" s="232">
        <f>100%-D49%</f>
        <v>0.43000000000000005</v>
      </c>
      <c r="G49" s="43">
        <v>54</v>
      </c>
      <c r="H49" s="43">
        <v>50</v>
      </c>
      <c r="I49" s="43">
        <v>48</v>
      </c>
      <c r="J49" s="43">
        <v>48</v>
      </c>
      <c r="K49" s="91" t="s">
        <v>40</v>
      </c>
      <c r="L49" s="185"/>
    </row>
    <row r="50" spans="1:12">
      <c r="A50" s="8"/>
      <c r="B50" s="42" t="s">
        <v>18</v>
      </c>
      <c r="C50" s="359"/>
      <c r="D50" s="43">
        <v>57</v>
      </c>
      <c r="E50" s="43">
        <v>0</v>
      </c>
      <c r="F50" s="232">
        <f>100%-D50%</f>
        <v>0.43000000000000005</v>
      </c>
      <c r="G50" s="43">
        <v>55</v>
      </c>
      <c r="H50" s="43">
        <v>52</v>
      </c>
      <c r="I50" s="43">
        <v>50</v>
      </c>
      <c r="J50" s="43">
        <v>50</v>
      </c>
      <c r="K50" s="91" t="s">
        <v>40</v>
      </c>
      <c r="L50" s="185"/>
    </row>
    <row r="51" spans="1:12">
      <c r="A51" s="8"/>
      <c r="B51" s="42" t="s">
        <v>19</v>
      </c>
      <c r="C51" s="359"/>
      <c r="D51" s="43">
        <v>10</v>
      </c>
      <c r="E51" s="43">
        <v>0</v>
      </c>
      <c r="F51" s="233">
        <f>100%-D51%</f>
        <v>0.9</v>
      </c>
      <c r="G51" s="43">
        <v>10</v>
      </c>
      <c r="H51" s="43">
        <v>10</v>
      </c>
      <c r="I51" s="43">
        <v>10</v>
      </c>
      <c r="J51" s="43">
        <v>10</v>
      </c>
      <c r="K51" s="91" t="s">
        <v>40</v>
      </c>
      <c r="L51" s="185"/>
    </row>
    <row r="52" spans="1:12">
      <c r="A52" s="8"/>
      <c r="B52" s="42" t="s">
        <v>20</v>
      </c>
      <c r="C52" s="359"/>
      <c r="D52" s="43">
        <v>50</v>
      </c>
      <c r="E52" s="43">
        <v>0</v>
      </c>
      <c r="F52" s="232">
        <f>100%-D52%</f>
        <v>0.5</v>
      </c>
      <c r="G52" s="43">
        <v>49</v>
      </c>
      <c r="H52" s="43">
        <v>48</v>
      </c>
      <c r="I52" s="43">
        <v>47</v>
      </c>
      <c r="J52" s="43">
        <v>46</v>
      </c>
      <c r="K52" s="91" t="s">
        <v>40</v>
      </c>
      <c r="L52" s="185"/>
    </row>
    <row r="53" spans="1:12" ht="27.75" customHeight="1">
      <c r="A53" s="346" t="s">
        <v>112</v>
      </c>
      <c r="B53" s="346"/>
      <c r="C53" s="346"/>
      <c r="D53" s="346"/>
      <c r="E53" s="346"/>
      <c r="F53" s="346"/>
      <c r="G53" s="346"/>
      <c r="H53" s="346"/>
      <c r="I53" s="346"/>
      <c r="J53" s="346"/>
      <c r="K53" s="346"/>
      <c r="L53" s="160"/>
    </row>
    <row r="54" spans="1:12">
      <c r="A54" s="354"/>
      <c r="B54" s="367" t="s">
        <v>15</v>
      </c>
      <c r="C54" s="10" t="s">
        <v>27</v>
      </c>
      <c r="D54" s="11">
        <v>6887</v>
      </c>
      <c r="E54" s="12">
        <v>6157</v>
      </c>
      <c r="F54" s="34">
        <f>MIN(D54/E54,100%)</f>
        <v>1</v>
      </c>
      <c r="G54" s="13">
        <v>6157</v>
      </c>
      <c r="H54" s="13">
        <v>6157</v>
      </c>
      <c r="I54" s="13">
        <v>6157</v>
      </c>
      <c r="J54" s="13">
        <v>6157</v>
      </c>
      <c r="K54" s="13">
        <v>6157</v>
      </c>
      <c r="L54" s="176"/>
    </row>
    <row r="55" spans="1:12" ht="25.5">
      <c r="A55" s="354"/>
      <c r="B55" s="367"/>
      <c r="C55" s="10" t="s">
        <v>28</v>
      </c>
      <c r="D55" s="11">
        <v>2768</v>
      </c>
      <c r="E55" s="12">
        <v>5387</v>
      </c>
      <c r="F55" s="33">
        <f>D55/E55</f>
        <v>0.51382958975310933</v>
      </c>
      <c r="G55" s="12">
        <v>4169</v>
      </c>
      <c r="H55" s="12">
        <v>5323</v>
      </c>
      <c r="I55" s="12">
        <v>5387</v>
      </c>
      <c r="J55" s="14">
        <v>5387</v>
      </c>
      <c r="K55" s="12">
        <v>5387</v>
      </c>
      <c r="L55" s="177"/>
    </row>
    <row r="56" spans="1:12">
      <c r="A56" s="354"/>
      <c r="B56" s="353" t="s">
        <v>17</v>
      </c>
      <c r="C56" s="10" t="s">
        <v>27</v>
      </c>
      <c r="D56" s="15">
        <v>2101</v>
      </c>
      <c r="E56" s="16">
        <v>2587</v>
      </c>
      <c r="F56" s="34">
        <f>D56/E56</f>
        <v>0.81213761113258598</v>
      </c>
      <c r="G56" s="13">
        <v>2587</v>
      </c>
      <c r="H56" s="13">
        <v>2587</v>
      </c>
      <c r="I56" s="13">
        <v>2587</v>
      </c>
      <c r="J56" s="13">
        <v>2587</v>
      </c>
      <c r="K56" s="13">
        <v>2587</v>
      </c>
      <c r="L56" s="176"/>
    </row>
    <row r="57" spans="1:12" ht="25.5">
      <c r="A57" s="354"/>
      <c r="B57" s="353"/>
      <c r="C57" s="10" t="s">
        <v>28</v>
      </c>
      <c r="D57" s="15">
        <v>779</v>
      </c>
      <c r="E57" s="16">
        <v>2030</v>
      </c>
      <c r="F57" s="33">
        <f>D57/E57</f>
        <v>0.38374384236453202</v>
      </c>
      <c r="G57" s="13">
        <v>1700</v>
      </c>
      <c r="H57" s="13">
        <v>2005</v>
      </c>
      <c r="I57" s="16">
        <v>2030</v>
      </c>
      <c r="J57" s="16">
        <v>2030</v>
      </c>
      <c r="K57" s="16">
        <v>2030</v>
      </c>
      <c r="L57" s="178"/>
    </row>
    <row r="58" spans="1:12">
      <c r="A58" s="354"/>
      <c r="B58" s="353" t="s">
        <v>18</v>
      </c>
      <c r="C58" s="10" t="s">
        <v>27</v>
      </c>
      <c r="D58" s="15">
        <v>2399</v>
      </c>
      <c r="E58" s="17">
        <v>1841</v>
      </c>
      <c r="F58" s="34">
        <f>MIN(D58/E58,100%)</f>
        <v>1</v>
      </c>
      <c r="G58" s="17">
        <v>1841</v>
      </c>
      <c r="H58" s="17">
        <v>1841</v>
      </c>
      <c r="I58" s="17">
        <v>1841</v>
      </c>
      <c r="J58" s="17">
        <v>1841</v>
      </c>
      <c r="K58" s="17">
        <v>1841</v>
      </c>
      <c r="L58" s="176"/>
    </row>
    <row r="59" spans="1:12" ht="25.5">
      <c r="A59" s="354"/>
      <c r="B59" s="353"/>
      <c r="C59" s="10" t="s">
        <v>28</v>
      </c>
      <c r="D59" s="15">
        <v>981</v>
      </c>
      <c r="E59" s="16">
        <v>1535</v>
      </c>
      <c r="F59" s="33">
        <f>D59/E59</f>
        <v>0.63908794788273615</v>
      </c>
      <c r="G59" s="17">
        <v>1250</v>
      </c>
      <c r="H59" s="17">
        <v>1515</v>
      </c>
      <c r="I59" s="18">
        <v>1535</v>
      </c>
      <c r="J59" s="18">
        <v>1535</v>
      </c>
      <c r="K59" s="18">
        <v>1535</v>
      </c>
      <c r="L59" s="178"/>
    </row>
    <row r="60" spans="1:12">
      <c r="A60" s="354"/>
      <c r="B60" s="353" t="s">
        <v>19</v>
      </c>
      <c r="C60" s="10" t="s">
        <v>27</v>
      </c>
      <c r="D60" s="15">
        <v>815</v>
      </c>
      <c r="E60" s="17">
        <v>576</v>
      </c>
      <c r="F60" s="34">
        <f>MIN(D60/E60,100%)</f>
        <v>1</v>
      </c>
      <c r="G60" s="17">
        <v>576</v>
      </c>
      <c r="H60" s="17">
        <v>576</v>
      </c>
      <c r="I60" s="17">
        <v>576</v>
      </c>
      <c r="J60" s="17">
        <v>576</v>
      </c>
      <c r="K60" s="17">
        <v>576</v>
      </c>
      <c r="L60" s="176"/>
    </row>
    <row r="61" spans="1:12" ht="25.5">
      <c r="A61" s="354"/>
      <c r="B61" s="353"/>
      <c r="C61" s="10" t="s">
        <v>28</v>
      </c>
      <c r="D61" s="15">
        <v>369</v>
      </c>
      <c r="E61" s="16">
        <v>703</v>
      </c>
      <c r="F61" s="33">
        <f>D61/E61</f>
        <v>0.5248933143669986</v>
      </c>
      <c r="G61" s="17">
        <v>440</v>
      </c>
      <c r="H61" s="17">
        <v>700</v>
      </c>
      <c r="I61" s="18">
        <v>703</v>
      </c>
      <c r="J61" s="18">
        <v>703</v>
      </c>
      <c r="K61" s="18">
        <v>703</v>
      </c>
      <c r="L61" s="178"/>
    </row>
    <row r="62" spans="1:12">
      <c r="A62" s="354"/>
      <c r="B62" s="353" t="s">
        <v>20</v>
      </c>
      <c r="C62" s="10" t="s">
        <v>27</v>
      </c>
      <c r="D62" s="15">
        <v>1119</v>
      </c>
      <c r="E62" s="16">
        <v>789</v>
      </c>
      <c r="F62" s="34">
        <f>MIN(D62/E62,100%)</f>
        <v>1</v>
      </c>
      <c r="G62" s="16">
        <v>789</v>
      </c>
      <c r="H62" s="16">
        <v>789</v>
      </c>
      <c r="I62" s="16">
        <v>789</v>
      </c>
      <c r="J62" s="16">
        <v>789</v>
      </c>
      <c r="K62" s="16">
        <v>789</v>
      </c>
      <c r="L62" s="178"/>
    </row>
    <row r="63" spans="1:12" ht="25.5">
      <c r="A63" s="354"/>
      <c r="B63" s="353"/>
      <c r="C63" s="10" t="s">
        <v>28</v>
      </c>
      <c r="D63" s="15">
        <v>468</v>
      </c>
      <c r="E63" s="16">
        <v>796</v>
      </c>
      <c r="F63" s="33">
        <f>D63/E63</f>
        <v>0.5879396984924623</v>
      </c>
      <c r="G63" s="17">
        <v>559</v>
      </c>
      <c r="H63" s="17">
        <v>783</v>
      </c>
      <c r="I63" s="18">
        <v>796</v>
      </c>
      <c r="J63" s="18">
        <v>796</v>
      </c>
      <c r="K63" s="18">
        <v>796</v>
      </c>
      <c r="L63" s="178"/>
    </row>
    <row r="64" spans="1:12">
      <c r="A64" s="354"/>
      <c r="B64" s="353" t="s">
        <v>21</v>
      </c>
      <c r="C64" s="10" t="s">
        <v>27</v>
      </c>
      <c r="D64" s="15">
        <v>453</v>
      </c>
      <c r="E64" s="17">
        <v>364</v>
      </c>
      <c r="F64" s="34">
        <f>MIN(D64/E64,100%)</f>
        <v>1</v>
      </c>
      <c r="G64" s="17">
        <v>364</v>
      </c>
      <c r="H64" s="17">
        <v>364</v>
      </c>
      <c r="I64" s="17">
        <v>364</v>
      </c>
      <c r="J64" s="17">
        <v>364</v>
      </c>
      <c r="K64" s="17">
        <v>364</v>
      </c>
      <c r="L64" s="176"/>
    </row>
    <row r="65" spans="1:12" ht="25.5">
      <c r="A65" s="354"/>
      <c r="B65" s="353"/>
      <c r="C65" s="10" t="s">
        <v>28</v>
      </c>
      <c r="D65" s="15">
        <v>171</v>
      </c>
      <c r="E65" s="16">
        <v>323</v>
      </c>
      <c r="F65" s="33">
        <f>D65/E65</f>
        <v>0.52941176470588236</v>
      </c>
      <c r="G65" s="17">
        <v>220</v>
      </c>
      <c r="H65" s="17">
        <v>320</v>
      </c>
      <c r="I65" s="18">
        <v>323</v>
      </c>
      <c r="J65" s="18">
        <v>323</v>
      </c>
      <c r="K65" s="18">
        <v>323</v>
      </c>
      <c r="L65" s="178"/>
    </row>
    <row r="66" spans="1:12" ht="30.75" customHeight="1">
      <c r="A66" s="346" t="s">
        <v>100</v>
      </c>
      <c r="B66" s="346"/>
      <c r="C66" s="346"/>
      <c r="D66" s="346"/>
      <c r="E66" s="346"/>
      <c r="F66" s="346"/>
      <c r="G66" s="346"/>
      <c r="H66" s="346"/>
      <c r="I66" s="346"/>
      <c r="J66" s="346"/>
      <c r="K66" s="346"/>
      <c r="L66" s="160"/>
    </row>
    <row r="67" spans="1:12">
      <c r="A67" s="87"/>
      <c r="B67" s="46" t="s">
        <v>15</v>
      </c>
      <c r="C67" s="347" t="s">
        <v>42</v>
      </c>
      <c r="D67" s="30">
        <v>6.06</v>
      </c>
      <c r="E67" s="30">
        <v>3.4</v>
      </c>
      <c r="F67" s="223">
        <f t="shared" ref="F67:F72" si="5">E67/D67*100%</f>
        <v>0.56105610561056107</v>
      </c>
      <c r="G67" s="30">
        <v>5.91</v>
      </c>
      <c r="H67" s="30">
        <v>5.76</v>
      </c>
      <c r="I67" s="30">
        <v>5.62</v>
      </c>
      <c r="J67" s="30">
        <v>5.48</v>
      </c>
      <c r="K67" s="91" t="s">
        <v>40</v>
      </c>
      <c r="L67" s="185"/>
    </row>
    <row r="68" spans="1:12">
      <c r="A68" s="87"/>
      <c r="B68" s="7" t="s">
        <v>30</v>
      </c>
      <c r="C68" s="347"/>
      <c r="D68" s="30">
        <v>6.06</v>
      </c>
      <c r="E68" s="30">
        <v>3.4</v>
      </c>
      <c r="F68" s="223">
        <f t="shared" si="5"/>
        <v>0.56105610561056107</v>
      </c>
      <c r="G68" s="113">
        <v>5.91</v>
      </c>
      <c r="H68" s="113">
        <v>5.76</v>
      </c>
      <c r="I68" s="113">
        <v>5.62</v>
      </c>
      <c r="J68" s="113">
        <v>5.48</v>
      </c>
      <c r="K68" s="114">
        <v>5.35</v>
      </c>
      <c r="L68" s="187"/>
    </row>
    <row r="69" spans="1:12">
      <c r="A69" s="87"/>
      <c r="B69" s="7" t="s">
        <v>31</v>
      </c>
      <c r="C69" s="347"/>
      <c r="D69" s="30">
        <v>6.06</v>
      </c>
      <c r="E69" s="30">
        <v>3.4</v>
      </c>
      <c r="F69" s="223">
        <f t="shared" si="5"/>
        <v>0.56105610561056107</v>
      </c>
      <c r="G69" s="113">
        <v>5.91</v>
      </c>
      <c r="H69" s="113">
        <v>5.76</v>
      </c>
      <c r="I69" s="113">
        <v>5.62</v>
      </c>
      <c r="J69" s="113">
        <v>5.48</v>
      </c>
      <c r="K69" s="114">
        <v>5.35</v>
      </c>
      <c r="L69" s="187"/>
    </row>
    <row r="70" spans="1:12">
      <c r="A70" s="87"/>
      <c r="B70" s="7" t="s">
        <v>19</v>
      </c>
      <c r="C70" s="347"/>
      <c r="D70" s="30">
        <v>6.06</v>
      </c>
      <c r="E70" s="30">
        <v>3.4</v>
      </c>
      <c r="F70" s="223">
        <f t="shared" si="5"/>
        <v>0.56105610561056107</v>
      </c>
      <c r="G70" s="113">
        <v>5.8</v>
      </c>
      <c r="H70" s="113">
        <v>5.7</v>
      </c>
      <c r="I70" s="113">
        <v>5.5</v>
      </c>
      <c r="J70" s="113">
        <v>5.3</v>
      </c>
      <c r="K70" s="114">
        <v>5.2</v>
      </c>
      <c r="L70" s="187"/>
    </row>
    <row r="71" spans="1:12">
      <c r="A71" s="87"/>
      <c r="B71" s="7" t="s">
        <v>32</v>
      </c>
      <c r="C71" s="347"/>
      <c r="D71" s="30">
        <v>6.06</v>
      </c>
      <c r="E71" s="30">
        <v>3.4</v>
      </c>
      <c r="F71" s="223">
        <f t="shared" si="5"/>
        <v>0.56105610561056107</v>
      </c>
      <c r="G71" s="113">
        <v>5.7</v>
      </c>
      <c r="H71" s="113">
        <v>5.6</v>
      </c>
      <c r="I71" s="113">
        <v>5.5</v>
      </c>
      <c r="J71" s="113">
        <v>5.4</v>
      </c>
      <c r="K71" s="114">
        <v>5.2</v>
      </c>
      <c r="L71" s="187"/>
    </row>
    <row r="72" spans="1:12">
      <c r="A72" s="87"/>
      <c r="B72" s="7" t="s">
        <v>33</v>
      </c>
      <c r="C72" s="347"/>
      <c r="D72" s="30">
        <v>6.06</v>
      </c>
      <c r="E72" s="30">
        <v>3.4</v>
      </c>
      <c r="F72" s="223">
        <f t="shared" si="5"/>
        <v>0.56105610561056107</v>
      </c>
      <c r="G72" s="113">
        <v>5.8</v>
      </c>
      <c r="H72" s="113">
        <v>5.7</v>
      </c>
      <c r="I72" s="113">
        <v>5.5</v>
      </c>
      <c r="J72" s="113">
        <v>5.3</v>
      </c>
      <c r="K72" s="114">
        <v>5.3</v>
      </c>
      <c r="L72" s="187"/>
    </row>
    <row r="73" spans="1:12" ht="32.450000000000003" customHeight="1">
      <c r="A73" s="346" t="s">
        <v>117</v>
      </c>
      <c r="B73" s="346"/>
      <c r="C73" s="346"/>
      <c r="D73" s="346"/>
      <c r="E73" s="346"/>
      <c r="F73" s="346"/>
      <c r="G73" s="346"/>
      <c r="H73" s="346"/>
      <c r="I73" s="346"/>
      <c r="J73" s="346"/>
      <c r="K73" s="346"/>
      <c r="L73" s="160"/>
    </row>
    <row r="74" spans="1:12">
      <c r="A74" s="8"/>
      <c r="B74" s="46" t="s">
        <v>15</v>
      </c>
      <c r="C74" s="347" t="s">
        <v>16</v>
      </c>
      <c r="D74" s="49">
        <v>0.6</v>
      </c>
      <c r="E74" s="19">
        <v>100</v>
      </c>
      <c r="F74" s="33">
        <f t="shared" ref="F74:F79" si="6">1-D74</f>
        <v>0.4</v>
      </c>
      <c r="G74" s="30">
        <v>60</v>
      </c>
      <c r="H74" s="30">
        <v>59</v>
      </c>
      <c r="I74" s="30">
        <v>58.5</v>
      </c>
      <c r="J74" s="30">
        <v>58</v>
      </c>
      <c r="K74" s="59" t="s">
        <v>40</v>
      </c>
      <c r="L74" s="174"/>
    </row>
    <row r="75" spans="1:12">
      <c r="A75" s="8"/>
      <c r="B75" s="42" t="s">
        <v>17</v>
      </c>
      <c r="C75" s="349"/>
      <c r="D75" s="248">
        <v>0.5</v>
      </c>
      <c r="E75" s="19">
        <v>100</v>
      </c>
      <c r="F75" s="33">
        <f t="shared" si="6"/>
        <v>0.5</v>
      </c>
      <c r="G75" s="43">
        <v>50</v>
      </c>
      <c r="H75" s="92">
        <v>49.6</v>
      </c>
      <c r="I75" s="92">
        <v>49.6</v>
      </c>
      <c r="J75" s="92">
        <v>49.6</v>
      </c>
      <c r="K75" s="91" t="s">
        <v>40</v>
      </c>
      <c r="L75" s="185"/>
    </row>
    <row r="76" spans="1:12">
      <c r="A76" s="8"/>
      <c r="B76" s="42" t="s">
        <v>18</v>
      </c>
      <c r="C76" s="349"/>
      <c r="D76" s="248">
        <v>0.55000000000000004</v>
      </c>
      <c r="E76" s="19">
        <v>100</v>
      </c>
      <c r="F76" s="33">
        <f t="shared" si="6"/>
        <v>0.44999999999999996</v>
      </c>
      <c r="G76" s="43">
        <v>55</v>
      </c>
      <c r="H76" s="92">
        <v>54.5</v>
      </c>
      <c r="I76" s="92">
        <v>54.5</v>
      </c>
      <c r="J76" s="92">
        <v>54.5</v>
      </c>
      <c r="K76" s="91" t="s">
        <v>40</v>
      </c>
      <c r="L76" s="185"/>
    </row>
    <row r="77" spans="1:12">
      <c r="A77" s="8"/>
      <c r="B77" s="42" t="s">
        <v>19</v>
      </c>
      <c r="C77" s="349"/>
      <c r="D77" s="248">
        <v>0.71</v>
      </c>
      <c r="E77" s="19">
        <v>100</v>
      </c>
      <c r="F77" s="33">
        <f t="shared" si="6"/>
        <v>0.29000000000000004</v>
      </c>
      <c r="G77" s="43">
        <v>71</v>
      </c>
      <c r="H77" s="43">
        <v>71</v>
      </c>
      <c r="I77" s="43">
        <v>71</v>
      </c>
      <c r="J77" s="43">
        <v>71</v>
      </c>
      <c r="K77" s="91" t="s">
        <v>40</v>
      </c>
      <c r="L77" s="185"/>
    </row>
    <row r="78" spans="1:12">
      <c r="A78" s="8"/>
      <c r="B78" s="42" t="s">
        <v>20</v>
      </c>
      <c r="C78" s="349"/>
      <c r="D78" s="248">
        <v>0.65</v>
      </c>
      <c r="E78" s="19">
        <v>100</v>
      </c>
      <c r="F78" s="33">
        <f t="shared" si="6"/>
        <v>0.35</v>
      </c>
      <c r="G78" s="43">
        <v>65</v>
      </c>
      <c r="H78" s="92">
        <v>64.099999999999994</v>
      </c>
      <c r="I78" s="92">
        <v>64.099999999999994</v>
      </c>
      <c r="J78" s="92">
        <v>64.099999999999994</v>
      </c>
      <c r="K78" s="91" t="s">
        <v>40</v>
      </c>
      <c r="L78" s="185"/>
    </row>
    <row r="79" spans="1:12">
      <c r="A79" s="8"/>
      <c r="B79" s="42" t="s">
        <v>21</v>
      </c>
      <c r="C79" s="349"/>
      <c r="D79" s="248">
        <v>0.76</v>
      </c>
      <c r="E79" s="19">
        <v>100</v>
      </c>
      <c r="F79" s="33">
        <f t="shared" si="6"/>
        <v>0.24</v>
      </c>
      <c r="G79" s="43">
        <v>76</v>
      </c>
      <c r="H79" s="43">
        <v>76</v>
      </c>
      <c r="I79" s="43">
        <v>76</v>
      </c>
      <c r="J79" s="43">
        <v>76</v>
      </c>
      <c r="K79" s="91" t="s">
        <v>40</v>
      </c>
      <c r="L79" s="185"/>
    </row>
    <row r="80" spans="1:12" ht="29.45" customHeight="1">
      <c r="A80" s="346" t="s">
        <v>110</v>
      </c>
      <c r="B80" s="346"/>
      <c r="C80" s="346"/>
      <c r="D80" s="346"/>
      <c r="E80" s="346"/>
      <c r="F80" s="346"/>
      <c r="G80" s="346"/>
      <c r="H80" s="346"/>
      <c r="I80" s="346"/>
      <c r="J80" s="346"/>
      <c r="K80" s="346"/>
      <c r="L80" s="160"/>
    </row>
    <row r="81" spans="1:12">
      <c r="A81" s="354"/>
      <c r="B81" s="54" t="s">
        <v>15</v>
      </c>
      <c r="C81" s="358" t="s">
        <v>16</v>
      </c>
      <c r="D81" s="23">
        <v>60</v>
      </c>
      <c r="E81" s="19">
        <v>100</v>
      </c>
      <c r="F81" s="33">
        <f t="shared" ref="F81:F86" si="7">D81/E81</f>
        <v>0.6</v>
      </c>
      <c r="G81" s="24">
        <v>70</v>
      </c>
      <c r="H81" s="24">
        <v>70</v>
      </c>
      <c r="I81" s="24">
        <v>75</v>
      </c>
      <c r="J81" s="24">
        <v>77</v>
      </c>
      <c r="K81" s="25">
        <v>79</v>
      </c>
      <c r="L81" s="180"/>
    </row>
    <row r="82" spans="1:12">
      <c r="A82" s="354"/>
      <c r="B82" s="26" t="s">
        <v>17</v>
      </c>
      <c r="C82" s="358"/>
      <c r="D82" s="23">
        <v>75</v>
      </c>
      <c r="E82" s="19">
        <v>100</v>
      </c>
      <c r="F82" s="34">
        <f t="shared" si="7"/>
        <v>0.75</v>
      </c>
      <c r="G82" s="24">
        <v>68</v>
      </c>
      <c r="H82" s="24">
        <v>68</v>
      </c>
      <c r="I82" s="24">
        <v>72</v>
      </c>
      <c r="J82" s="27">
        <v>76</v>
      </c>
      <c r="K82" s="25">
        <v>78</v>
      </c>
      <c r="L82" s="180"/>
    </row>
    <row r="83" spans="1:12">
      <c r="A83" s="354"/>
      <c r="B83" s="26" t="s">
        <v>18</v>
      </c>
      <c r="C83" s="358"/>
      <c r="D83" s="23">
        <v>50</v>
      </c>
      <c r="E83" s="19">
        <v>100</v>
      </c>
      <c r="F83" s="33">
        <f t="shared" si="7"/>
        <v>0.5</v>
      </c>
      <c r="G83" s="24">
        <v>62</v>
      </c>
      <c r="H83" s="24">
        <v>62</v>
      </c>
      <c r="I83" s="24">
        <v>70</v>
      </c>
      <c r="J83" s="27">
        <v>74</v>
      </c>
      <c r="K83" s="25">
        <v>77</v>
      </c>
      <c r="L83" s="180"/>
    </row>
    <row r="84" spans="1:12">
      <c r="A84" s="354"/>
      <c r="B84" s="28" t="s">
        <v>19</v>
      </c>
      <c r="C84" s="358"/>
      <c r="D84" s="29">
        <v>50</v>
      </c>
      <c r="E84" s="19">
        <v>100</v>
      </c>
      <c r="F84" s="33">
        <f t="shared" si="7"/>
        <v>0.5</v>
      </c>
      <c r="G84" s="24">
        <v>70</v>
      </c>
      <c r="H84" s="24">
        <v>70</v>
      </c>
      <c r="I84" s="24">
        <v>75</v>
      </c>
      <c r="J84" s="25">
        <v>77</v>
      </c>
      <c r="K84" s="25">
        <v>78</v>
      </c>
      <c r="L84" s="180"/>
    </row>
    <row r="85" spans="1:12">
      <c r="A85" s="354"/>
      <c r="B85" s="26" t="s">
        <v>20</v>
      </c>
      <c r="C85" s="358"/>
      <c r="D85" s="29">
        <v>50</v>
      </c>
      <c r="E85" s="19">
        <v>100</v>
      </c>
      <c r="F85" s="33">
        <f t="shared" si="7"/>
        <v>0.5</v>
      </c>
      <c r="G85" s="24">
        <v>75</v>
      </c>
      <c r="H85" s="24">
        <v>75</v>
      </c>
      <c r="I85" s="24">
        <v>78</v>
      </c>
      <c r="J85" s="25">
        <v>78</v>
      </c>
      <c r="K85" s="25">
        <v>80</v>
      </c>
      <c r="L85" s="180"/>
    </row>
    <row r="86" spans="1:12">
      <c r="A86" s="354"/>
      <c r="B86" s="26" t="s">
        <v>21</v>
      </c>
      <c r="C86" s="358"/>
      <c r="D86" s="29">
        <v>75</v>
      </c>
      <c r="E86" s="19">
        <v>100</v>
      </c>
      <c r="F86" s="34">
        <f t="shared" si="7"/>
        <v>0.75</v>
      </c>
      <c r="G86" s="24">
        <v>75</v>
      </c>
      <c r="H86" s="24">
        <v>75</v>
      </c>
      <c r="I86" s="25">
        <v>80</v>
      </c>
      <c r="J86" s="25">
        <v>80</v>
      </c>
      <c r="K86" s="25">
        <v>82</v>
      </c>
      <c r="L86" s="180"/>
    </row>
    <row r="87" spans="1:12" ht="27.95" customHeight="1">
      <c r="A87" s="373" t="s">
        <v>97</v>
      </c>
      <c r="B87" s="373"/>
      <c r="C87" s="373"/>
      <c r="D87" s="373"/>
      <c r="E87" s="373"/>
      <c r="F87" s="373"/>
      <c r="G87" s="373"/>
      <c r="H87" s="373"/>
      <c r="I87" s="373"/>
      <c r="J87" s="373"/>
      <c r="K87" s="373"/>
      <c r="L87" s="190"/>
    </row>
    <row r="88" spans="1:12">
      <c r="A88" s="87"/>
      <c r="B88" s="46" t="s">
        <v>15</v>
      </c>
      <c r="C88" s="30" t="s">
        <v>45</v>
      </c>
      <c r="D88" s="65">
        <v>1.8</v>
      </c>
      <c r="E88" s="65">
        <v>2.7</v>
      </c>
      <c r="F88" s="224">
        <f>D88/E88*100%</f>
        <v>0.66666666666666663</v>
      </c>
      <c r="G88" s="30">
        <v>2</v>
      </c>
      <c r="H88" s="30">
        <v>2.2999999999999998</v>
      </c>
      <c r="I88" s="30">
        <v>2.2999999999999998</v>
      </c>
      <c r="J88" s="30">
        <v>2.2999999999999998</v>
      </c>
      <c r="K88" s="91" t="s">
        <v>40</v>
      </c>
      <c r="L88" s="185"/>
    </row>
    <row r="89" spans="1:12" ht="32.25" customHeight="1">
      <c r="A89" s="347" t="s">
        <v>122</v>
      </c>
      <c r="B89" s="347"/>
      <c r="C89" s="347"/>
      <c r="D89" s="347"/>
      <c r="E89" s="347"/>
      <c r="F89" s="347"/>
      <c r="G89" s="347"/>
      <c r="H89" s="347"/>
      <c r="I89" s="347"/>
      <c r="J89" s="347"/>
      <c r="K89" s="347"/>
      <c r="L89" s="163"/>
    </row>
    <row r="90" spans="1:12" s="96" customFormat="1">
      <c r="A90" s="149"/>
      <c r="B90" s="46" t="s">
        <v>15</v>
      </c>
      <c r="C90" s="236" t="s">
        <v>121</v>
      </c>
      <c r="D90" s="94">
        <v>77.2</v>
      </c>
      <c r="E90" s="94">
        <v>105.3</v>
      </c>
      <c r="F90" s="223">
        <f>D90/E90</f>
        <v>0.73314339981006649</v>
      </c>
      <c r="G90" s="97">
        <v>98</v>
      </c>
      <c r="H90" s="97">
        <v>130.80000000000001</v>
      </c>
      <c r="I90" s="97">
        <v>174.2</v>
      </c>
      <c r="J90" s="97">
        <v>237.5</v>
      </c>
      <c r="K90" s="91" t="s">
        <v>40</v>
      </c>
      <c r="L90" s="213"/>
    </row>
    <row r="91" spans="1:12" ht="29.25" customHeight="1">
      <c r="A91" s="346" t="s">
        <v>101</v>
      </c>
      <c r="B91" s="346"/>
      <c r="C91" s="346"/>
      <c r="D91" s="346"/>
      <c r="E91" s="346"/>
      <c r="F91" s="346"/>
      <c r="G91" s="346"/>
      <c r="H91" s="346"/>
      <c r="I91" s="346"/>
      <c r="J91" s="346"/>
      <c r="K91" s="346"/>
      <c r="L91" s="160"/>
    </row>
    <row r="92" spans="1:12" ht="63.75">
      <c r="A92" s="87"/>
      <c r="B92" s="46" t="s">
        <v>15</v>
      </c>
      <c r="C92" s="30" t="s">
        <v>41</v>
      </c>
      <c r="D92" s="30">
        <v>240</v>
      </c>
      <c r="E92" s="30">
        <v>325.8</v>
      </c>
      <c r="F92" s="223">
        <f>D92/E92*100%</f>
        <v>0.73664825046040516</v>
      </c>
      <c r="G92" s="30">
        <v>292.89999999999998</v>
      </c>
      <c r="H92" s="30">
        <v>83.9</v>
      </c>
      <c r="I92" s="30">
        <v>92.3</v>
      </c>
      <c r="J92" s="30">
        <v>101.5</v>
      </c>
      <c r="K92" s="91" t="s">
        <v>40</v>
      </c>
      <c r="L92" s="185"/>
    </row>
    <row r="93" spans="1:12" ht="42" customHeight="1">
      <c r="A93" s="364" t="s">
        <v>96</v>
      </c>
      <c r="B93" s="364"/>
      <c r="C93" s="364"/>
      <c r="D93" s="364"/>
      <c r="E93" s="364"/>
      <c r="F93" s="364"/>
      <c r="G93" s="364"/>
      <c r="H93" s="364"/>
      <c r="I93" s="364"/>
      <c r="J93" s="364"/>
      <c r="K93" s="364"/>
      <c r="L93" s="191"/>
    </row>
    <row r="94" spans="1:12">
      <c r="A94" s="87"/>
      <c r="B94" s="46" t="s">
        <v>15</v>
      </c>
      <c r="C94" s="365" t="s">
        <v>46</v>
      </c>
      <c r="D94" s="37">
        <v>67.2</v>
      </c>
      <c r="E94" s="37">
        <v>90.6</v>
      </c>
      <c r="F94" s="225">
        <f>D94/E94*100%</f>
        <v>0.74172185430463589</v>
      </c>
      <c r="G94" s="37">
        <v>67.2</v>
      </c>
      <c r="H94" s="37">
        <v>67.3</v>
      </c>
      <c r="I94" s="37">
        <v>67.400000000000006</v>
      </c>
      <c r="J94" s="37">
        <v>67.5</v>
      </c>
      <c r="K94" s="37">
        <v>70</v>
      </c>
      <c r="L94" s="192"/>
    </row>
    <row r="95" spans="1:12">
      <c r="A95" s="87"/>
      <c r="B95" s="55" t="s">
        <v>32</v>
      </c>
      <c r="C95" s="365"/>
      <c r="D95" s="37">
        <v>67.2</v>
      </c>
      <c r="E95" s="37">
        <v>90.6</v>
      </c>
      <c r="F95" s="225">
        <f>D95/E95*100%</f>
        <v>0.74172185430463589</v>
      </c>
      <c r="G95" s="37">
        <v>67.2</v>
      </c>
      <c r="H95" s="37">
        <v>67.3</v>
      </c>
      <c r="I95" s="37">
        <v>67.400000000000006</v>
      </c>
      <c r="J95" s="37">
        <v>67.5</v>
      </c>
      <c r="K95" s="37">
        <v>70</v>
      </c>
      <c r="L95" s="192"/>
    </row>
    <row r="96" spans="1:12">
      <c r="A96" s="87"/>
      <c r="B96" s="55" t="s">
        <v>33</v>
      </c>
      <c r="C96" s="365"/>
      <c r="D96" s="37">
        <v>67.2</v>
      </c>
      <c r="E96" s="37">
        <v>90.6</v>
      </c>
      <c r="F96" s="225">
        <f>D96/E96*100%</f>
        <v>0.74172185430463589</v>
      </c>
      <c r="G96" s="37">
        <v>67.2</v>
      </c>
      <c r="H96" s="37">
        <v>67.3</v>
      </c>
      <c r="I96" s="37">
        <v>67.400000000000006</v>
      </c>
      <c r="J96" s="37">
        <v>67.5</v>
      </c>
      <c r="K96" s="37">
        <v>70</v>
      </c>
      <c r="L96" s="192"/>
    </row>
    <row r="97" spans="1:12" ht="32.25" customHeight="1">
      <c r="A97" s="350" t="s">
        <v>54</v>
      </c>
      <c r="B97" s="351"/>
      <c r="C97" s="351"/>
      <c r="D97" s="351"/>
      <c r="E97" s="351"/>
      <c r="F97" s="351"/>
      <c r="G97" s="351"/>
      <c r="H97" s="351"/>
      <c r="I97" s="351"/>
      <c r="J97" s="351"/>
      <c r="K97" s="351"/>
      <c r="L97" s="168"/>
    </row>
    <row r="98" spans="1:12">
      <c r="A98" s="348"/>
      <c r="B98" s="54" t="s">
        <v>15</v>
      </c>
      <c r="C98" s="349" t="s">
        <v>16</v>
      </c>
      <c r="D98" s="104">
        <v>0.78700000000000003</v>
      </c>
      <c r="E98" s="52">
        <v>1</v>
      </c>
      <c r="F98" s="73">
        <f t="shared" ref="F98:F103" si="8">D98/E98</f>
        <v>0.78700000000000003</v>
      </c>
      <c r="G98" s="71">
        <v>100</v>
      </c>
      <c r="H98" s="71">
        <v>100</v>
      </c>
      <c r="I98" s="71">
        <v>100</v>
      </c>
      <c r="J98" s="71">
        <v>100</v>
      </c>
      <c r="K98" s="71">
        <v>100</v>
      </c>
      <c r="L98" s="171"/>
    </row>
    <row r="99" spans="1:12">
      <c r="A99" s="348"/>
      <c r="B99" s="53" t="s">
        <v>17</v>
      </c>
      <c r="C99" s="349"/>
      <c r="D99" s="52">
        <v>1</v>
      </c>
      <c r="E99" s="52">
        <v>1</v>
      </c>
      <c r="F99" s="67">
        <f t="shared" si="8"/>
        <v>1</v>
      </c>
      <c r="G99" s="68">
        <v>100</v>
      </c>
      <c r="H99" s="68">
        <v>100</v>
      </c>
      <c r="I99" s="68">
        <v>100</v>
      </c>
      <c r="J99" s="68">
        <v>100</v>
      </c>
      <c r="K99" s="68">
        <v>100</v>
      </c>
      <c r="L99" s="170"/>
    </row>
    <row r="100" spans="1:12">
      <c r="A100" s="348"/>
      <c r="B100" s="53" t="s">
        <v>18</v>
      </c>
      <c r="C100" s="349"/>
      <c r="D100" s="52">
        <v>1</v>
      </c>
      <c r="E100" s="52">
        <v>1</v>
      </c>
      <c r="F100" s="67">
        <f t="shared" si="8"/>
        <v>1</v>
      </c>
      <c r="G100" s="15">
        <v>100</v>
      </c>
      <c r="H100" s="68">
        <v>100</v>
      </c>
      <c r="I100" s="68">
        <v>100</v>
      </c>
      <c r="J100" s="68">
        <v>100</v>
      </c>
      <c r="K100" s="68">
        <v>100</v>
      </c>
      <c r="L100" s="170"/>
    </row>
    <row r="101" spans="1:12">
      <c r="A101" s="348"/>
      <c r="B101" s="53" t="s">
        <v>19</v>
      </c>
      <c r="C101" s="349"/>
      <c r="D101" s="105">
        <v>0.73399999999999999</v>
      </c>
      <c r="E101" s="52">
        <v>1</v>
      </c>
      <c r="F101" s="74">
        <f t="shared" si="8"/>
        <v>0.73399999999999999</v>
      </c>
      <c r="G101" s="15">
        <v>83.4</v>
      </c>
      <c r="H101" s="68">
        <v>100</v>
      </c>
      <c r="I101" s="68">
        <v>100</v>
      </c>
      <c r="J101" s="68">
        <v>100</v>
      </c>
      <c r="K101" s="68">
        <v>100</v>
      </c>
      <c r="L101" s="170"/>
    </row>
    <row r="102" spans="1:12">
      <c r="A102" s="348"/>
      <c r="B102" s="53" t="s">
        <v>20</v>
      </c>
      <c r="C102" s="349"/>
      <c r="D102" s="105">
        <v>0.86299999999999999</v>
      </c>
      <c r="E102" s="52">
        <v>1</v>
      </c>
      <c r="F102" s="69">
        <f t="shared" si="8"/>
        <v>0.86299999999999999</v>
      </c>
      <c r="G102" s="15">
        <v>90.3</v>
      </c>
      <c r="H102" s="68">
        <v>100</v>
      </c>
      <c r="I102" s="68">
        <v>100</v>
      </c>
      <c r="J102" s="68">
        <v>100</v>
      </c>
      <c r="K102" s="68">
        <v>100</v>
      </c>
      <c r="L102" s="170"/>
    </row>
    <row r="103" spans="1:12">
      <c r="A103" s="348"/>
      <c r="B103" s="53" t="s">
        <v>21</v>
      </c>
      <c r="C103" s="349"/>
      <c r="D103" s="105">
        <v>0.54500000000000004</v>
      </c>
      <c r="E103" s="52">
        <v>1</v>
      </c>
      <c r="F103" s="74">
        <f t="shared" si="8"/>
        <v>0.54500000000000004</v>
      </c>
      <c r="G103" s="15">
        <v>75.599999999999994</v>
      </c>
      <c r="H103" s="68">
        <v>100</v>
      </c>
      <c r="I103" s="68">
        <v>100</v>
      </c>
      <c r="J103" s="68">
        <v>100</v>
      </c>
      <c r="K103" s="68">
        <v>100</v>
      </c>
      <c r="L103" s="170"/>
    </row>
    <row r="104" spans="1:12" ht="26.45" customHeight="1">
      <c r="A104" s="346" t="s">
        <v>94</v>
      </c>
      <c r="B104" s="346"/>
      <c r="C104" s="346"/>
      <c r="D104" s="346"/>
      <c r="E104" s="346"/>
      <c r="F104" s="346"/>
      <c r="G104" s="346"/>
      <c r="H104" s="346"/>
      <c r="I104" s="346"/>
      <c r="J104" s="346"/>
      <c r="K104" s="346"/>
      <c r="L104" s="160"/>
    </row>
    <row r="105" spans="1:12">
      <c r="A105" s="87"/>
      <c r="B105" s="46" t="s">
        <v>15</v>
      </c>
      <c r="C105" s="347" t="s">
        <v>16</v>
      </c>
      <c r="D105" s="30">
        <v>30</v>
      </c>
      <c r="E105" s="30">
        <v>37</v>
      </c>
      <c r="F105" s="226">
        <f t="shared" ref="F105:F110" si="9">D105/E105*100%</f>
        <v>0.81081081081081086</v>
      </c>
      <c r="G105" s="30">
        <v>33</v>
      </c>
      <c r="H105" s="30">
        <v>36</v>
      </c>
      <c r="I105" s="30">
        <v>37</v>
      </c>
      <c r="J105" s="30">
        <v>40</v>
      </c>
      <c r="K105" s="91" t="s">
        <v>40</v>
      </c>
      <c r="L105" s="185"/>
    </row>
    <row r="106" spans="1:12">
      <c r="A106" s="87"/>
      <c r="B106" s="7" t="s">
        <v>30</v>
      </c>
      <c r="C106" s="347"/>
      <c r="D106" s="30">
        <v>30</v>
      </c>
      <c r="E106" s="30">
        <v>37</v>
      </c>
      <c r="F106" s="226">
        <f t="shared" si="9"/>
        <v>0.81081081081081086</v>
      </c>
      <c r="G106" s="123">
        <v>33</v>
      </c>
      <c r="H106" s="123">
        <v>36</v>
      </c>
      <c r="I106" s="123">
        <v>37</v>
      </c>
      <c r="J106" s="123">
        <v>40</v>
      </c>
      <c r="K106" s="123">
        <v>45</v>
      </c>
      <c r="L106" s="195"/>
    </row>
    <row r="107" spans="1:12">
      <c r="A107" s="87"/>
      <c r="B107" s="7" t="s">
        <v>31</v>
      </c>
      <c r="C107" s="347"/>
      <c r="D107" s="30">
        <v>30</v>
      </c>
      <c r="E107" s="30">
        <v>37</v>
      </c>
      <c r="F107" s="226">
        <f t="shared" si="9"/>
        <v>0.81081081081081086</v>
      </c>
      <c r="G107" s="123">
        <v>33</v>
      </c>
      <c r="H107" s="123">
        <v>36</v>
      </c>
      <c r="I107" s="123">
        <v>37</v>
      </c>
      <c r="J107" s="123">
        <v>40</v>
      </c>
      <c r="K107" s="123">
        <v>45</v>
      </c>
      <c r="L107" s="195"/>
    </row>
    <row r="108" spans="1:12">
      <c r="A108" s="87"/>
      <c r="B108" s="7" t="s">
        <v>19</v>
      </c>
      <c r="C108" s="347"/>
      <c r="D108" s="30">
        <v>30</v>
      </c>
      <c r="E108" s="30">
        <v>37</v>
      </c>
      <c r="F108" s="226">
        <f t="shared" si="9"/>
        <v>0.81081081081081086</v>
      </c>
      <c r="G108" s="123">
        <v>33</v>
      </c>
      <c r="H108" s="123">
        <v>36</v>
      </c>
      <c r="I108" s="123">
        <v>37</v>
      </c>
      <c r="J108" s="123">
        <v>40</v>
      </c>
      <c r="K108" s="123">
        <v>45</v>
      </c>
      <c r="L108" s="195"/>
    </row>
    <row r="109" spans="1:12">
      <c r="A109" s="87"/>
      <c r="B109" s="7" t="s">
        <v>32</v>
      </c>
      <c r="C109" s="347"/>
      <c r="D109" s="30">
        <v>30</v>
      </c>
      <c r="E109" s="30">
        <v>37</v>
      </c>
      <c r="F109" s="226">
        <f t="shared" si="9"/>
        <v>0.81081081081081086</v>
      </c>
      <c r="G109" s="123">
        <v>33</v>
      </c>
      <c r="H109" s="123">
        <v>36</v>
      </c>
      <c r="I109" s="123">
        <v>37</v>
      </c>
      <c r="J109" s="123">
        <v>40</v>
      </c>
      <c r="K109" s="123">
        <v>45</v>
      </c>
      <c r="L109" s="195"/>
    </row>
    <row r="110" spans="1:12">
      <c r="A110" s="87"/>
      <c r="B110" s="7" t="s">
        <v>33</v>
      </c>
      <c r="C110" s="347"/>
      <c r="D110" s="30">
        <v>30</v>
      </c>
      <c r="E110" s="30">
        <v>37</v>
      </c>
      <c r="F110" s="226">
        <f t="shared" si="9"/>
        <v>0.81081081081081086</v>
      </c>
      <c r="G110" s="123">
        <v>33</v>
      </c>
      <c r="H110" s="123">
        <v>36</v>
      </c>
      <c r="I110" s="123">
        <v>37</v>
      </c>
      <c r="J110" s="123">
        <v>40</v>
      </c>
      <c r="K110" s="123">
        <v>45</v>
      </c>
      <c r="L110" s="195"/>
    </row>
    <row r="111" spans="1:12" ht="29.45" customHeight="1">
      <c r="A111" s="346" t="s">
        <v>47</v>
      </c>
      <c r="B111" s="346"/>
      <c r="C111" s="346"/>
      <c r="D111" s="346"/>
      <c r="E111" s="346"/>
      <c r="F111" s="346"/>
      <c r="G111" s="346"/>
      <c r="H111" s="346"/>
      <c r="I111" s="346"/>
      <c r="J111" s="346"/>
      <c r="K111" s="346"/>
      <c r="L111" s="160"/>
    </row>
    <row r="112" spans="1:12">
      <c r="A112" s="87"/>
      <c r="B112" s="46" t="s">
        <v>15</v>
      </c>
      <c r="C112" s="347" t="s">
        <v>43</v>
      </c>
      <c r="D112" s="30">
        <v>1.6</v>
      </c>
      <c r="E112" s="30">
        <v>1.33</v>
      </c>
      <c r="F112" s="226">
        <f t="shared" ref="F112:F117" si="10">E112/D112*100%</f>
        <v>0.83125000000000004</v>
      </c>
      <c r="G112" s="30">
        <v>1.59</v>
      </c>
      <c r="H112" s="30">
        <v>1.58</v>
      </c>
      <c r="I112" s="30">
        <v>1.57</v>
      </c>
      <c r="J112" s="30">
        <v>1.56</v>
      </c>
      <c r="K112" s="30">
        <v>1.56</v>
      </c>
      <c r="L112" s="163"/>
    </row>
    <row r="113" spans="1:12">
      <c r="A113" s="87"/>
      <c r="B113" s="53" t="s">
        <v>30</v>
      </c>
      <c r="C113" s="347"/>
      <c r="D113" s="30">
        <v>1.6</v>
      </c>
      <c r="E113" s="30">
        <v>1.33</v>
      </c>
      <c r="F113" s="226">
        <f t="shared" si="10"/>
        <v>0.83125000000000004</v>
      </c>
      <c r="G113" s="119">
        <v>1.59</v>
      </c>
      <c r="H113" s="119">
        <v>1.58</v>
      </c>
      <c r="I113" s="119">
        <v>1.57</v>
      </c>
      <c r="J113" s="120">
        <v>1.56</v>
      </c>
      <c r="K113" s="120">
        <v>1.56</v>
      </c>
      <c r="L113" s="193"/>
    </row>
    <row r="114" spans="1:12">
      <c r="A114" s="87"/>
      <c r="B114" s="53" t="s">
        <v>31</v>
      </c>
      <c r="C114" s="347"/>
      <c r="D114" s="30">
        <v>1.6</v>
      </c>
      <c r="E114" s="30">
        <v>1.33</v>
      </c>
      <c r="F114" s="226">
        <f t="shared" si="10"/>
        <v>0.83125000000000004</v>
      </c>
      <c r="G114" s="119">
        <v>1.59</v>
      </c>
      <c r="H114" s="119">
        <v>1.58</v>
      </c>
      <c r="I114" s="119">
        <v>1.57</v>
      </c>
      <c r="J114" s="120">
        <v>1.56</v>
      </c>
      <c r="K114" s="120">
        <v>1.56</v>
      </c>
      <c r="L114" s="193"/>
    </row>
    <row r="115" spans="1:12">
      <c r="A115" s="87"/>
      <c r="B115" s="53" t="s">
        <v>19</v>
      </c>
      <c r="C115" s="347"/>
      <c r="D115" s="30">
        <v>1.6</v>
      </c>
      <c r="E115" s="30">
        <v>1.33</v>
      </c>
      <c r="F115" s="226">
        <f t="shared" si="10"/>
        <v>0.83125000000000004</v>
      </c>
      <c r="G115" s="119">
        <v>1.47</v>
      </c>
      <c r="H115" s="119">
        <v>1.47</v>
      </c>
      <c r="I115" s="119">
        <v>1.47</v>
      </c>
      <c r="J115" s="119">
        <v>1.47</v>
      </c>
      <c r="K115" s="120">
        <v>1.56</v>
      </c>
      <c r="L115" s="193"/>
    </row>
    <row r="116" spans="1:12">
      <c r="A116" s="87"/>
      <c r="B116" s="53" t="s">
        <v>32</v>
      </c>
      <c r="C116" s="347"/>
      <c r="D116" s="30">
        <v>1.6</v>
      </c>
      <c r="E116" s="30">
        <v>1.33</v>
      </c>
      <c r="F116" s="226">
        <f t="shared" si="10"/>
        <v>0.83125000000000004</v>
      </c>
      <c r="G116" s="119">
        <v>1.59</v>
      </c>
      <c r="H116" s="119">
        <v>1.58</v>
      </c>
      <c r="I116" s="119">
        <v>1.57</v>
      </c>
      <c r="J116" s="120">
        <v>1.56</v>
      </c>
      <c r="K116" s="120">
        <v>1.56</v>
      </c>
      <c r="L116" s="193"/>
    </row>
    <row r="117" spans="1:12">
      <c r="A117" s="87"/>
      <c r="B117" s="53" t="s">
        <v>33</v>
      </c>
      <c r="C117" s="347"/>
      <c r="D117" s="30">
        <v>1.6</v>
      </c>
      <c r="E117" s="30">
        <v>1.33</v>
      </c>
      <c r="F117" s="226">
        <f t="shared" si="10"/>
        <v>0.83125000000000004</v>
      </c>
      <c r="G117" s="119">
        <v>1.45</v>
      </c>
      <c r="H117" s="119">
        <v>1.45</v>
      </c>
      <c r="I117" s="119">
        <v>1.45</v>
      </c>
      <c r="J117" s="119">
        <v>1.45</v>
      </c>
      <c r="K117" s="120">
        <v>1.56</v>
      </c>
      <c r="L117" s="193"/>
    </row>
    <row r="118" spans="1:12" ht="29.25" customHeight="1">
      <c r="A118" s="346" t="s">
        <v>93</v>
      </c>
      <c r="B118" s="346"/>
      <c r="C118" s="346"/>
      <c r="D118" s="346"/>
      <c r="E118" s="346"/>
      <c r="F118" s="346"/>
      <c r="G118" s="346"/>
      <c r="H118" s="346"/>
      <c r="I118" s="346"/>
      <c r="J118" s="346"/>
      <c r="K118" s="346"/>
      <c r="L118" s="160"/>
    </row>
    <row r="119" spans="1:12">
      <c r="A119" s="87"/>
      <c r="B119" s="46" t="s">
        <v>15</v>
      </c>
      <c r="C119" s="347" t="s">
        <v>16</v>
      </c>
      <c r="D119" s="30">
        <v>21.5</v>
      </c>
      <c r="E119" s="30">
        <v>26</v>
      </c>
      <c r="F119" s="226">
        <f t="shared" ref="F119:F124" si="11">D119/E119*100%</f>
        <v>0.82692307692307687</v>
      </c>
      <c r="G119" s="30">
        <v>21</v>
      </c>
      <c r="H119" s="30">
        <v>20.5</v>
      </c>
      <c r="I119" s="30">
        <v>20</v>
      </c>
      <c r="J119" s="30">
        <v>19.5</v>
      </c>
      <c r="K119" s="91" t="s">
        <v>40</v>
      </c>
      <c r="L119" s="185"/>
    </row>
    <row r="120" spans="1:12">
      <c r="A120" s="87"/>
      <c r="B120" s="7" t="s">
        <v>30</v>
      </c>
      <c r="C120" s="347"/>
      <c r="D120" s="30">
        <v>21.5</v>
      </c>
      <c r="E120" s="30">
        <v>26</v>
      </c>
      <c r="F120" s="226">
        <f t="shared" si="11"/>
        <v>0.82692307692307687</v>
      </c>
      <c r="G120" s="124">
        <v>21</v>
      </c>
      <c r="H120" s="124">
        <v>20.5</v>
      </c>
      <c r="I120" s="124">
        <v>20</v>
      </c>
      <c r="J120" s="124">
        <v>19.5</v>
      </c>
      <c r="K120" s="124">
        <v>19</v>
      </c>
      <c r="L120" s="196"/>
    </row>
    <row r="121" spans="1:12">
      <c r="A121" s="87"/>
      <c r="B121" s="7" t="s">
        <v>31</v>
      </c>
      <c r="C121" s="347"/>
      <c r="D121" s="30">
        <v>21.5</v>
      </c>
      <c r="E121" s="30">
        <v>26</v>
      </c>
      <c r="F121" s="226">
        <f t="shared" si="11"/>
        <v>0.82692307692307687</v>
      </c>
      <c r="G121" s="124">
        <v>21</v>
      </c>
      <c r="H121" s="124">
        <v>20.5</v>
      </c>
      <c r="I121" s="124">
        <v>20</v>
      </c>
      <c r="J121" s="124">
        <v>19.5</v>
      </c>
      <c r="K121" s="124">
        <v>19</v>
      </c>
      <c r="L121" s="196"/>
    </row>
    <row r="122" spans="1:12">
      <c r="A122" s="87"/>
      <c r="B122" s="7" t="s">
        <v>19</v>
      </c>
      <c r="C122" s="347"/>
      <c r="D122" s="30">
        <v>21.5</v>
      </c>
      <c r="E122" s="30">
        <v>26</v>
      </c>
      <c r="F122" s="226">
        <f t="shared" si="11"/>
        <v>0.82692307692307687</v>
      </c>
      <c r="G122" s="124">
        <v>21</v>
      </c>
      <c r="H122" s="124">
        <v>20.5</v>
      </c>
      <c r="I122" s="124">
        <v>20</v>
      </c>
      <c r="J122" s="124">
        <v>19.5</v>
      </c>
      <c r="K122" s="124">
        <v>19</v>
      </c>
      <c r="L122" s="196"/>
    </row>
    <row r="123" spans="1:12">
      <c r="A123" s="87"/>
      <c r="B123" s="7" t="s">
        <v>32</v>
      </c>
      <c r="C123" s="347"/>
      <c r="D123" s="30">
        <v>21.5</v>
      </c>
      <c r="E123" s="30">
        <v>26</v>
      </c>
      <c r="F123" s="226">
        <f t="shared" si="11"/>
        <v>0.82692307692307687</v>
      </c>
      <c r="G123" s="124">
        <v>21</v>
      </c>
      <c r="H123" s="124">
        <v>20.5</v>
      </c>
      <c r="I123" s="124">
        <v>20</v>
      </c>
      <c r="J123" s="124">
        <v>19.5</v>
      </c>
      <c r="K123" s="124">
        <v>19</v>
      </c>
      <c r="L123" s="196"/>
    </row>
    <row r="124" spans="1:12">
      <c r="A124" s="87"/>
      <c r="B124" s="7" t="s">
        <v>33</v>
      </c>
      <c r="C124" s="347"/>
      <c r="D124" s="30">
        <v>21.5</v>
      </c>
      <c r="E124" s="30">
        <v>26</v>
      </c>
      <c r="F124" s="226">
        <f t="shared" si="11"/>
        <v>0.82692307692307687</v>
      </c>
      <c r="G124" s="124">
        <v>21</v>
      </c>
      <c r="H124" s="124">
        <v>20.5</v>
      </c>
      <c r="I124" s="124">
        <v>20</v>
      </c>
      <c r="J124" s="124">
        <v>19.5</v>
      </c>
      <c r="K124" s="124">
        <v>19</v>
      </c>
      <c r="L124" s="196"/>
    </row>
    <row r="125" spans="1:12" ht="30.95" customHeight="1">
      <c r="A125" s="364" t="s">
        <v>95</v>
      </c>
      <c r="B125" s="364"/>
      <c r="C125" s="364"/>
      <c r="D125" s="364"/>
      <c r="E125" s="364"/>
      <c r="F125" s="364"/>
      <c r="G125" s="364"/>
      <c r="H125" s="364"/>
      <c r="I125" s="364"/>
      <c r="J125" s="364"/>
      <c r="K125" s="364"/>
      <c r="L125" s="191"/>
    </row>
    <row r="126" spans="1:12">
      <c r="A126" s="87"/>
      <c r="B126" s="46" t="s">
        <v>15</v>
      </c>
      <c r="C126" s="365" t="s">
        <v>43</v>
      </c>
      <c r="D126" s="37">
        <v>38.200000000000003</v>
      </c>
      <c r="E126" s="37">
        <v>33.299999999999997</v>
      </c>
      <c r="F126" s="227">
        <f t="shared" ref="F126:F131" si="12">E126/D126*100%</f>
        <v>0.87172774869109937</v>
      </c>
      <c r="G126" s="37">
        <v>37</v>
      </c>
      <c r="H126" s="37">
        <v>35.9</v>
      </c>
      <c r="I126" s="37">
        <v>34.1</v>
      </c>
      <c r="J126" s="37">
        <v>32.4</v>
      </c>
      <c r="K126" s="37"/>
      <c r="L126" s="192"/>
    </row>
    <row r="127" spans="1:12">
      <c r="A127" s="87"/>
      <c r="B127" s="55" t="s">
        <v>30</v>
      </c>
      <c r="C127" s="365"/>
      <c r="D127" s="37">
        <v>38.200000000000003</v>
      </c>
      <c r="E127" s="37">
        <v>33.299999999999997</v>
      </c>
      <c r="F127" s="227">
        <f t="shared" si="12"/>
        <v>0.87172774869109937</v>
      </c>
      <c r="G127" s="121">
        <v>37</v>
      </c>
      <c r="H127" s="121">
        <v>35.9</v>
      </c>
      <c r="I127" s="121">
        <v>34.1</v>
      </c>
      <c r="J127" s="121">
        <v>32.4</v>
      </c>
      <c r="K127" s="122">
        <v>32.5</v>
      </c>
      <c r="L127" s="194"/>
    </row>
    <row r="128" spans="1:12">
      <c r="A128" s="87"/>
      <c r="B128" s="55" t="s">
        <v>31</v>
      </c>
      <c r="C128" s="365"/>
      <c r="D128" s="37">
        <v>38.200000000000003</v>
      </c>
      <c r="E128" s="37">
        <v>33.299999999999997</v>
      </c>
      <c r="F128" s="227">
        <f t="shared" si="12"/>
        <v>0.87172774869109937</v>
      </c>
      <c r="G128" s="121">
        <v>37</v>
      </c>
      <c r="H128" s="121">
        <v>35.9</v>
      </c>
      <c r="I128" s="121">
        <v>34.1</v>
      </c>
      <c r="J128" s="121">
        <v>32.4</v>
      </c>
      <c r="K128" s="122">
        <v>32.5</v>
      </c>
      <c r="L128" s="194"/>
    </row>
    <row r="129" spans="1:12">
      <c r="A129" s="87"/>
      <c r="B129" s="55" t="s">
        <v>19</v>
      </c>
      <c r="C129" s="365"/>
      <c r="D129" s="37">
        <v>38.200000000000003</v>
      </c>
      <c r="E129" s="37">
        <v>33.299999999999997</v>
      </c>
      <c r="F129" s="227">
        <f t="shared" si="12"/>
        <v>0.87172774869109937</v>
      </c>
      <c r="G129" s="121">
        <v>36.5</v>
      </c>
      <c r="H129" s="121">
        <v>35.5</v>
      </c>
      <c r="I129" s="121">
        <v>33.5</v>
      </c>
      <c r="J129" s="121">
        <v>32</v>
      </c>
      <c r="K129" s="122">
        <v>31.9</v>
      </c>
      <c r="L129" s="194"/>
    </row>
    <row r="130" spans="1:12">
      <c r="A130" s="87"/>
      <c r="B130" s="55" t="s">
        <v>32</v>
      </c>
      <c r="C130" s="365"/>
      <c r="D130" s="37">
        <v>38.200000000000003</v>
      </c>
      <c r="E130" s="37">
        <v>33.299999999999997</v>
      </c>
      <c r="F130" s="227">
        <f t="shared" si="12"/>
        <v>0.87172774869109937</v>
      </c>
      <c r="G130" s="121">
        <v>37</v>
      </c>
      <c r="H130" s="121">
        <v>35.9</v>
      </c>
      <c r="I130" s="121">
        <v>34.1</v>
      </c>
      <c r="J130" s="121">
        <v>32.4</v>
      </c>
      <c r="K130" s="122">
        <v>32.5</v>
      </c>
      <c r="L130" s="194"/>
    </row>
    <row r="131" spans="1:12">
      <c r="A131" s="87"/>
      <c r="B131" s="55" t="s">
        <v>33</v>
      </c>
      <c r="C131" s="365"/>
      <c r="D131" s="37">
        <v>38.200000000000003</v>
      </c>
      <c r="E131" s="37">
        <v>33.299999999999997</v>
      </c>
      <c r="F131" s="227">
        <f t="shared" si="12"/>
        <v>0.87172774869109937</v>
      </c>
      <c r="G131" s="121">
        <v>36.5</v>
      </c>
      <c r="H131" s="121">
        <v>35.5</v>
      </c>
      <c r="I131" s="121">
        <v>33.5</v>
      </c>
      <c r="J131" s="121">
        <v>32</v>
      </c>
      <c r="K131" s="122">
        <v>31.9</v>
      </c>
      <c r="L131" s="194"/>
    </row>
    <row r="132" spans="1:12" ht="30.95" customHeight="1">
      <c r="A132" s="347" t="s">
        <v>26</v>
      </c>
      <c r="B132" s="347"/>
      <c r="C132" s="347"/>
      <c r="D132" s="347"/>
      <c r="E132" s="347"/>
      <c r="F132" s="347"/>
      <c r="G132" s="347"/>
      <c r="H132" s="347"/>
      <c r="I132" s="347"/>
      <c r="J132" s="347"/>
      <c r="K132" s="347"/>
      <c r="L132" s="163"/>
    </row>
    <row r="133" spans="1:12" s="158" customFormat="1">
      <c r="A133" s="103"/>
      <c r="B133" s="54" t="s">
        <v>15</v>
      </c>
      <c r="C133" s="347" t="s">
        <v>16</v>
      </c>
      <c r="D133" s="51">
        <v>0.87</v>
      </c>
      <c r="E133" s="52">
        <v>1</v>
      </c>
      <c r="F133" s="84">
        <f t="shared" ref="F133:F138" si="13">D133/E133</f>
        <v>0.87</v>
      </c>
      <c r="G133" s="30">
        <v>87</v>
      </c>
      <c r="H133" s="30">
        <v>88</v>
      </c>
      <c r="I133" s="30">
        <v>89</v>
      </c>
      <c r="J133" s="30">
        <v>90</v>
      </c>
      <c r="K133" s="15">
        <v>91</v>
      </c>
      <c r="L133" s="173"/>
    </row>
    <row r="134" spans="1:12">
      <c r="A134" s="9"/>
      <c r="B134" s="53" t="s">
        <v>17</v>
      </c>
      <c r="C134" s="347"/>
      <c r="D134" s="104">
        <v>0.51200000000000001</v>
      </c>
      <c r="E134" s="52">
        <v>1</v>
      </c>
      <c r="F134" s="82">
        <f t="shared" si="13"/>
        <v>0.51200000000000001</v>
      </c>
      <c r="G134" s="107">
        <v>51.2</v>
      </c>
      <c r="H134" s="107">
        <v>53.8</v>
      </c>
      <c r="I134" s="107">
        <v>56.4</v>
      </c>
      <c r="J134" s="107">
        <v>58.9</v>
      </c>
      <c r="K134" s="107">
        <v>61.5</v>
      </c>
      <c r="L134" s="170"/>
    </row>
    <row r="135" spans="1:12">
      <c r="A135" s="87"/>
      <c r="B135" s="53" t="s">
        <v>18</v>
      </c>
      <c r="C135" s="347"/>
      <c r="D135" s="83">
        <v>0.86</v>
      </c>
      <c r="E135" s="52">
        <v>1</v>
      </c>
      <c r="F135" s="69">
        <f t="shared" si="13"/>
        <v>0.86</v>
      </c>
      <c r="G135" s="107">
        <v>86</v>
      </c>
      <c r="H135" s="107">
        <v>86</v>
      </c>
      <c r="I135" s="107">
        <v>86</v>
      </c>
      <c r="J135" s="107">
        <v>86</v>
      </c>
      <c r="K135" s="107">
        <v>86</v>
      </c>
      <c r="L135" s="170"/>
    </row>
    <row r="136" spans="1:12">
      <c r="A136" s="87"/>
      <c r="B136" s="53" t="s">
        <v>19</v>
      </c>
      <c r="C136" s="347"/>
      <c r="D136" s="83">
        <v>0.77</v>
      </c>
      <c r="E136" s="52">
        <v>1</v>
      </c>
      <c r="F136" s="74">
        <f t="shared" si="13"/>
        <v>0.77</v>
      </c>
      <c r="G136" s="107">
        <v>77</v>
      </c>
      <c r="H136" s="107">
        <v>77</v>
      </c>
      <c r="I136" s="107">
        <v>77</v>
      </c>
      <c r="J136" s="107">
        <v>77</v>
      </c>
      <c r="K136" s="107">
        <v>77</v>
      </c>
      <c r="L136" s="170"/>
    </row>
    <row r="137" spans="1:12">
      <c r="A137" s="87"/>
      <c r="B137" s="53" t="s">
        <v>20</v>
      </c>
      <c r="C137" s="347"/>
      <c r="D137" s="83">
        <v>1</v>
      </c>
      <c r="E137" s="52">
        <v>1</v>
      </c>
      <c r="F137" s="67">
        <f t="shared" si="13"/>
        <v>1</v>
      </c>
      <c r="G137" s="107">
        <v>100</v>
      </c>
      <c r="H137" s="107">
        <v>100</v>
      </c>
      <c r="I137" s="107">
        <v>100</v>
      </c>
      <c r="J137" s="107">
        <v>100</v>
      </c>
      <c r="K137" s="107">
        <v>100</v>
      </c>
      <c r="L137" s="170"/>
    </row>
    <row r="138" spans="1:12">
      <c r="A138" s="87"/>
      <c r="B138" s="53" t="s">
        <v>21</v>
      </c>
      <c r="C138" s="347"/>
      <c r="D138" s="83">
        <v>1</v>
      </c>
      <c r="E138" s="52">
        <v>1</v>
      </c>
      <c r="F138" s="67">
        <f t="shared" si="13"/>
        <v>1</v>
      </c>
      <c r="G138" s="107">
        <v>100</v>
      </c>
      <c r="H138" s="107">
        <v>100</v>
      </c>
      <c r="I138" s="107">
        <v>100</v>
      </c>
      <c r="J138" s="107">
        <v>100</v>
      </c>
      <c r="K138" s="107">
        <v>100</v>
      </c>
      <c r="L138" s="170"/>
    </row>
    <row r="139" spans="1:12" ht="38.25" customHeight="1">
      <c r="A139" s="346" t="s">
        <v>113</v>
      </c>
      <c r="B139" s="346"/>
      <c r="C139" s="346"/>
      <c r="D139" s="346"/>
      <c r="E139" s="346"/>
      <c r="F139" s="346"/>
      <c r="G139" s="346"/>
      <c r="H139" s="346"/>
      <c r="I139" s="346"/>
      <c r="J139" s="346"/>
      <c r="K139" s="346"/>
      <c r="L139" s="160"/>
    </row>
    <row r="140" spans="1:12">
      <c r="A140" s="9"/>
      <c r="B140" s="54" t="s">
        <v>15</v>
      </c>
      <c r="C140" s="30" t="s">
        <v>16</v>
      </c>
      <c r="D140" s="108">
        <v>5.7</v>
      </c>
      <c r="E140" s="108">
        <v>5</v>
      </c>
      <c r="F140" s="237">
        <f>(E140/D140)</f>
        <v>0.8771929824561403</v>
      </c>
      <c r="G140" s="109">
        <v>5</v>
      </c>
      <c r="H140" s="109">
        <v>5</v>
      </c>
      <c r="I140" s="109">
        <v>5</v>
      </c>
      <c r="J140" s="110">
        <v>5</v>
      </c>
      <c r="K140" s="110">
        <v>5</v>
      </c>
      <c r="L140" s="175"/>
    </row>
    <row r="141" spans="1:12" ht="30.75" customHeight="1">
      <c r="A141" s="346" t="s">
        <v>68</v>
      </c>
      <c r="B141" s="346"/>
      <c r="C141" s="346"/>
      <c r="D141" s="346"/>
      <c r="E141" s="346"/>
      <c r="F141" s="346"/>
      <c r="G141" s="346"/>
      <c r="H141" s="346"/>
      <c r="I141" s="346"/>
      <c r="J141" s="346"/>
      <c r="K141" s="346"/>
      <c r="L141" s="160"/>
    </row>
    <row r="142" spans="1:12">
      <c r="A142" s="87"/>
      <c r="B142" s="46" t="s">
        <v>15</v>
      </c>
      <c r="C142" s="347" t="s">
        <v>16</v>
      </c>
      <c r="D142" s="59">
        <v>37</v>
      </c>
      <c r="E142" s="65">
        <v>41.4</v>
      </c>
      <c r="F142" s="231">
        <f t="shared" ref="F142:F147" si="14">D142/E142*100%</f>
        <v>0.89371980676328511</v>
      </c>
      <c r="G142" s="59">
        <v>39</v>
      </c>
      <c r="H142" s="59">
        <v>43</v>
      </c>
      <c r="I142" s="59">
        <v>46</v>
      </c>
      <c r="J142" s="60">
        <v>50</v>
      </c>
      <c r="K142" s="59" t="s">
        <v>40</v>
      </c>
      <c r="L142" s="174"/>
    </row>
    <row r="143" spans="1:12">
      <c r="A143" s="87"/>
      <c r="B143" s="53" t="s">
        <v>30</v>
      </c>
      <c r="C143" s="347"/>
      <c r="D143" s="61">
        <v>37.200000000000003</v>
      </c>
      <c r="E143" s="65">
        <v>41.4</v>
      </c>
      <c r="F143" s="229">
        <f t="shared" si="14"/>
        <v>0.89855072463768126</v>
      </c>
      <c r="G143" s="62">
        <v>39</v>
      </c>
      <c r="H143" s="62">
        <v>43</v>
      </c>
      <c r="I143" s="62">
        <v>46</v>
      </c>
      <c r="J143" s="62">
        <v>50</v>
      </c>
      <c r="K143" s="91" t="s">
        <v>40</v>
      </c>
      <c r="L143" s="185"/>
    </row>
    <row r="144" spans="1:12">
      <c r="A144" s="87"/>
      <c r="B144" s="53" t="s">
        <v>31</v>
      </c>
      <c r="C144" s="347"/>
      <c r="D144" s="61">
        <v>34.9</v>
      </c>
      <c r="E144" s="65">
        <v>41.4</v>
      </c>
      <c r="F144" s="231">
        <f t="shared" si="14"/>
        <v>0.84299516908212557</v>
      </c>
      <c r="G144" s="62">
        <v>37</v>
      </c>
      <c r="H144" s="62">
        <v>43</v>
      </c>
      <c r="I144" s="62">
        <v>46</v>
      </c>
      <c r="J144" s="62">
        <v>50</v>
      </c>
      <c r="K144" s="91" t="s">
        <v>40</v>
      </c>
      <c r="L144" s="185"/>
    </row>
    <row r="145" spans="1:12">
      <c r="A145" s="87"/>
      <c r="B145" s="53" t="s">
        <v>19</v>
      </c>
      <c r="C145" s="347"/>
      <c r="D145" s="61">
        <v>39.700000000000003</v>
      </c>
      <c r="E145" s="65">
        <v>41.4</v>
      </c>
      <c r="F145" s="229">
        <f t="shared" si="14"/>
        <v>0.958937198067633</v>
      </c>
      <c r="G145" s="62">
        <v>40</v>
      </c>
      <c r="H145" s="62">
        <v>43</v>
      </c>
      <c r="I145" s="62">
        <v>46</v>
      </c>
      <c r="J145" s="62">
        <v>50</v>
      </c>
      <c r="K145" s="91" t="s">
        <v>40</v>
      </c>
      <c r="L145" s="185"/>
    </row>
    <row r="146" spans="1:12">
      <c r="A146" s="87"/>
      <c r="B146" s="53" t="s">
        <v>32</v>
      </c>
      <c r="C146" s="347"/>
      <c r="D146" s="61">
        <v>37</v>
      </c>
      <c r="E146" s="65">
        <v>41.4</v>
      </c>
      <c r="F146" s="231">
        <f t="shared" si="14"/>
        <v>0.89371980676328511</v>
      </c>
      <c r="G146" s="62">
        <v>39</v>
      </c>
      <c r="H146" s="62">
        <v>43</v>
      </c>
      <c r="I146" s="62">
        <v>46</v>
      </c>
      <c r="J146" s="62">
        <v>50</v>
      </c>
      <c r="K146" s="91" t="s">
        <v>40</v>
      </c>
      <c r="L146" s="185"/>
    </row>
    <row r="147" spans="1:12">
      <c r="A147" s="87"/>
      <c r="B147" s="53" t="s">
        <v>33</v>
      </c>
      <c r="C147" s="347"/>
      <c r="D147" s="62">
        <v>39</v>
      </c>
      <c r="E147" s="65">
        <v>41.4</v>
      </c>
      <c r="F147" s="229">
        <f t="shared" si="14"/>
        <v>0.94202898550724645</v>
      </c>
      <c r="G147" s="62">
        <v>40</v>
      </c>
      <c r="H147" s="62">
        <v>43</v>
      </c>
      <c r="I147" s="62">
        <v>46</v>
      </c>
      <c r="J147" s="62">
        <v>50</v>
      </c>
      <c r="K147" s="91" t="s">
        <v>40</v>
      </c>
      <c r="L147" s="185"/>
    </row>
    <row r="148" spans="1:12" ht="36.75" customHeight="1">
      <c r="A148" s="360" t="s">
        <v>92</v>
      </c>
      <c r="B148" s="361"/>
      <c r="C148" s="361"/>
      <c r="D148" s="361"/>
      <c r="E148" s="361"/>
      <c r="F148" s="361"/>
      <c r="G148" s="361"/>
      <c r="H148" s="361"/>
      <c r="I148" s="361"/>
      <c r="J148" s="361"/>
      <c r="K148" s="362"/>
      <c r="L148" s="191"/>
    </row>
    <row r="149" spans="1:12">
      <c r="A149" s="87"/>
      <c r="B149" s="46" t="s">
        <v>15</v>
      </c>
      <c r="C149" s="347" t="s">
        <v>16</v>
      </c>
      <c r="D149" s="30">
        <v>80</v>
      </c>
      <c r="E149" s="30">
        <v>89.5</v>
      </c>
      <c r="F149" s="226">
        <f t="shared" ref="F149:F154" si="15">D149/E149*100%</f>
        <v>0.8938547486033519</v>
      </c>
      <c r="G149" s="30">
        <v>81.5</v>
      </c>
      <c r="H149" s="30">
        <v>82</v>
      </c>
      <c r="I149" s="30">
        <v>82.5</v>
      </c>
      <c r="J149" s="30">
        <v>83</v>
      </c>
      <c r="K149" s="91" t="s">
        <v>40</v>
      </c>
      <c r="L149" s="185"/>
    </row>
    <row r="150" spans="1:12">
      <c r="A150" s="87"/>
      <c r="B150" s="53" t="s">
        <v>30</v>
      </c>
      <c r="C150" s="347"/>
      <c r="D150" s="30">
        <v>80</v>
      </c>
      <c r="E150" s="30">
        <v>89.5</v>
      </c>
      <c r="F150" s="226">
        <f t="shared" si="15"/>
        <v>0.8938547486033519</v>
      </c>
      <c r="G150" s="125">
        <v>81.5</v>
      </c>
      <c r="H150" s="125">
        <v>82</v>
      </c>
      <c r="I150" s="125">
        <v>82.5</v>
      </c>
      <c r="J150" s="126">
        <v>83</v>
      </c>
      <c r="K150" s="126">
        <v>83.5</v>
      </c>
      <c r="L150" s="197"/>
    </row>
    <row r="151" spans="1:12">
      <c r="A151" s="87"/>
      <c r="B151" s="53" t="s">
        <v>31</v>
      </c>
      <c r="C151" s="347"/>
      <c r="D151" s="30">
        <v>80</v>
      </c>
      <c r="E151" s="30">
        <v>89.5</v>
      </c>
      <c r="F151" s="226">
        <f t="shared" si="15"/>
        <v>0.8938547486033519</v>
      </c>
      <c r="G151" s="125">
        <v>81.5</v>
      </c>
      <c r="H151" s="125">
        <v>82</v>
      </c>
      <c r="I151" s="125">
        <v>82.5</v>
      </c>
      <c r="J151" s="126">
        <v>83</v>
      </c>
      <c r="K151" s="126">
        <v>83.5</v>
      </c>
      <c r="L151" s="197"/>
    </row>
    <row r="152" spans="1:12">
      <c r="A152" s="87"/>
      <c r="B152" s="53" t="s">
        <v>19</v>
      </c>
      <c r="C152" s="347"/>
      <c r="D152" s="30">
        <v>80</v>
      </c>
      <c r="E152" s="30">
        <v>89.5</v>
      </c>
      <c r="F152" s="226">
        <f t="shared" si="15"/>
        <v>0.8938547486033519</v>
      </c>
      <c r="G152" s="125">
        <v>81.5</v>
      </c>
      <c r="H152" s="125">
        <v>82</v>
      </c>
      <c r="I152" s="125">
        <v>82.5</v>
      </c>
      <c r="J152" s="126">
        <v>83</v>
      </c>
      <c r="K152" s="126">
        <v>83.5</v>
      </c>
      <c r="L152" s="197"/>
    </row>
    <row r="153" spans="1:12">
      <c r="A153" s="87"/>
      <c r="B153" s="53" t="s">
        <v>32</v>
      </c>
      <c r="C153" s="347"/>
      <c r="D153" s="30">
        <v>80</v>
      </c>
      <c r="E153" s="30">
        <v>89.5</v>
      </c>
      <c r="F153" s="226">
        <f t="shared" si="15"/>
        <v>0.8938547486033519</v>
      </c>
      <c r="G153" s="125">
        <v>81.5</v>
      </c>
      <c r="H153" s="125">
        <v>82</v>
      </c>
      <c r="I153" s="125">
        <v>82.5</v>
      </c>
      <c r="J153" s="126">
        <v>83</v>
      </c>
      <c r="K153" s="126">
        <v>83.5</v>
      </c>
      <c r="L153" s="197"/>
    </row>
    <row r="154" spans="1:12">
      <c r="A154" s="87"/>
      <c r="B154" s="53" t="s">
        <v>33</v>
      </c>
      <c r="C154" s="347"/>
      <c r="D154" s="30">
        <v>80</v>
      </c>
      <c r="E154" s="30">
        <v>89.5</v>
      </c>
      <c r="F154" s="226">
        <f t="shared" si="15"/>
        <v>0.8938547486033519</v>
      </c>
      <c r="G154" s="125">
        <v>81.5</v>
      </c>
      <c r="H154" s="125">
        <v>82</v>
      </c>
      <c r="I154" s="125">
        <v>82.5</v>
      </c>
      <c r="J154" s="126">
        <v>83</v>
      </c>
      <c r="K154" s="126">
        <v>83.5</v>
      </c>
      <c r="L154" s="197"/>
    </row>
    <row r="155" spans="1:12" ht="30.95" customHeight="1">
      <c r="A155" s="346" t="s">
        <v>118</v>
      </c>
      <c r="B155" s="346"/>
      <c r="C155" s="346"/>
      <c r="D155" s="346"/>
      <c r="E155" s="346"/>
      <c r="F155" s="346"/>
      <c r="G155" s="346"/>
      <c r="H155" s="346"/>
      <c r="I155" s="346"/>
      <c r="J155" s="346"/>
      <c r="K155" s="346"/>
      <c r="L155" s="160"/>
    </row>
    <row r="156" spans="1:12">
      <c r="A156" s="8"/>
      <c r="B156" s="46" t="s">
        <v>15</v>
      </c>
      <c r="C156" s="347" t="s">
        <v>119</v>
      </c>
      <c r="D156" s="30">
        <v>111.3</v>
      </c>
      <c r="E156" s="56">
        <v>125.15657967200001</v>
      </c>
      <c r="F156" s="230">
        <f t="shared" ref="F156:F161" si="16">D156/E156</f>
        <v>0.88928604705949788</v>
      </c>
      <c r="G156" s="56">
        <v>114.536</v>
      </c>
      <c r="H156" s="56">
        <v>117.97208000000001</v>
      </c>
      <c r="I156" s="56">
        <v>121.51124240000001</v>
      </c>
      <c r="J156" s="56">
        <v>125.15657967200001</v>
      </c>
      <c r="K156" s="59" t="s">
        <v>40</v>
      </c>
      <c r="L156" s="174"/>
    </row>
    <row r="157" spans="1:12">
      <c r="A157" s="8"/>
      <c r="B157" s="42" t="s">
        <v>17</v>
      </c>
      <c r="C157" s="349"/>
      <c r="D157" s="43">
        <v>55.9</v>
      </c>
      <c r="E157" s="92">
        <v>62.915942479000002</v>
      </c>
      <c r="F157" s="230">
        <f t="shared" si="16"/>
        <v>0.88848704791568889</v>
      </c>
      <c r="G157" s="93">
        <v>57.576999999999998</v>
      </c>
      <c r="H157" s="92">
        <v>59.304310000000001</v>
      </c>
      <c r="I157" s="92">
        <v>61.083439300000002</v>
      </c>
      <c r="J157" s="92">
        <v>62.915942479000002</v>
      </c>
      <c r="K157" s="91" t="s">
        <v>40</v>
      </c>
      <c r="L157" s="185"/>
    </row>
    <row r="158" spans="1:12">
      <c r="A158" s="8"/>
      <c r="B158" s="42" t="s">
        <v>18</v>
      </c>
      <c r="C158" s="349"/>
      <c r="D158" s="43">
        <v>19.7</v>
      </c>
      <c r="E158" s="92">
        <v>22.172523557000002</v>
      </c>
      <c r="F158" s="230">
        <f t="shared" si="16"/>
        <v>0.88848704791568878</v>
      </c>
      <c r="G158" s="93">
        <v>20.291</v>
      </c>
      <c r="H158" s="92">
        <v>20.899730000000002</v>
      </c>
      <c r="I158" s="92">
        <v>21.526721900000002</v>
      </c>
      <c r="J158" s="92">
        <v>22.172523557000002</v>
      </c>
      <c r="K158" s="91" t="s">
        <v>40</v>
      </c>
      <c r="L158" s="185"/>
    </row>
    <row r="159" spans="1:12">
      <c r="A159" s="8"/>
      <c r="B159" s="42" t="s">
        <v>19</v>
      </c>
      <c r="C159" s="349"/>
      <c r="D159" s="43">
        <v>15.2</v>
      </c>
      <c r="E159" s="93">
        <v>17.107733912</v>
      </c>
      <c r="F159" s="230">
        <f t="shared" si="16"/>
        <v>0.88848704791568889</v>
      </c>
      <c r="G159" s="93">
        <v>15.655999999999999</v>
      </c>
      <c r="H159" s="93">
        <v>16.125679999999999</v>
      </c>
      <c r="I159" s="93">
        <v>16.6094504</v>
      </c>
      <c r="J159" s="93">
        <v>17.107733912</v>
      </c>
      <c r="K159" s="91" t="s">
        <v>40</v>
      </c>
      <c r="L159" s="185"/>
    </row>
    <row r="160" spans="1:12">
      <c r="A160" s="8"/>
      <c r="B160" s="42" t="s">
        <v>20</v>
      </c>
      <c r="C160" s="349"/>
      <c r="D160" s="43">
        <v>17.899999999999999</v>
      </c>
      <c r="E160" s="92">
        <v>20.146607699</v>
      </c>
      <c r="F160" s="230">
        <f t="shared" si="16"/>
        <v>0.88848704791568878</v>
      </c>
      <c r="G160" s="93">
        <v>18.436999999999998</v>
      </c>
      <c r="H160" s="92">
        <v>18.990109999999998</v>
      </c>
      <c r="I160" s="92">
        <v>19.559813299999998</v>
      </c>
      <c r="J160" s="92">
        <v>20.146607699</v>
      </c>
      <c r="K160" s="91" t="s">
        <v>40</v>
      </c>
      <c r="L160" s="185"/>
    </row>
    <row r="161" spans="1:12">
      <c r="A161" s="8"/>
      <c r="B161" s="42" t="s">
        <v>21</v>
      </c>
      <c r="C161" s="349"/>
      <c r="D161" s="43">
        <v>2.5</v>
      </c>
      <c r="E161" s="93">
        <v>2.8137720250000005</v>
      </c>
      <c r="F161" s="230">
        <f t="shared" si="16"/>
        <v>0.88848704791568878</v>
      </c>
      <c r="G161" s="93">
        <v>2.5750000000000002</v>
      </c>
      <c r="H161" s="93">
        <v>2.6522500000000004</v>
      </c>
      <c r="I161" s="93">
        <v>2.7318175000000005</v>
      </c>
      <c r="J161" s="93">
        <v>2.8137720250000005</v>
      </c>
      <c r="K161" s="91" t="s">
        <v>40</v>
      </c>
      <c r="L161" s="185"/>
    </row>
    <row r="169" spans="1:12" ht="30.95" customHeight="1">
      <c r="A169" s="350" t="s">
        <v>56</v>
      </c>
      <c r="B169" s="351"/>
      <c r="C169" s="351"/>
      <c r="D169" s="351"/>
      <c r="E169" s="351"/>
      <c r="F169" s="351"/>
      <c r="G169" s="351"/>
      <c r="H169" s="351"/>
      <c r="I169" s="351"/>
      <c r="J169" s="351"/>
      <c r="K169" s="351"/>
      <c r="L169" s="168"/>
    </row>
    <row r="170" spans="1:12" s="158" customFormat="1">
      <c r="A170" s="348"/>
      <c r="B170" s="54" t="s">
        <v>15</v>
      </c>
      <c r="C170" s="349" t="s">
        <v>16</v>
      </c>
      <c r="D170" s="75">
        <v>0.90400000000000003</v>
      </c>
      <c r="E170" s="52">
        <v>1</v>
      </c>
      <c r="F170" s="70">
        <f t="shared" ref="F170:F175" si="17">D170/E170</f>
        <v>0.90400000000000003</v>
      </c>
      <c r="G170" s="30">
        <v>91.8</v>
      </c>
      <c r="H170" s="30">
        <v>90.1</v>
      </c>
      <c r="I170" s="30">
        <v>94.3</v>
      </c>
      <c r="J170" s="30">
        <v>95.7</v>
      </c>
      <c r="K170" s="30">
        <v>96.8</v>
      </c>
      <c r="L170" s="163"/>
    </row>
    <row r="171" spans="1:12">
      <c r="A171" s="348"/>
      <c r="B171" s="53" t="s">
        <v>17</v>
      </c>
      <c r="C171" s="349"/>
      <c r="D171" s="76">
        <v>0.97099999999999997</v>
      </c>
      <c r="E171" s="52">
        <v>1</v>
      </c>
      <c r="F171" s="77">
        <f t="shared" si="17"/>
        <v>0.97099999999999997</v>
      </c>
      <c r="G171" s="65">
        <v>98</v>
      </c>
      <c r="H171" s="65">
        <v>95</v>
      </c>
      <c r="I171" s="65">
        <v>98.7</v>
      </c>
      <c r="J171" s="65">
        <v>98.7</v>
      </c>
      <c r="K171" s="65">
        <v>99.5</v>
      </c>
      <c r="L171" s="172"/>
    </row>
    <row r="172" spans="1:12">
      <c r="A172" s="348"/>
      <c r="B172" s="53" t="s">
        <v>18</v>
      </c>
      <c r="C172" s="349"/>
      <c r="D172" s="76">
        <v>0.95099999999999996</v>
      </c>
      <c r="E172" s="52">
        <v>1</v>
      </c>
      <c r="F172" s="67">
        <f t="shared" si="17"/>
        <v>0.95099999999999996</v>
      </c>
      <c r="G172" s="65">
        <v>98.2</v>
      </c>
      <c r="H172" s="65">
        <v>93.1</v>
      </c>
      <c r="I172" s="65">
        <v>98.2</v>
      </c>
      <c r="J172" s="65">
        <v>98.5</v>
      </c>
      <c r="K172" s="65">
        <v>98.7</v>
      </c>
      <c r="L172" s="172"/>
    </row>
    <row r="173" spans="1:12">
      <c r="A173" s="348"/>
      <c r="B173" s="53" t="s">
        <v>19</v>
      </c>
      <c r="C173" s="349"/>
      <c r="D173" s="76">
        <v>0.89200000000000002</v>
      </c>
      <c r="E173" s="52">
        <v>1</v>
      </c>
      <c r="F173" s="69">
        <f t="shared" si="17"/>
        <v>0.89200000000000002</v>
      </c>
      <c r="G173" s="65">
        <v>91.5</v>
      </c>
      <c r="H173" s="65">
        <v>90.3</v>
      </c>
      <c r="I173" s="65">
        <v>93.8</v>
      </c>
      <c r="J173" s="65">
        <v>95.8</v>
      </c>
      <c r="K173" s="65">
        <v>97.5</v>
      </c>
      <c r="L173" s="172"/>
    </row>
    <row r="174" spans="1:12">
      <c r="A174" s="348"/>
      <c r="B174" s="53" t="s">
        <v>20</v>
      </c>
      <c r="C174" s="349"/>
      <c r="D174" s="76">
        <v>0.871</v>
      </c>
      <c r="E174" s="52">
        <v>1</v>
      </c>
      <c r="F174" s="69">
        <f t="shared" si="17"/>
        <v>0.871</v>
      </c>
      <c r="G174" s="65">
        <v>86.5</v>
      </c>
      <c r="H174" s="65">
        <v>85.1</v>
      </c>
      <c r="I174" s="65">
        <v>90.5</v>
      </c>
      <c r="J174" s="65">
        <v>94.5</v>
      </c>
      <c r="K174" s="65">
        <v>95.8</v>
      </c>
      <c r="L174" s="172"/>
    </row>
    <row r="175" spans="1:12">
      <c r="A175" s="348"/>
      <c r="B175" s="53" t="s">
        <v>21</v>
      </c>
      <c r="C175" s="349"/>
      <c r="D175" s="76">
        <v>0.83899999999999997</v>
      </c>
      <c r="E175" s="52">
        <v>1</v>
      </c>
      <c r="F175" s="69">
        <f t="shared" si="17"/>
        <v>0.83899999999999997</v>
      </c>
      <c r="G175" s="65">
        <v>85.2</v>
      </c>
      <c r="H175" s="65">
        <v>87</v>
      </c>
      <c r="I175" s="65">
        <v>90.2</v>
      </c>
      <c r="J175" s="65">
        <v>91.2</v>
      </c>
      <c r="K175" s="65">
        <v>92.7</v>
      </c>
      <c r="L175" s="172"/>
    </row>
    <row r="176" spans="1:12" ht="32.25" customHeight="1">
      <c r="A176" s="350" t="s">
        <v>115</v>
      </c>
      <c r="B176" s="351"/>
      <c r="C176" s="351"/>
      <c r="D176" s="351"/>
      <c r="E176" s="351"/>
      <c r="F176" s="351"/>
      <c r="G176" s="351"/>
      <c r="H176" s="351"/>
      <c r="I176" s="351"/>
      <c r="J176" s="351"/>
      <c r="K176" s="351"/>
      <c r="L176" s="168"/>
    </row>
    <row r="177" spans="1:12" s="158" customFormat="1">
      <c r="A177" s="348"/>
      <c r="B177" s="54" t="s">
        <v>15</v>
      </c>
      <c r="C177" s="349" t="s">
        <v>16</v>
      </c>
      <c r="D177" s="83">
        <v>0.91</v>
      </c>
      <c r="E177" s="52">
        <v>1</v>
      </c>
      <c r="F177" s="70">
        <f t="shared" ref="F177:F182" si="18">D177/E177</f>
        <v>0.91</v>
      </c>
      <c r="G177" s="68" t="s">
        <v>22</v>
      </c>
      <c r="H177" s="68">
        <v>94</v>
      </c>
      <c r="I177" s="68" t="s">
        <v>23</v>
      </c>
      <c r="J177" s="68" t="s">
        <v>24</v>
      </c>
      <c r="K177" s="56">
        <v>96.2</v>
      </c>
      <c r="L177" s="200"/>
    </row>
    <row r="178" spans="1:12">
      <c r="A178" s="348"/>
      <c r="B178" s="53" t="s">
        <v>17</v>
      </c>
      <c r="C178" s="349"/>
      <c r="D178" s="75">
        <v>0.94499999999999995</v>
      </c>
      <c r="E178" s="52">
        <v>1</v>
      </c>
      <c r="F178" s="72">
        <f t="shared" si="18"/>
        <v>0.94499999999999995</v>
      </c>
      <c r="G178" s="65">
        <v>94.8</v>
      </c>
      <c r="H178" s="30">
        <v>95.2</v>
      </c>
      <c r="I178" s="30">
        <v>96</v>
      </c>
      <c r="J178" s="30">
        <v>96.6</v>
      </c>
      <c r="K178" s="30">
        <v>97</v>
      </c>
      <c r="L178" s="163"/>
    </row>
    <row r="179" spans="1:12">
      <c r="A179" s="348"/>
      <c r="B179" s="53" t="s">
        <v>18</v>
      </c>
      <c r="C179" s="349"/>
      <c r="D179" s="51">
        <v>0.91</v>
      </c>
      <c r="E179" s="52">
        <v>1</v>
      </c>
      <c r="F179" s="67">
        <f t="shared" si="18"/>
        <v>0.91</v>
      </c>
      <c r="G179" s="30">
        <v>91.9</v>
      </c>
      <c r="H179" s="30">
        <v>92.8</v>
      </c>
      <c r="I179" s="30">
        <v>94.2</v>
      </c>
      <c r="J179" s="30">
        <v>95.4</v>
      </c>
      <c r="K179" s="30">
        <v>96</v>
      </c>
      <c r="L179" s="163"/>
    </row>
    <row r="180" spans="1:12">
      <c r="A180" s="348"/>
      <c r="B180" s="53" t="s">
        <v>19</v>
      </c>
      <c r="C180" s="349"/>
      <c r="D180" s="75">
        <v>0.93400000000000005</v>
      </c>
      <c r="E180" s="52">
        <v>1</v>
      </c>
      <c r="F180" s="67">
        <f t="shared" si="18"/>
        <v>0.93400000000000005</v>
      </c>
      <c r="G180" s="30">
        <v>93.7</v>
      </c>
      <c r="H180" s="30">
        <v>94.3</v>
      </c>
      <c r="I180" s="30">
        <v>95</v>
      </c>
      <c r="J180" s="30">
        <v>95.8</v>
      </c>
      <c r="K180" s="30">
        <v>96.4</v>
      </c>
      <c r="L180" s="163"/>
    </row>
    <row r="181" spans="1:12">
      <c r="A181" s="348"/>
      <c r="B181" s="53" t="s">
        <v>20</v>
      </c>
      <c r="C181" s="349"/>
      <c r="D181" s="51">
        <v>0.85</v>
      </c>
      <c r="E181" s="52">
        <v>1</v>
      </c>
      <c r="F181" s="69">
        <f t="shared" si="18"/>
        <v>0.85</v>
      </c>
      <c r="G181" s="30">
        <v>88</v>
      </c>
      <c r="H181" s="30">
        <v>90</v>
      </c>
      <c r="I181" s="30">
        <v>92.5</v>
      </c>
      <c r="J181" s="30">
        <v>94.5</v>
      </c>
      <c r="K181" s="30">
        <v>95.5</v>
      </c>
      <c r="L181" s="163"/>
    </row>
    <row r="182" spans="1:12">
      <c r="A182" s="348"/>
      <c r="B182" s="53" t="s">
        <v>21</v>
      </c>
      <c r="C182" s="349"/>
      <c r="D182" s="51">
        <v>0.9</v>
      </c>
      <c r="E182" s="52">
        <v>1</v>
      </c>
      <c r="F182" s="67">
        <f t="shared" si="18"/>
        <v>0.9</v>
      </c>
      <c r="G182" s="30">
        <v>95.1</v>
      </c>
      <c r="H182" s="30">
        <v>97.7</v>
      </c>
      <c r="I182" s="30">
        <v>98.8</v>
      </c>
      <c r="J182" s="30">
        <v>96.7</v>
      </c>
      <c r="K182" s="30">
        <v>96.1</v>
      </c>
      <c r="L182" s="163"/>
    </row>
    <row r="183" spans="1:12" ht="35.25" customHeight="1">
      <c r="A183" s="346" t="s">
        <v>116</v>
      </c>
      <c r="B183" s="346"/>
      <c r="C183" s="346"/>
      <c r="D183" s="346"/>
      <c r="E183" s="346"/>
      <c r="F183" s="346"/>
      <c r="G183" s="346"/>
      <c r="H183" s="346"/>
      <c r="I183" s="346"/>
      <c r="J183" s="346"/>
      <c r="K183" s="346"/>
      <c r="L183" s="160"/>
    </row>
    <row r="184" spans="1:12">
      <c r="A184" s="8"/>
      <c r="B184" s="46" t="s">
        <v>15</v>
      </c>
      <c r="C184" s="347" t="s">
        <v>16</v>
      </c>
      <c r="D184" s="90">
        <v>93</v>
      </c>
      <c r="E184" s="19">
        <v>100</v>
      </c>
      <c r="F184" s="34">
        <f t="shared" ref="F184:F189" si="19">D184/E184</f>
        <v>0.93</v>
      </c>
      <c r="G184" s="19">
        <v>94</v>
      </c>
      <c r="H184" s="19">
        <v>95</v>
      </c>
      <c r="I184" s="19">
        <v>96</v>
      </c>
      <c r="J184" s="19">
        <v>97</v>
      </c>
      <c r="K184" s="59" t="s">
        <v>40</v>
      </c>
      <c r="L184" s="174"/>
    </row>
    <row r="185" spans="1:12">
      <c r="A185" s="8"/>
      <c r="B185" s="42" t="s">
        <v>17</v>
      </c>
      <c r="C185" s="349"/>
      <c r="D185" s="89">
        <v>79</v>
      </c>
      <c r="E185" s="19">
        <v>100</v>
      </c>
      <c r="F185" s="33">
        <f t="shared" si="19"/>
        <v>0.79</v>
      </c>
      <c r="G185" s="19">
        <v>83</v>
      </c>
      <c r="H185" s="19">
        <v>84</v>
      </c>
      <c r="I185" s="19">
        <v>85</v>
      </c>
      <c r="J185" s="19">
        <v>86</v>
      </c>
      <c r="K185" s="91" t="s">
        <v>40</v>
      </c>
      <c r="L185" s="185"/>
    </row>
    <row r="186" spans="1:12">
      <c r="A186" s="8"/>
      <c r="B186" s="42" t="s">
        <v>18</v>
      </c>
      <c r="C186" s="349"/>
      <c r="D186" s="89">
        <v>73</v>
      </c>
      <c r="E186" s="19">
        <v>100</v>
      </c>
      <c r="F186" s="33">
        <f t="shared" si="19"/>
        <v>0.73</v>
      </c>
      <c r="G186" s="19">
        <v>75</v>
      </c>
      <c r="H186" s="19">
        <v>76</v>
      </c>
      <c r="I186" s="19">
        <v>77</v>
      </c>
      <c r="J186" s="19">
        <v>78</v>
      </c>
      <c r="K186" s="91" t="s">
        <v>40</v>
      </c>
      <c r="L186" s="185"/>
    </row>
    <row r="187" spans="1:12">
      <c r="A187" s="8"/>
      <c r="B187" s="42" t="s">
        <v>19</v>
      </c>
      <c r="C187" s="349"/>
      <c r="D187" s="89">
        <v>91</v>
      </c>
      <c r="E187" s="19">
        <v>100</v>
      </c>
      <c r="F187" s="34">
        <f t="shared" si="19"/>
        <v>0.91</v>
      </c>
      <c r="G187" s="19">
        <v>94</v>
      </c>
      <c r="H187" s="19">
        <v>95</v>
      </c>
      <c r="I187" s="19">
        <v>96</v>
      </c>
      <c r="J187" s="19">
        <v>97</v>
      </c>
      <c r="K187" s="91" t="s">
        <v>40</v>
      </c>
      <c r="L187" s="185"/>
    </row>
    <row r="188" spans="1:12">
      <c r="A188" s="8"/>
      <c r="B188" s="42" t="s">
        <v>20</v>
      </c>
      <c r="C188" s="349"/>
      <c r="D188" s="89">
        <v>77</v>
      </c>
      <c r="E188" s="19">
        <v>100</v>
      </c>
      <c r="F188" s="33">
        <f t="shared" si="19"/>
        <v>0.77</v>
      </c>
      <c r="G188" s="19">
        <v>78</v>
      </c>
      <c r="H188" s="19">
        <v>79</v>
      </c>
      <c r="I188" s="19">
        <v>80</v>
      </c>
      <c r="J188" s="19">
        <v>81</v>
      </c>
      <c r="K188" s="91" t="s">
        <v>40</v>
      </c>
      <c r="L188" s="185"/>
    </row>
    <row r="189" spans="1:12">
      <c r="A189" s="8"/>
      <c r="B189" s="42" t="s">
        <v>21</v>
      </c>
      <c r="C189" s="349"/>
      <c r="D189" s="89">
        <v>83</v>
      </c>
      <c r="E189" s="19">
        <v>100</v>
      </c>
      <c r="F189" s="230">
        <f t="shared" si="19"/>
        <v>0.83</v>
      </c>
      <c r="G189" s="19">
        <v>84</v>
      </c>
      <c r="H189" s="19">
        <v>85</v>
      </c>
      <c r="I189" s="19">
        <v>86</v>
      </c>
      <c r="J189" s="19">
        <v>87</v>
      </c>
      <c r="K189" s="91" t="s">
        <v>40</v>
      </c>
      <c r="L189" s="185"/>
    </row>
    <row r="190" spans="1:12" ht="29.45" customHeight="1">
      <c r="A190" s="350" t="s">
        <v>55</v>
      </c>
      <c r="B190" s="351"/>
      <c r="C190" s="351"/>
      <c r="D190" s="351"/>
      <c r="E190" s="351"/>
      <c r="F190" s="351"/>
      <c r="G190" s="351"/>
      <c r="H190" s="351"/>
      <c r="I190" s="351"/>
      <c r="J190" s="351"/>
      <c r="K190" s="351"/>
      <c r="L190" s="168"/>
    </row>
    <row r="191" spans="1:12" s="158" customFormat="1">
      <c r="A191" s="348"/>
      <c r="B191" s="54" t="s">
        <v>15</v>
      </c>
      <c r="C191" s="349" t="s">
        <v>16</v>
      </c>
      <c r="D191" s="75">
        <v>0.92800000000000005</v>
      </c>
      <c r="E191" s="52">
        <v>1</v>
      </c>
      <c r="F191" s="70">
        <f t="shared" ref="F191:F196" si="20">D191/E191</f>
        <v>0.92800000000000005</v>
      </c>
      <c r="G191" s="30">
        <v>73.900000000000006</v>
      </c>
      <c r="H191" s="30">
        <v>75.7</v>
      </c>
      <c r="I191" s="30">
        <v>80.400000000000006</v>
      </c>
      <c r="J191" s="30">
        <v>84.7</v>
      </c>
      <c r="K191" s="30">
        <v>90</v>
      </c>
      <c r="L191" s="163"/>
    </row>
    <row r="192" spans="1:12">
      <c r="A192" s="348"/>
      <c r="B192" s="53" t="s">
        <v>17</v>
      </c>
      <c r="C192" s="349"/>
      <c r="D192" s="76">
        <v>0.98</v>
      </c>
      <c r="E192" s="52">
        <v>1</v>
      </c>
      <c r="F192" s="67">
        <f t="shared" si="20"/>
        <v>0.98</v>
      </c>
      <c r="G192" s="65">
        <v>80.7</v>
      </c>
      <c r="H192" s="65">
        <v>80.900000000000006</v>
      </c>
      <c r="I192" s="65">
        <v>82.9</v>
      </c>
      <c r="J192" s="65">
        <v>90.5</v>
      </c>
      <c r="K192" s="65">
        <v>95</v>
      </c>
      <c r="L192" s="172"/>
    </row>
    <row r="193" spans="1:12">
      <c r="A193" s="348"/>
      <c r="B193" s="53" t="s">
        <v>18</v>
      </c>
      <c r="C193" s="349"/>
      <c r="D193" s="76">
        <v>0.98199999999999998</v>
      </c>
      <c r="E193" s="52">
        <v>1</v>
      </c>
      <c r="F193" s="67">
        <f t="shared" si="20"/>
        <v>0.98199999999999998</v>
      </c>
      <c r="G193" s="65">
        <v>75.3</v>
      </c>
      <c r="H193" s="65">
        <v>79.5</v>
      </c>
      <c r="I193" s="65">
        <v>81.5</v>
      </c>
      <c r="J193" s="65">
        <v>87.5</v>
      </c>
      <c r="K193" s="65">
        <v>93</v>
      </c>
      <c r="L193" s="172"/>
    </row>
    <row r="194" spans="1:12">
      <c r="A194" s="348"/>
      <c r="B194" s="53" t="s">
        <v>19</v>
      </c>
      <c r="C194" s="349"/>
      <c r="D194" s="76">
        <v>0.91500000000000004</v>
      </c>
      <c r="E194" s="52">
        <v>1</v>
      </c>
      <c r="F194" s="67">
        <f t="shared" si="20"/>
        <v>0.91500000000000004</v>
      </c>
      <c r="G194" s="65">
        <v>72.8</v>
      </c>
      <c r="H194" s="65">
        <v>72.8</v>
      </c>
      <c r="I194" s="65">
        <v>80.8</v>
      </c>
      <c r="J194" s="65">
        <v>81.3</v>
      </c>
      <c r="K194" s="65">
        <v>90.3</v>
      </c>
      <c r="L194" s="172"/>
    </row>
    <row r="195" spans="1:12">
      <c r="A195" s="348"/>
      <c r="B195" s="53" t="s">
        <v>20</v>
      </c>
      <c r="C195" s="349"/>
      <c r="D195" s="76">
        <v>0.88800000000000001</v>
      </c>
      <c r="E195" s="52">
        <v>1</v>
      </c>
      <c r="F195" s="69">
        <f t="shared" si="20"/>
        <v>0.88800000000000001</v>
      </c>
      <c r="G195" s="65">
        <v>71.900000000000006</v>
      </c>
      <c r="H195" s="65">
        <v>73.900000000000006</v>
      </c>
      <c r="I195" s="65">
        <v>78.900000000000006</v>
      </c>
      <c r="J195" s="65">
        <v>84.5</v>
      </c>
      <c r="K195" s="65">
        <v>85.1</v>
      </c>
      <c r="L195" s="172"/>
    </row>
    <row r="196" spans="1:12">
      <c r="A196" s="348"/>
      <c r="B196" s="53" t="s">
        <v>21</v>
      </c>
      <c r="C196" s="349"/>
      <c r="D196" s="76">
        <v>0.877</v>
      </c>
      <c r="E196" s="52">
        <v>1</v>
      </c>
      <c r="F196" s="69">
        <f t="shared" si="20"/>
        <v>0.877</v>
      </c>
      <c r="G196" s="65">
        <v>68.8</v>
      </c>
      <c r="H196" s="65">
        <v>71.8</v>
      </c>
      <c r="I196" s="65">
        <v>77.8</v>
      </c>
      <c r="J196" s="65">
        <v>80.099999999999994</v>
      </c>
      <c r="K196" s="65">
        <v>87</v>
      </c>
      <c r="L196" s="172"/>
    </row>
    <row r="197" spans="1:12" ht="29.25" customHeight="1">
      <c r="A197" s="364" t="s">
        <v>72</v>
      </c>
      <c r="B197" s="364"/>
      <c r="C197" s="364"/>
      <c r="D197" s="364"/>
      <c r="E197" s="364"/>
      <c r="F197" s="364"/>
      <c r="G197" s="364"/>
      <c r="H197" s="364"/>
      <c r="I197" s="364"/>
      <c r="J197" s="364"/>
      <c r="K197" s="364"/>
      <c r="L197" s="191"/>
    </row>
    <row r="198" spans="1:12">
      <c r="A198" s="87"/>
      <c r="B198" s="46" t="s">
        <v>15</v>
      </c>
      <c r="C198" s="365" t="s">
        <v>43</v>
      </c>
      <c r="D198" s="37">
        <v>188.05</v>
      </c>
      <c r="E198" s="37">
        <v>177.17</v>
      </c>
      <c r="F198" s="228">
        <f t="shared" ref="F198:F203" si="21">E198/D198*100%</f>
        <v>0.94214304706195151</v>
      </c>
      <c r="G198" s="37">
        <v>187.55</v>
      </c>
      <c r="H198" s="37">
        <v>187.05</v>
      </c>
      <c r="I198" s="37">
        <v>186.55</v>
      </c>
      <c r="J198" s="37">
        <v>186.05</v>
      </c>
      <c r="K198" s="91" t="s">
        <v>40</v>
      </c>
      <c r="L198" s="185"/>
    </row>
    <row r="199" spans="1:12">
      <c r="A199" s="87"/>
      <c r="B199" s="55" t="s">
        <v>30</v>
      </c>
      <c r="C199" s="365"/>
      <c r="D199" s="37">
        <v>188.05</v>
      </c>
      <c r="E199" s="37">
        <v>177.17</v>
      </c>
      <c r="F199" s="228">
        <f t="shared" si="21"/>
        <v>0.94214304706195151</v>
      </c>
      <c r="G199" s="131">
        <v>187.55</v>
      </c>
      <c r="H199" s="131">
        <v>187.05</v>
      </c>
      <c r="I199" s="131">
        <v>186.55</v>
      </c>
      <c r="J199" s="132">
        <v>186.05</v>
      </c>
      <c r="K199" s="133">
        <v>185.5</v>
      </c>
      <c r="L199" s="202"/>
    </row>
    <row r="200" spans="1:12">
      <c r="A200" s="87"/>
      <c r="B200" s="55" t="s">
        <v>31</v>
      </c>
      <c r="C200" s="365"/>
      <c r="D200" s="37">
        <v>188.05</v>
      </c>
      <c r="E200" s="37">
        <v>177.17</v>
      </c>
      <c r="F200" s="228">
        <f t="shared" si="21"/>
        <v>0.94214304706195151</v>
      </c>
      <c r="G200" s="131">
        <v>187.55</v>
      </c>
      <c r="H200" s="131">
        <v>187.05</v>
      </c>
      <c r="I200" s="131">
        <v>186.55</v>
      </c>
      <c r="J200" s="132">
        <v>186.05</v>
      </c>
      <c r="K200" s="133">
        <v>185.5</v>
      </c>
      <c r="L200" s="202"/>
    </row>
    <row r="201" spans="1:12">
      <c r="A201" s="87"/>
      <c r="B201" s="55" t="s">
        <v>19</v>
      </c>
      <c r="C201" s="365"/>
      <c r="D201" s="37">
        <v>188.05</v>
      </c>
      <c r="E201" s="37">
        <v>177.17</v>
      </c>
      <c r="F201" s="228">
        <f t="shared" si="21"/>
        <v>0.94214304706195151</v>
      </c>
      <c r="G201" s="131">
        <v>185.5</v>
      </c>
      <c r="H201" s="131">
        <v>185</v>
      </c>
      <c r="I201" s="131">
        <v>184</v>
      </c>
      <c r="J201" s="131">
        <v>183</v>
      </c>
      <c r="K201" s="134">
        <v>183</v>
      </c>
      <c r="L201" s="203"/>
    </row>
    <row r="202" spans="1:12">
      <c r="A202" s="87"/>
      <c r="B202" s="55" t="s">
        <v>32</v>
      </c>
      <c r="C202" s="365"/>
      <c r="D202" s="37">
        <v>188.05</v>
      </c>
      <c r="E202" s="37">
        <v>177.17</v>
      </c>
      <c r="F202" s="228">
        <f t="shared" si="21"/>
        <v>0.94214304706195151</v>
      </c>
      <c r="G202" s="131">
        <v>187.55</v>
      </c>
      <c r="H202" s="131">
        <v>187.05</v>
      </c>
      <c r="I202" s="131">
        <v>186.55</v>
      </c>
      <c r="J202" s="132">
        <v>186.05</v>
      </c>
      <c r="K202" s="133">
        <v>185.5</v>
      </c>
      <c r="L202" s="202"/>
    </row>
    <row r="203" spans="1:12">
      <c r="A203" s="87"/>
      <c r="B203" s="55" t="s">
        <v>33</v>
      </c>
      <c r="C203" s="365"/>
      <c r="D203" s="37">
        <v>188.05</v>
      </c>
      <c r="E203" s="37">
        <v>177.17</v>
      </c>
      <c r="F203" s="228">
        <f t="shared" si="21"/>
        <v>0.94214304706195151</v>
      </c>
      <c r="G203" s="131">
        <v>185.5</v>
      </c>
      <c r="H203" s="131">
        <v>185</v>
      </c>
      <c r="I203" s="131">
        <v>184</v>
      </c>
      <c r="J203" s="131">
        <v>183</v>
      </c>
      <c r="K203" s="134">
        <v>183</v>
      </c>
      <c r="L203" s="203"/>
    </row>
    <row r="204" spans="1:12" ht="49.5" customHeight="1">
      <c r="A204" s="346" t="s">
        <v>89</v>
      </c>
      <c r="B204" s="346"/>
      <c r="C204" s="346"/>
      <c r="D204" s="346"/>
      <c r="E204" s="346"/>
      <c r="F204" s="346"/>
      <c r="G204" s="346"/>
      <c r="H204" s="346"/>
      <c r="I204" s="346"/>
      <c r="J204" s="346"/>
      <c r="K204" s="346"/>
      <c r="L204" s="160"/>
    </row>
    <row r="205" spans="1:12">
      <c r="A205" s="87"/>
      <c r="B205" s="46" t="s">
        <v>15</v>
      </c>
      <c r="C205" s="347" t="s">
        <v>16</v>
      </c>
      <c r="D205" s="30">
        <v>17.100000000000001</v>
      </c>
      <c r="E205" s="65">
        <v>16.12</v>
      </c>
      <c r="F205" s="221">
        <f t="shared" ref="F205:F210" si="22">E205/D205*100%</f>
        <v>0.94269005847953213</v>
      </c>
      <c r="G205" s="30">
        <v>17</v>
      </c>
      <c r="H205" s="30">
        <v>16.899999999999999</v>
      </c>
      <c r="I205" s="30">
        <v>16.8</v>
      </c>
      <c r="J205" s="30">
        <v>16.7</v>
      </c>
      <c r="K205" s="30">
        <v>16.600000000000001</v>
      </c>
      <c r="L205" s="163"/>
    </row>
    <row r="206" spans="1:12">
      <c r="A206" s="87"/>
      <c r="B206" s="7" t="s">
        <v>30</v>
      </c>
      <c r="C206" s="347"/>
      <c r="D206" s="30">
        <v>17.100000000000001</v>
      </c>
      <c r="E206" s="65">
        <v>16.12</v>
      </c>
      <c r="F206" s="221">
        <f t="shared" si="22"/>
        <v>0.94269005847953213</v>
      </c>
      <c r="G206" s="30">
        <v>17</v>
      </c>
      <c r="H206" s="30">
        <v>16.899999999999999</v>
      </c>
      <c r="I206" s="30">
        <v>16.8</v>
      </c>
      <c r="J206" s="30">
        <v>16.7</v>
      </c>
      <c r="K206" s="30">
        <v>16.600000000000001</v>
      </c>
      <c r="L206" s="163"/>
    </row>
    <row r="207" spans="1:12">
      <c r="A207" s="87"/>
      <c r="B207" s="7" t="s">
        <v>31</v>
      </c>
      <c r="C207" s="347"/>
      <c r="D207" s="30">
        <v>17.100000000000001</v>
      </c>
      <c r="E207" s="65">
        <v>16.12</v>
      </c>
      <c r="F207" s="221">
        <f t="shared" si="22"/>
        <v>0.94269005847953213</v>
      </c>
      <c r="G207" s="30">
        <v>17</v>
      </c>
      <c r="H207" s="30">
        <v>16.899999999999999</v>
      </c>
      <c r="I207" s="30">
        <v>16.8</v>
      </c>
      <c r="J207" s="30">
        <v>16.7</v>
      </c>
      <c r="K207" s="30">
        <v>16.600000000000001</v>
      </c>
      <c r="L207" s="163"/>
    </row>
    <row r="208" spans="1:12">
      <c r="A208" s="87"/>
      <c r="B208" s="7" t="s">
        <v>19</v>
      </c>
      <c r="C208" s="347"/>
      <c r="D208" s="30">
        <v>16.899999999999999</v>
      </c>
      <c r="E208" s="65">
        <v>16.12</v>
      </c>
      <c r="F208" s="221">
        <f t="shared" si="22"/>
        <v>0.95384615384615401</v>
      </c>
      <c r="G208" s="30">
        <v>17</v>
      </c>
      <c r="H208" s="30">
        <v>16.899999999999999</v>
      </c>
      <c r="I208" s="30">
        <v>16.8</v>
      </c>
      <c r="J208" s="30">
        <v>16.7</v>
      </c>
      <c r="K208" s="30">
        <v>16.600000000000001</v>
      </c>
      <c r="L208" s="163"/>
    </row>
    <row r="209" spans="1:12">
      <c r="A209" s="87"/>
      <c r="B209" s="7" t="s">
        <v>32</v>
      </c>
      <c r="C209" s="347"/>
      <c r="D209" s="30">
        <v>17.100000000000001</v>
      </c>
      <c r="E209" s="65">
        <v>16.12</v>
      </c>
      <c r="F209" s="221">
        <f t="shared" si="22"/>
        <v>0.94269005847953213</v>
      </c>
      <c r="G209" s="30">
        <v>17</v>
      </c>
      <c r="H209" s="30">
        <v>16.899999999999999</v>
      </c>
      <c r="I209" s="30">
        <v>16.8</v>
      </c>
      <c r="J209" s="30">
        <v>16.7</v>
      </c>
      <c r="K209" s="30">
        <v>16.600000000000001</v>
      </c>
      <c r="L209" s="163"/>
    </row>
    <row r="210" spans="1:12">
      <c r="A210" s="87"/>
      <c r="B210" s="7" t="s">
        <v>33</v>
      </c>
      <c r="C210" s="347"/>
      <c r="D210" s="30">
        <v>16.5</v>
      </c>
      <c r="E210" s="65">
        <v>16.12</v>
      </c>
      <c r="F210" s="221">
        <f t="shared" si="22"/>
        <v>0.97696969696969704</v>
      </c>
      <c r="G210" s="30">
        <v>17</v>
      </c>
      <c r="H210" s="30">
        <v>16.899999999999999</v>
      </c>
      <c r="I210" s="30">
        <v>16.8</v>
      </c>
      <c r="J210" s="30">
        <v>16.7</v>
      </c>
      <c r="K210" s="30">
        <v>16.600000000000001</v>
      </c>
      <c r="L210" s="163"/>
    </row>
    <row r="211" spans="1:12" ht="35.25" customHeight="1">
      <c r="A211" s="346" t="s">
        <v>62</v>
      </c>
      <c r="B211" s="347"/>
      <c r="C211" s="347"/>
      <c r="D211" s="347"/>
      <c r="E211" s="347"/>
      <c r="F211" s="347"/>
      <c r="G211" s="347"/>
      <c r="H211" s="347"/>
      <c r="I211" s="347"/>
      <c r="J211" s="347"/>
      <c r="K211" s="347"/>
      <c r="L211" s="163"/>
    </row>
    <row r="212" spans="1:12" s="158" customFormat="1">
      <c r="A212" s="348"/>
      <c r="B212" s="54" t="s">
        <v>15</v>
      </c>
      <c r="C212" s="349" t="s">
        <v>16</v>
      </c>
      <c r="D212" s="75">
        <v>0.95399999999999996</v>
      </c>
      <c r="E212" s="52">
        <v>1</v>
      </c>
      <c r="F212" s="70">
        <f t="shared" ref="F212:F217" si="23">D212/E212</f>
        <v>0.95399999999999996</v>
      </c>
      <c r="G212" s="68">
        <v>97.4</v>
      </c>
      <c r="H212" s="68">
        <v>99</v>
      </c>
      <c r="I212" s="68">
        <v>100</v>
      </c>
      <c r="J212" s="68">
        <v>100</v>
      </c>
      <c r="K212" s="68">
        <v>100</v>
      </c>
      <c r="L212" s="170"/>
    </row>
    <row r="213" spans="1:12">
      <c r="A213" s="348"/>
      <c r="B213" s="53" t="s">
        <v>17</v>
      </c>
      <c r="C213" s="349"/>
      <c r="D213" s="75">
        <v>0.97</v>
      </c>
      <c r="E213" s="52">
        <v>1</v>
      </c>
      <c r="F213" s="67">
        <f t="shared" si="23"/>
        <v>0.97</v>
      </c>
      <c r="G213" s="30">
        <v>98</v>
      </c>
      <c r="H213" s="30">
        <v>100</v>
      </c>
      <c r="I213" s="30">
        <v>100</v>
      </c>
      <c r="J213" s="30">
        <v>100</v>
      </c>
      <c r="K213" s="30">
        <v>100</v>
      </c>
      <c r="L213" s="163"/>
    </row>
    <row r="214" spans="1:12">
      <c r="A214" s="348"/>
      <c r="B214" s="53" t="s">
        <v>18</v>
      </c>
      <c r="C214" s="349"/>
      <c r="D214" s="75">
        <v>0.874</v>
      </c>
      <c r="E214" s="52">
        <v>1</v>
      </c>
      <c r="F214" s="69">
        <f t="shared" si="23"/>
        <v>0.874</v>
      </c>
      <c r="G214" s="30">
        <v>89.3</v>
      </c>
      <c r="H214" s="30">
        <v>100</v>
      </c>
      <c r="I214" s="30">
        <v>100</v>
      </c>
      <c r="J214" s="30">
        <v>100</v>
      </c>
      <c r="K214" s="30">
        <v>100</v>
      </c>
      <c r="L214" s="163"/>
    </row>
    <row r="215" spans="1:12">
      <c r="A215" s="348"/>
      <c r="B215" s="53" t="s">
        <v>19</v>
      </c>
      <c r="C215" s="349"/>
      <c r="D215" s="75">
        <v>0.96299999999999997</v>
      </c>
      <c r="E215" s="52">
        <v>1</v>
      </c>
      <c r="F215" s="67">
        <f t="shared" si="23"/>
        <v>0.96299999999999997</v>
      </c>
      <c r="G215" s="30">
        <v>99.8</v>
      </c>
      <c r="H215" s="30">
        <v>100</v>
      </c>
      <c r="I215" s="30">
        <v>100</v>
      </c>
      <c r="J215" s="30">
        <v>100</v>
      </c>
      <c r="K215" s="30">
        <v>100</v>
      </c>
      <c r="L215" s="163"/>
    </row>
    <row r="216" spans="1:12">
      <c r="A216" s="348"/>
      <c r="B216" s="53" t="s">
        <v>20</v>
      </c>
      <c r="C216" s="349"/>
      <c r="D216" s="75">
        <v>0.98399999999999999</v>
      </c>
      <c r="E216" s="52">
        <v>1</v>
      </c>
      <c r="F216" s="67">
        <f t="shared" si="23"/>
        <v>0.98399999999999999</v>
      </c>
      <c r="G216" s="30">
        <v>100</v>
      </c>
      <c r="H216" s="30">
        <v>100</v>
      </c>
      <c r="I216" s="30">
        <v>100</v>
      </c>
      <c r="J216" s="30">
        <v>100</v>
      </c>
      <c r="K216" s="30">
        <v>100</v>
      </c>
      <c r="L216" s="163"/>
    </row>
    <row r="217" spans="1:12">
      <c r="A217" s="348"/>
      <c r="B217" s="53" t="s">
        <v>21</v>
      </c>
      <c r="C217" s="349"/>
      <c r="D217" s="75">
        <v>0.98</v>
      </c>
      <c r="E217" s="52">
        <v>1</v>
      </c>
      <c r="F217" s="67">
        <f t="shared" si="23"/>
        <v>0.98</v>
      </c>
      <c r="G217" s="30">
        <v>100</v>
      </c>
      <c r="H217" s="30">
        <v>100</v>
      </c>
      <c r="I217" s="30">
        <v>100</v>
      </c>
      <c r="J217" s="30">
        <v>100</v>
      </c>
      <c r="K217" s="30">
        <v>100</v>
      </c>
      <c r="L217" s="163"/>
    </row>
    <row r="218" spans="1:12" ht="33.950000000000003" customHeight="1">
      <c r="A218" s="351" t="s">
        <v>53</v>
      </c>
      <c r="B218" s="351"/>
      <c r="C218" s="351"/>
      <c r="D218" s="351"/>
      <c r="E218" s="351"/>
      <c r="F218" s="351"/>
      <c r="G218" s="351"/>
      <c r="H218" s="351"/>
      <c r="I218" s="351"/>
      <c r="J218" s="351"/>
      <c r="K218" s="351"/>
      <c r="L218" s="168"/>
    </row>
    <row r="219" spans="1:12" s="158" customFormat="1">
      <c r="A219" s="102"/>
      <c r="B219" s="54" t="s">
        <v>15</v>
      </c>
      <c r="C219" s="349" t="s">
        <v>16</v>
      </c>
      <c r="D219" s="75">
        <v>0.95399999999999996</v>
      </c>
      <c r="E219" s="52">
        <v>1</v>
      </c>
      <c r="F219" s="70">
        <f t="shared" ref="F219:F224" si="24">D219/E219</f>
        <v>0.95399999999999996</v>
      </c>
      <c r="G219" s="30">
        <v>97.4</v>
      </c>
      <c r="H219" s="30">
        <v>99</v>
      </c>
      <c r="I219" s="30">
        <v>100</v>
      </c>
      <c r="J219" s="30">
        <v>100</v>
      </c>
      <c r="K219" s="15">
        <v>100</v>
      </c>
      <c r="L219" s="173"/>
    </row>
    <row r="220" spans="1:12">
      <c r="A220" s="102"/>
      <c r="B220" s="53" t="s">
        <v>17</v>
      </c>
      <c r="C220" s="349"/>
      <c r="D220" s="51">
        <v>0.97</v>
      </c>
      <c r="E220" s="52">
        <v>1</v>
      </c>
      <c r="F220" s="67">
        <f t="shared" si="24"/>
        <v>0.97</v>
      </c>
      <c r="G220" s="68">
        <v>98</v>
      </c>
      <c r="H220" s="68">
        <v>100</v>
      </c>
      <c r="I220" s="68">
        <v>100</v>
      </c>
      <c r="J220" s="68">
        <v>100</v>
      </c>
      <c r="K220" s="68">
        <v>100</v>
      </c>
      <c r="L220" s="170"/>
    </row>
    <row r="221" spans="1:12">
      <c r="A221" s="102"/>
      <c r="B221" s="53" t="s">
        <v>18</v>
      </c>
      <c r="C221" s="349"/>
      <c r="D221" s="75">
        <v>0.874</v>
      </c>
      <c r="E221" s="52">
        <v>1</v>
      </c>
      <c r="F221" s="69">
        <f t="shared" si="24"/>
        <v>0.874</v>
      </c>
      <c r="G221" s="68">
        <v>89.3</v>
      </c>
      <c r="H221" s="68">
        <v>100</v>
      </c>
      <c r="I221" s="68">
        <v>100</v>
      </c>
      <c r="J221" s="68">
        <v>100</v>
      </c>
      <c r="K221" s="68">
        <v>100</v>
      </c>
      <c r="L221" s="170"/>
    </row>
    <row r="222" spans="1:12">
      <c r="A222" s="102"/>
      <c r="B222" s="53" t="s">
        <v>19</v>
      </c>
      <c r="C222" s="349"/>
      <c r="D222" s="75">
        <v>0.96299999999999997</v>
      </c>
      <c r="E222" s="52">
        <v>1</v>
      </c>
      <c r="F222" s="67">
        <f t="shared" si="24"/>
        <v>0.96299999999999997</v>
      </c>
      <c r="G222" s="68">
        <v>99.8</v>
      </c>
      <c r="H222" s="68">
        <v>100</v>
      </c>
      <c r="I222" s="68">
        <v>100</v>
      </c>
      <c r="J222" s="68">
        <v>100</v>
      </c>
      <c r="K222" s="68">
        <v>100</v>
      </c>
      <c r="L222" s="170"/>
    </row>
    <row r="223" spans="1:12">
      <c r="A223" s="102"/>
      <c r="B223" s="53" t="s">
        <v>20</v>
      </c>
      <c r="C223" s="349"/>
      <c r="D223" s="75">
        <v>0.98399999999999999</v>
      </c>
      <c r="E223" s="52">
        <v>1</v>
      </c>
      <c r="F223" s="67">
        <f t="shared" si="24"/>
        <v>0.98399999999999999</v>
      </c>
      <c r="G223" s="68">
        <v>100</v>
      </c>
      <c r="H223" s="68">
        <v>100</v>
      </c>
      <c r="I223" s="68">
        <v>100</v>
      </c>
      <c r="J223" s="68">
        <v>100</v>
      </c>
      <c r="K223" s="68">
        <v>100</v>
      </c>
      <c r="L223" s="170"/>
    </row>
    <row r="224" spans="1:12">
      <c r="A224" s="102"/>
      <c r="B224" s="53" t="s">
        <v>21</v>
      </c>
      <c r="C224" s="349"/>
      <c r="D224" s="51">
        <v>0.98</v>
      </c>
      <c r="E224" s="52">
        <v>1</v>
      </c>
      <c r="F224" s="67">
        <f t="shared" si="24"/>
        <v>0.98</v>
      </c>
      <c r="G224" s="68">
        <v>100</v>
      </c>
      <c r="H224" s="68">
        <v>100</v>
      </c>
      <c r="I224" s="68">
        <v>100</v>
      </c>
      <c r="J224" s="68">
        <v>100</v>
      </c>
      <c r="K224" s="68">
        <v>100</v>
      </c>
      <c r="L224" s="170"/>
    </row>
    <row r="225" spans="1:12" ht="30.75" customHeight="1">
      <c r="A225" s="350" t="s">
        <v>57</v>
      </c>
      <c r="B225" s="351"/>
      <c r="C225" s="351"/>
      <c r="D225" s="351"/>
      <c r="E225" s="351"/>
      <c r="F225" s="351"/>
      <c r="G225" s="351"/>
      <c r="H225" s="351"/>
      <c r="I225" s="351"/>
      <c r="J225" s="351"/>
      <c r="K225" s="351"/>
      <c r="L225" s="168"/>
    </row>
    <row r="226" spans="1:12" s="158" customFormat="1">
      <c r="A226" s="348"/>
      <c r="B226" s="54" t="s">
        <v>15</v>
      </c>
      <c r="C226" s="349" t="s">
        <v>16</v>
      </c>
      <c r="D226" s="106">
        <v>0.96499999999999997</v>
      </c>
      <c r="E226" s="52">
        <v>1</v>
      </c>
      <c r="F226" s="70">
        <f t="shared" ref="F226:F231" si="25">D226/E226</f>
        <v>0.96499999999999997</v>
      </c>
      <c r="G226" s="68">
        <v>91</v>
      </c>
      <c r="H226" s="68">
        <v>94</v>
      </c>
      <c r="I226" s="68">
        <v>96</v>
      </c>
      <c r="J226" s="68">
        <v>100</v>
      </c>
      <c r="K226" s="30">
        <v>100</v>
      </c>
      <c r="L226" s="163"/>
    </row>
    <row r="227" spans="1:12">
      <c r="A227" s="348"/>
      <c r="B227" s="53" t="s">
        <v>17</v>
      </c>
      <c r="C227" s="349"/>
      <c r="D227" s="105">
        <v>1</v>
      </c>
      <c r="E227" s="52">
        <v>1</v>
      </c>
      <c r="F227" s="67">
        <f t="shared" si="25"/>
        <v>1</v>
      </c>
      <c r="G227" s="15">
        <v>100</v>
      </c>
      <c r="H227" s="15">
        <v>100</v>
      </c>
      <c r="I227" s="15">
        <v>100</v>
      </c>
      <c r="J227" s="15">
        <v>100</v>
      </c>
      <c r="K227" s="15">
        <v>100</v>
      </c>
      <c r="L227" s="173"/>
    </row>
    <row r="228" spans="1:12">
      <c r="A228" s="348"/>
      <c r="B228" s="53" t="s">
        <v>18</v>
      </c>
      <c r="C228" s="349"/>
      <c r="D228" s="105">
        <v>1</v>
      </c>
      <c r="E228" s="52">
        <v>1</v>
      </c>
      <c r="F228" s="67">
        <f t="shared" si="25"/>
        <v>1</v>
      </c>
      <c r="G228" s="15">
        <v>100</v>
      </c>
      <c r="H228" s="15">
        <v>100</v>
      </c>
      <c r="I228" s="15">
        <v>100</v>
      </c>
      <c r="J228" s="15">
        <v>100</v>
      </c>
      <c r="K228" s="15">
        <v>100</v>
      </c>
      <c r="L228" s="173"/>
    </row>
    <row r="229" spans="1:12">
      <c r="A229" s="348"/>
      <c r="B229" s="53" t="s">
        <v>19</v>
      </c>
      <c r="C229" s="349"/>
      <c r="D229" s="52">
        <v>0</v>
      </c>
      <c r="E229" s="52">
        <v>1</v>
      </c>
      <c r="F229" s="74">
        <f t="shared" si="25"/>
        <v>0</v>
      </c>
      <c r="G229" s="15">
        <v>100</v>
      </c>
      <c r="H229" s="15">
        <v>80</v>
      </c>
      <c r="I229" s="15">
        <v>100</v>
      </c>
      <c r="J229" s="15">
        <v>100</v>
      </c>
      <c r="K229" s="15">
        <v>100</v>
      </c>
      <c r="L229" s="173"/>
    </row>
    <row r="230" spans="1:12">
      <c r="A230" s="348"/>
      <c r="B230" s="53" t="s">
        <v>20</v>
      </c>
      <c r="C230" s="349"/>
      <c r="D230" s="52">
        <v>1</v>
      </c>
      <c r="E230" s="52">
        <v>1</v>
      </c>
      <c r="F230" s="67">
        <f t="shared" si="25"/>
        <v>1</v>
      </c>
      <c r="G230" s="15">
        <v>50</v>
      </c>
      <c r="H230" s="15">
        <v>100</v>
      </c>
      <c r="I230" s="15">
        <v>100</v>
      </c>
      <c r="J230" s="15">
        <v>100</v>
      </c>
      <c r="K230" s="15">
        <v>100</v>
      </c>
      <c r="L230" s="173"/>
    </row>
    <row r="231" spans="1:12">
      <c r="A231" s="348"/>
      <c r="B231" s="53" t="s">
        <v>21</v>
      </c>
      <c r="C231" s="349"/>
      <c r="D231" s="52">
        <v>1</v>
      </c>
      <c r="E231" s="52">
        <v>1</v>
      </c>
      <c r="F231" s="67">
        <f t="shared" si="25"/>
        <v>1</v>
      </c>
      <c r="G231" s="15">
        <v>100</v>
      </c>
      <c r="H231" s="15">
        <v>80</v>
      </c>
      <c r="I231" s="15">
        <v>66.599999999999994</v>
      </c>
      <c r="J231" s="30">
        <v>100</v>
      </c>
      <c r="K231" s="30">
        <v>100</v>
      </c>
      <c r="L231" s="163"/>
    </row>
    <row r="232" spans="1:12" ht="36.950000000000003" customHeight="1">
      <c r="A232" s="346" t="s">
        <v>34</v>
      </c>
      <c r="B232" s="346"/>
      <c r="C232" s="346"/>
      <c r="D232" s="346"/>
      <c r="E232" s="346"/>
      <c r="F232" s="346"/>
      <c r="G232" s="346"/>
      <c r="H232" s="346"/>
      <c r="I232" s="346"/>
      <c r="J232" s="346"/>
      <c r="K232" s="346"/>
      <c r="L232" s="160"/>
    </row>
    <row r="233" spans="1:12">
      <c r="A233" s="87"/>
      <c r="B233" s="46" t="s">
        <v>15</v>
      </c>
      <c r="C233" s="347" t="s">
        <v>35</v>
      </c>
      <c r="D233" s="37">
        <v>72.900000000000006</v>
      </c>
      <c r="E233" s="37">
        <v>75.44</v>
      </c>
      <c r="F233" s="221">
        <f t="shared" ref="F233:F238" si="26">D233/E233*100%</f>
        <v>0.96633085896076365</v>
      </c>
      <c r="G233" s="30" t="s">
        <v>36</v>
      </c>
      <c r="H233" s="30" t="s">
        <v>37</v>
      </c>
      <c r="I233" s="30" t="s">
        <v>38</v>
      </c>
      <c r="J233" s="30" t="s">
        <v>39</v>
      </c>
      <c r="K233" s="91" t="s">
        <v>40</v>
      </c>
      <c r="L233" s="185"/>
    </row>
    <row r="234" spans="1:12">
      <c r="A234" s="87"/>
      <c r="B234" s="7" t="s">
        <v>30</v>
      </c>
      <c r="C234" s="347"/>
      <c r="D234" s="37">
        <v>72.900000000000006</v>
      </c>
      <c r="E234" s="37">
        <v>75.44</v>
      </c>
      <c r="F234" s="221">
        <f t="shared" si="26"/>
        <v>0.96633085896076365</v>
      </c>
      <c r="G234" s="111">
        <v>73.3</v>
      </c>
      <c r="H234" s="112">
        <v>73.7</v>
      </c>
      <c r="I234" s="111">
        <v>73.900000000000006</v>
      </c>
      <c r="J234" s="112">
        <v>74.2</v>
      </c>
      <c r="K234" s="112">
        <v>74.599999999999994</v>
      </c>
      <c r="L234" s="186"/>
    </row>
    <row r="235" spans="1:12">
      <c r="A235" s="87"/>
      <c r="B235" s="7" t="s">
        <v>31</v>
      </c>
      <c r="C235" s="347"/>
      <c r="D235" s="37">
        <v>72.900000000000006</v>
      </c>
      <c r="E235" s="37">
        <v>75.44</v>
      </c>
      <c r="F235" s="221">
        <f t="shared" si="26"/>
        <v>0.96633085896076365</v>
      </c>
      <c r="G235" s="111">
        <v>73.3</v>
      </c>
      <c r="H235" s="112">
        <v>73.7</v>
      </c>
      <c r="I235" s="111">
        <v>73.900000000000006</v>
      </c>
      <c r="J235" s="112">
        <v>74.2</v>
      </c>
      <c r="K235" s="112">
        <v>74.599999999999994</v>
      </c>
      <c r="L235" s="186"/>
    </row>
    <row r="236" spans="1:12">
      <c r="A236" s="87"/>
      <c r="B236" s="7" t="s">
        <v>19</v>
      </c>
      <c r="C236" s="347"/>
      <c r="D236" s="37">
        <v>72.900000000000006</v>
      </c>
      <c r="E236" s="37">
        <v>75.44</v>
      </c>
      <c r="F236" s="221">
        <f t="shared" si="26"/>
        <v>0.96633085896076365</v>
      </c>
      <c r="G236" s="111">
        <v>73.2</v>
      </c>
      <c r="H236" s="112">
        <v>73.099999999999994</v>
      </c>
      <c r="I236" s="112">
        <v>73.5</v>
      </c>
      <c r="J236" s="112">
        <v>73.900000000000006</v>
      </c>
      <c r="K236" s="112">
        <v>74.400000000000006</v>
      </c>
      <c r="L236" s="186"/>
    </row>
    <row r="237" spans="1:12">
      <c r="A237" s="87"/>
      <c r="B237" s="7" t="s">
        <v>32</v>
      </c>
      <c r="C237" s="347"/>
      <c r="D237" s="37">
        <v>72.900000000000006</v>
      </c>
      <c r="E237" s="37">
        <v>75.44</v>
      </c>
      <c r="F237" s="221">
        <f t="shared" si="26"/>
        <v>0.96633085896076365</v>
      </c>
      <c r="G237" s="111">
        <v>73.400000000000006</v>
      </c>
      <c r="H237" s="112">
        <v>73.7</v>
      </c>
      <c r="I237" s="112">
        <v>73.900000000000006</v>
      </c>
      <c r="J237" s="112">
        <v>74.2</v>
      </c>
      <c r="K237" s="112">
        <v>74.599999999999994</v>
      </c>
      <c r="L237" s="186"/>
    </row>
    <row r="238" spans="1:12">
      <c r="A238" s="87"/>
      <c r="B238" s="7" t="s">
        <v>33</v>
      </c>
      <c r="C238" s="347"/>
      <c r="D238" s="37">
        <v>72.900000000000006</v>
      </c>
      <c r="E238" s="37">
        <v>75.44</v>
      </c>
      <c r="F238" s="221">
        <f t="shared" si="26"/>
        <v>0.96633085896076365</v>
      </c>
      <c r="G238" s="111">
        <v>73.099999999999994</v>
      </c>
      <c r="H238" s="112">
        <v>73</v>
      </c>
      <c r="I238" s="112">
        <v>73.5</v>
      </c>
      <c r="J238" s="112">
        <v>73.8</v>
      </c>
      <c r="K238" s="112">
        <v>74.099999999999994</v>
      </c>
      <c r="L238" s="186"/>
    </row>
    <row r="239" spans="1:12" ht="30.75" customHeight="1">
      <c r="A239" s="346" t="s">
        <v>125</v>
      </c>
      <c r="B239" s="346"/>
      <c r="C239" s="346"/>
      <c r="D239" s="346"/>
      <c r="E239" s="346"/>
      <c r="F239" s="346"/>
      <c r="G239" s="346"/>
      <c r="H239" s="346"/>
      <c r="I239" s="346"/>
      <c r="J239" s="346"/>
      <c r="K239" s="346"/>
      <c r="L239" s="160"/>
    </row>
    <row r="240" spans="1:12" ht="30.75" customHeight="1">
      <c r="A240" s="9"/>
      <c r="B240" s="42" t="s">
        <v>15</v>
      </c>
      <c r="C240" s="30" t="s">
        <v>16</v>
      </c>
      <c r="D240" s="154">
        <v>0.98960000000000004</v>
      </c>
      <c r="E240" s="51">
        <v>1</v>
      </c>
      <c r="F240" s="159">
        <v>0.98960000000000004</v>
      </c>
      <c r="G240" s="58">
        <v>99.86</v>
      </c>
      <c r="H240" s="58">
        <v>99.99</v>
      </c>
      <c r="I240" s="59">
        <v>100</v>
      </c>
      <c r="J240" s="59">
        <v>100</v>
      </c>
      <c r="K240" s="59">
        <v>100</v>
      </c>
      <c r="L240" s="174"/>
    </row>
    <row r="241" spans="1:12" ht="30.95" customHeight="1">
      <c r="A241" s="346" t="s">
        <v>78</v>
      </c>
      <c r="B241" s="346"/>
      <c r="C241" s="346"/>
      <c r="D241" s="346"/>
      <c r="E241" s="346"/>
      <c r="F241" s="346"/>
      <c r="G241" s="346"/>
      <c r="H241" s="346"/>
      <c r="I241" s="346"/>
      <c r="J241" s="346"/>
      <c r="K241" s="346"/>
      <c r="L241" s="160"/>
    </row>
    <row r="242" spans="1:12">
      <c r="A242" s="87"/>
      <c r="B242" s="46" t="s">
        <v>15</v>
      </c>
      <c r="C242" s="347" t="s">
        <v>16</v>
      </c>
      <c r="D242" s="30">
        <v>56.2</v>
      </c>
      <c r="E242" s="30">
        <v>55.87</v>
      </c>
      <c r="F242" s="221">
        <f t="shared" ref="F242:F247" si="27">E242/D242*100%</f>
        <v>0.99412811387900346</v>
      </c>
      <c r="G242" s="30">
        <v>57.7</v>
      </c>
      <c r="H242" s="30">
        <v>57.6</v>
      </c>
      <c r="I242" s="30">
        <v>56.25</v>
      </c>
      <c r="J242" s="30">
        <v>55.48</v>
      </c>
      <c r="K242" s="91" t="s">
        <v>40</v>
      </c>
      <c r="L242" s="185"/>
    </row>
    <row r="243" spans="1:12">
      <c r="A243" s="87"/>
      <c r="B243" s="53" t="s">
        <v>30</v>
      </c>
      <c r="C243" s="347"/>
      <c r="D243" s="30">
        <v>56.2</v>
      </c>
      <c r="E243" s="30">
        <v>55.87</v>
      </c>
      <c r="F243" s="221">
        <f t="shared" si="27"/>
        <v>0.99412811387900346</v>
      </c>
      <c r="G243" s="144">
        <v>57.7</v>
      </c>
      <c r="H243" s="144">
        <v>57.6</v>
      </c>
      <c r="I243" s="144">
        <v>56.25</v>
      </c>
      <c r="J243" s="144">
        <v>55.48</v>
      </c>
      <c r="K243" s="145">
        <v>54.2</v>
      </c>
      <c r="L243" s="209"/>
    </row>
    <row r="244" spans="1:12">
      <c r="A244" s="87"/>
      <c r="B244" s="53" t="s">
        <v>31</v>
      </c>
      <c r="C244" s="347"/>
      <c r="D244" s="30">
        <v>56.2</v>
      </c>
      <c r="E244" s="30">
        <v>55.87</v>
      </c>
      <c r="F244" s="221">
        <f t="shared" si="27"/>
        <v>0.99412811387900346</v>
      </c>
      <c r="G244" s="144">
        <v>57.7</v>
      </c>
      <c r="H244" s="144">
        <v>57.6</v>
      </c>
      <c r="I244" s="144">
        <v>56.25</v>
      </c>
      <c r="J244" s="144">
        <v>55.48</v>
      </c>
      <c r="K244" s="145">
        <v>54.2</v>
      </c>
      <c r="L244" s="209"/>
    </row>
    <row r="245" spans="1:12">
      <c r="A245" s="87"/>
      <c r="B245" s="53" t="s">
        <v>19</v>
      </c>
      <c r="C245" s="347"/>
      <c r="D245" s="30">
        <v>56.2</v>
      </c>
      <c r="E245" s="30">
        <v>55.87</v>
      </c>
      <c r="F245" s="221">
        <f t="shared" si="27"/>
        <v>0.99412811387900346</v>
      </c>
      <c r="G245" s="144">
        <v>57.7</v>
      </c>
      <c r="H245" s="144">
        <v>57.6</v>
      </c>
      <c r="I245" s="144">
        <v>56.25</v>
      </c>
      <c r="J245" s="144">
        <v>55.48</v>
      </c>
      <c r="K245" s="145">
        <v>54.2</v>
      </c>
      <c r="L245" s="209"/>
    </row>
    <row r="246" spans="1:12">
      <c r="A246" s="87"/>
      <c r="B246" s="53" t="s">
        <v>32</v>
      </c>
      <c r="C246" s="347"/>
      <c r="D246" s="30">
        <v>56.2</v>
      </c>
      <c r="E246" s="30">
        <v>55.87</v>
      </c>
      <c r="F246" s="221">
        <f t="shared" si="27"/>
        <v>0.99412811387900346</v>
      </c>
      <c r="G246" s="144">
        <v>57.7</v>
      </c>
      <c r="H246" s="144">
        <v>57.6</v>
      </c>
      <c r="I246" s="144">
        <v>56.25</v>
      </c>
      <c r="J246" s="144">
        <v>55.48</v>
      </c>
      <c r="K246" s="145">
        <v>54.2</v>
      </c>
      <c r="L246" s="209"/>
    </row>
    <row r="247" spans="1:12">
      <c r="A247" s="87"/>
      <c r="B247" s="53" t="s">
        <v>33</v>
      </c>
      <c r="C247" s="347"/>
      <c r="D247" s="30">
        <v>56.2</v>
      </c>
      <c r="E247" s="30">
        <v>55.87</v>
      </c>
      <c r="F247" s="221">
        <f t="shared" si="27"/>
        <v>0.99412811387900346</v>
      </c>
      <c r="G247" s="144">
        <v>57.7</v>
      </c>
      <c r="H247" s="144">
        <v>57.6</v>
      </c>
      <c r="I247" s="144">
        <v>56.25</v>
      </c>
      <c r="J247" s="144">
        <v>55.48</v>
      </c>
      <c r="K247" s="145">
        <v>54.2</v>
      </c>
      <c r="L247" s="209"/>
    </row>
    <row r="248" spans="1:12" ht="27.95" customHeight="1">
      <c r="A248" s="346" t="s">
        <v>69</v>
      </c>
      <c r="B248" s="346"/>
      <c r="C248" s="346"/>
      <c r="D248" s="346"/>
      <c r="E248" s="346"/>
      <c r="F248" s="346"/>
      <c r="G248" s="346"/>
      <c r="H248" s="346"/>
      <c r="I248" s="346"/>
      <c r="J248" s="346"/>
      <c r="K248" s="346"/>
      <c r="L248" s="160"/>
    </row>
    <row r="249" spans="1:12">
      <c r="A249" s="87"/>
      <c r="B249" s="46" t="s">
        <v>15</v>
      </c>
      <c r="C249" s="347" t="s">
        <v>51</v>
      </c>
      <c r="D249" s="30">
        <v>7.91</v>
      </c>
      <c r="E249" s="30">
        <v>8.07</v>
      </c>
      <c r="F249" s="221">
        <f>MIN(E249/D249*100%, 1)</f>
        <v>1</v>
      </c>
      <c r="G249" s="30">
        <v>7.86</v>
      </c>
      <c r="H249" s="30">
        <v>7.81</v>
      </c>
      <c r="I249" s="30">
        <v>7.76</v>
      </c>
      <c r="J249" s="30">
        <v>7.71</v>
      </c>
      <c r="K249" s="91" t="s">
        <v>40</v>
      </c>
      <c r="L249" s="185"/>
    </row>
    <row r="250" spans="1:12">
      <c r="A250" s="87"/>
      <c r="B250" s="53" t="s">
        <v>30</v>
      </c>
      <c r="C250" s="347"/>
      <c r="D250" s="30">
        <v>8.91</v>
      </c>
      <c r="E250" s="30">
        <v>8.07</v>
      </c>
      <c r="F250" s="221">
        <f>E250/D250*100%</f>
        <v>0.90572390572390571</v>
      </c>
      <c r="G250" s="64">
        <v>7.86</v>
      </c>
      <c r="H250" s="64">
        <v>7.81</v>
      </c>
      <c r="I250" s="64">
        <v>7.76</v>
      </c>
      <c r="J250" s="148">
        <v>7.71</v>
      </c>
      <c r="K250" s="148">
        <v>7.71</v>
      </c>
      <c r="L250" s="211"/>
    </row>
    <row r="251" spans="1:12">
      <c r="A251" s="87"/>
      <c r="B251" s="53" t="s">
        <v>31</v>
      </c>
      <c r="C251" s="347"/>
      <c r="D251" s="30">
        <v>9.91</v>
      </c>
      <c r="E251" s="30">
        <v>8.07</v>
      </c>
      <c r="F251" s="226">
        <f>E251/D251*100%</f>
        <v>0.81432896064581228</v>
      </c>
      <c r="G251" s="64">
        <v>7.86</v>
      </c>
      <c r="H251" s="64">
        <v>7.81</v>
      </c>
      <c r="I251" s="64">
        <v>7.76</v>
      </c>
      <c r="J251" s="148">
        <v>7.71</v>
      </c>
      <c r="K251" s="148">
        <v>7.71</v>
      </c>
      <c r="L251" s="211"/>
    </row>
    <row r="252" spans="1:12">
      <c r="A252" s="87"/>
      <c r="B252" s="53" t="s">
        <v>19</v>
      </c>
      <c r="C252" s="347"/>
      <c r="D252" s="30">
        <v>10.91</v>
      </c>
      <c r="E252" s="30">
        <v>8.07</v>
      </c>
      <c r="F252" s="223">
        <f>E252/D252*100%</f>
        <v>0.73968835930339139</v>
      </c>
      <c r="G252" s="64">
        <v>7.86</v>
      </c>
      <c r="H252" s="64">
        <v>7.81</v>
      </c>
      <c r="I252" s="64">
        <v>7.76</v>
      </c>
      <c r="J252" s="148">
        <v>7.71</v>
      </c>
      <c r="K252" s="148">
        <v>7.71</v>
      </c>
      <c r="L252" s="211"/>
    </row>
    <row r="253" spans="1:12">
      <c r="A253" s="87"/>
      <c r="B253" s="53" t="s">
        <v>32</v>
      </c>
      <c r="C253" s="347"/>
      <c r="D253" s="30">
        <v>11.91</v>
      </c>
      <c r="E253" s="30">
        <v>8.07</v>
      </c>
      <c r="F253" s="223">
        <f>E253/D253*100%</f>
        <v>0.67758186397984888</v>
      </c>
      <c r="G253" s="64">
        <v>7.86</v>
      </c>
      <c r="H253" s="64">
        <v>7.81</v>
      </c>
      <c r="I253" s="64">
        <v>7.76</v>
      </c>
      <c r="J253" s="148">
        <v>7.71</v>
      </c>
      <c r="K253" s="148">
        <v>7.71</v>
      </c>
      <c r="L253" s="211"/>
    </row>
    <row r="254" spans="1:12">
      <c r="A254" s="87"/>
      <c r="B254" s="53" t="s">
        <v>33</v>
      </c>
      <c r="C254" s="347"/>
      <c r="D254" s="30">
        <v>12.91</v>
      </c>
      <c r="E254" s="30">
        <v>8.07</v>
      </c>
      <c r="F254" s="223">
        <f>E254/D254*100%</f>
        <v>0.62509682416731216</v>
      </c>
      <c r="G254" s="64">
        <v>7.86</v>
      </c>
      <c r="H254" s="64">
        <v>7.81</v>
      </c>
      <c r="I254" s="64">
        <v>7.76</v>
      </c>
      <c r="J254" s="148">
        <v>7.71</v>
      </c>
      <c r="K254" s="148">
        <v>7.71</v>
      </c>
      <c r="L254" s="211"/>
    </row>
    <row r="255" spans="1:12" ht="35.25" customHeight="1">
      <c r="A255" s="370" t="s">
        <v>103</v>
      </c>
      <c r="B255" s="370"/>
      <c r="C255" s="370"/>
      <c r="D255" s="370"/>
      <c r="E255" s="370"/>
      <c r="F255" s="370"/>
      <c r="G255" s="370"/>
      <c r="H255" s="370"/>
      <c r="I255" s="370"/>
      <c r="J255" s="370"/>
      <c r="K255" s="370"/>
      <c r="L255" s="162"/>
    </row>
    <row r="256" spans="1:12">
      <c r="A256" s="87"/>
      <c r="B256" s="46" t="s">
        <v>15</v>
      </c>
      <c r="C256" s="65" t="s">
        <v>16</v>
      </c>
      <c r="D256" s="88">
        <v>98.6</v>
      </c>
      <c r="E256" s="47">
        <v>100</v>
      </c>
      <c r="F256" s="222">
        <f t="shared" ref="F256:F261" si="28">D256/E256</f>
        <v>0.98599999999999999</v>
      </c>
      <c r="G256" s="47">
        <v>100</v>
      </c>
      <c r="H256" s="47">
        <v>100</v>
      </c>
      <c r="I256" s="47">
        <v>100</v>
      </c>
      <c r="J256" s="47">
        <v>100</v>
      </c>
      <c r="K256" s="47">
        <v>100</v>
      </c>
      <c r="L256" s="183"/>
    </row>
    <row r="257" spans="1:13">
      <c r="A257" s="87"/>
      <c r="B257" s="46" t="s">
        <v>17</v>
      </c>
      <c r="C257" s="369" t="s">
        <v>16</v>
      </c>
      <c r="D257" s="47">
        <v>100</v>
      </c>
      <c r="E257" s="47">
        <v>100</v>
      </c>
      <c r="F257" s="222">
        <f t="shared" si="28"/>
        <v>1</v>
      </c>
      <c r="G257" s="47">
        <v>100</v>
      </c>
      <c r="H257" s="47">
        <v>100</v>
      </c>
      <c r="I257" s="47">
        <v>100</v>
      </c>
      <c r="J257" s="47">
        <v>100</v>
      </c>
      <c r="K257" s="47">
        <v>100</v>
      </c>
      <c r="L257" s="184"/>
    </row>
    <row r="258" spans="1:13">
      <c r="A258" s="87"/>
      <c r="B258" s="46" t="s">
        <v>18</v>
      </c>
      <c r="C258" s="369"/>
      <c r="D258" s="47">
        <v>100</v>
      </c>
      <c r="E258" s="47">
        <v>100</v>
      </c>
      <c r="F258" s="222">
        <f t="shared" si="28"/>
        <v>1</v>
      </c>
      <c r="G258" s="47">
        <v>100</v>
      </c>
      <c r="H258" s="47">
        <v>100</v>
      </c>
      <c r="I258" s="47">
        <v>100</v>
      </c>
      <c r="J258" s="47">
        <v>100</v>
      </c>
      <c r="K258" s="47">
        <v>100</v>
      </c>
      <c r="L258" s="184"/>
    </row>
    <row r="259" spans="1:13">
      <c r="A259" s="87"/>
      <c r="B259" s="46" t="s">
        <v>19</v>
      </c>
      <c r="C259" s="369"/>
      <c r="D259" s="47">
        <v>100</v>
      </c>
      <c r="E259" s="47">
        <v>100</v>
      </c>
      <c r="F259" s="222">
        <f t="shared" si="28"/>
        <v>1</v>
      </c>
      <c r="G259" s="47">
        <v>100</v>
      </c>
      <c r="H259" s="47">
        <v>100</v>
      </c>
      <c r="I259" s="47">
        <v>100</v>
      </c>
      <c r="J259" s="47">
        <v>100</v>
      </c>
      <c r="K259" s="47">
        <v>100</v>
      </c>
      <c r="L259" s="184"/>
    </row>
    <row r="260" spans="1:13">
      <c r="A260" s="87"/>
      <c r="B260" s="46" t="s">
        <v>20</v>
      </c>
      <c r="C260" s="369"/>
      <c r="D260" s="43">
        <v>97.1</v>
      </c>
      <c r="E260" s="47">
        <v>100</v>
      </c>
      <c r="F260" s="222">
        <f t="shared" si="28"/>
        <v>0.97099999999999997</v>
      </c>
      <c r="G260" s="47">
        <v>100</v>
      </c>
      <c r="H260" s="47">
        <v>100</v>
      </c>
      <c r="I260" s="47">
        <v>100</v>
      </c>
      <c r="J260" s="47">
        <v>100</v>
      </c>
      <c r="K260" s="47">
        <v>100</v>
      </c>
      <c r="L260" s="184"/>
    </row>
    <row r="261" spans="1:13">
      <c r="A261" s="87"/>
      <c r="B261" s="46" t="s">
        <v>21</v>
      </c>
      <c r="C261" s="369"/>
      <c r="D261" s="43">
        <v>98.9</v>
      </c>
      <c r="E261" s="47">
        <v>100</v>
      </c>
      <c r="F261" s="222">
        <f t="shared" si="28"/>
        <v>0.9890000000000001</v>
      </c>
      <c r="G261" s="47">
        <v>100</v>
      </c>
      <c r="H261" s="47">
        <v>100</v>
      </c>
      <c r="I261" s="47">
        <v>100</v>
      </c>
      <c r="J261" s="47">
        <v>100</v>
      </c>
      <c r="K261" s="47">
        <v>100</v>
      </c>
      <c r="L261" s="184"/>
    </row>
    <row r="262" spans="1:13" ht="29.25" customHeight="1">
      <c r="A262" s="350" t="s">
        <v>58</v>
      </c>
      <c r="B262" s="351"/>
      <c r="C262" s="351"/>
      <c r="D262" s="351"/>
      <c r="E262" s="351"/>
      <c r="F262" s="351"/>
      <c r="G262" s="351"/>
      <c r="H262" s="351"/>
      <c r="I262" s="351"/>
      <c r="J262" s="351"/>
      <c r="K262" s="351"/>
      <c r="L262" s="168"/>
    </row>
    <row r="263" spans="1:13" s="158" customFormat="1">
      <c r="A263" s="348"/>
      <c r="B263" s="54" t="s">
        <v>15</v>
      </c>
      <c r="C263" s="349" t="s">
        <v>16</v>
      </c>
      <c r="D263" s="83">
        <v>1</v>
      </c>
      <c r="E263" s="52">
        <v>1</v>
      </c>
      <c r="F263" s="70">
        <f t="shared" ref="F263:F268" si="29">D263/E263</f>
        <v>1</v>
      </c>
      <c r="G263" s="68">
        <v>100</v>
      </c>
      <c r="H263" s="68">
        <v>100</v>
      </c>
      <c r="I263" s="68">
        <v>100</v>
      </c>
      <c r="J263" s="68">
        <v>100</v>
      </c>
      <c r="K263" s="68">
        <v>100</v>
      </c>
      <c r="L263" s="170"/>
    </row>
    <row r="264" spans="1:13">
      <c r="A264" s="348"/>
      <c r="B264" s="53" t="s">
        <v>17</v>
      </c>
      <c r="C264" s="349"/>
      <c r="D264" s="52">
        <v>1</v>
      </c>
      <c r="E264" s="52">
        <v>1</v>
      </c>
      <c r="F264" s="67">
        <f t="shared" si="29"/>
        <v>1</v>
      </c>
      <c r="G264" s="15">
        <v>100</v>
      </c>
      <c r="H264" s="15">
        <v>100</v>
      </c>
      <c r="I264" s="15">
        <v>100</v>
      </c>
      <c r="J264" s="15">
        <v>100</v>
      </c>
      <c r="K264" s="15">
        <v>100</v>
      </c>
      <c r="L264" s="173"/>
    </row>
    <row r="265" spans="1:13">
      <c r="A265" s="348"/>
      <c r="B265" s="53" t="s">
        <v>18</v>
      </c>
      <c r="C265" s="349"/>
      <c r="D265" s="52">
        <v>1</v>
      </c>
      <c r="E265" s="52">
        <v>1</v>
      </c>
      <c r="F265" s="67">
        <f t="shared" si="29"/>
        <v>1</v>
      </c>
      <c r="G265" s="15">
        <v>100</v>
      </c>
      <c r="H265" s="15">
        <v>100</v>
      </c>
      <c r="I265" s="15">
        <v>100</v>
      </c>
      <c r="J265" s="15">
        <v>100</v>
      </c>
      <c r="K265" s="15">
        <v>100</v>
      </c>
      <c r="L265" s="173"/>
    </row>
    <row r="266" spans="1:13">
      <c r="A266" s="348"/>
      <c r="B266" s="53" t="s">
        <v>19</v>
      </c>
      <c r="C266" s="349"/>
      <c r="D266" s="52">
        <v>1</v>
      </c>
      <c r="E266" s="52">
        <v>1</v>
      </c>
      <c r="F266" s="67">
        <f t="shared" si="29"/>
        <v>1</v>
      </c>
      <c r="G266" s="15">
        <v>100</v>
      </c>
      <c r="H266" s="15">
        <v>100</v>
      </c>
      <c r="I266" s="15">
        <v>100</v>
      </c>
      <c r="J266" s="15">
        <v>100</v>
      </c>
      <c r="K266" s="15">
        <v>100</v>
      </c>
      <c r="L266" s="173"/>
    </row>
    <row r="267" spans="1:13">
      <c r="A267" s="348"/>
      <c r="B267" s="53" t="s">
        <v>20</v>
      </c>
      <c r="C267" s="349"/>
      <c r="D267" s="52">
        <v>1</v>
      </c>
      <c r="E267" s="52">
        <v>1</v>
      </c>
      <c r="F267" s="67">
        <f t="shared" si="29"/>
        <v>1</v>
      </c>
      <c r="G267" s="15">
        <v>100</v>
      </c>
      <c r="H267" s="15">
        <v>100</v>
      </c>
      <c r="I267" s="15">
        <v>100</v>
      </c>
      <c r="J267" s="15">
        <v>100</v>
      </c>
      <c r="K267" s="15">
        <v>100</v>
      </c>
      <c r="L267" s="173"/>
    </row>
    <row r="268" spans="1:13">
      <c r="A268" s="348"/>
      <c r="B268" s="53" t="s">
        <v>21</v>
      </c>
      <c r="C268" s="349"/>
      <c r="D268" s="52">
        <v>1</v>
      </c>
      <c r="E268" s="52">
        <v>1</v>
      </c>
      <c r="F268" s="67">
        <f t="shared" si="29"/>
        <v>1</v>
      </c>
      <c r="G268" s="15">
        <v>100</v>
      </c>
      <c r="H268" s="15">
        <v>100</v>
      </c>
      <c r="I268" s="15">
        <v>100</v>
      </c>
      <c r="J268" s="15">
        <v>100</v>
      </c>
      <c r="K268" s="15">
        <v>100</v>
      </c>
      <c r="L268" s="173"/>
    </row>
    <row r="269" spans="1:13" ht="32.25" customHeight="1">
      <c r="A269" s="346" t="s">
        <v>59</v>
      </c>
      <c r="B269" s="346"/>
      <c r="C269" s="346"/>
      <c r="D269" s="346"/>
      <c r="E269" s="346"/>
      <c r="F269" s="346"/>
      <c r="G269" s="346"/>
      <c r="H269" s="346"/>
      <c r="I269" s="346"/>
      <c r="J269" s="346"/>
      <c r="K269" s="346"/>
      <c r="L269" s="160"/>
    </row>
    <row r="270" spans="1:13" s="158" customFormat="1" ht="32.25" customHeight="1">
      <c r="A270" s="30"/>
      <c r="B270" s="42" t="s">
        <v>15</v>
      </c>
      <c r="C270" s="30" t="s">
        <v>16</v>
      </c>
      <c r="D270" s="242"/>
      <c r="E270" s="242"/>
      <c r="F270" s="242"/>
      <c r="G270" s="242"/>
      <c r="H270" s="242"/>
      <c r="I270" s="242"/>
      <c r="J270" s="242"/>
      <c r="K270" s="242"/>
      <c r="L270" s="163"/>
      <c r="M270" s="239"/>
    </row>
    <row r="271" spans="1:13" ht="29.45" customHeight="1">
      <c r="A271" s="350" t="s">
        <v>60</v>
      </c>
      <c r="B271" s="351"/>
      <c r="C271" s="351"/>
      <c r="D271" s="351"/>
      <c r="E271" s="351"/>
      <c r="F271" s="351"/>
      <c r="G271" s="351"/>
      <c r="H271" s="351"/>
      <c r="I271" s="351"/>
      <c r="J271" s="351"/>
      <c r="K271" s="351"/>
      <c r="L271" s="168"/>
    </row>
    <row r="272" spans="1:13" s="158" customFormat="1">
      <c r="A272" s="348"/>
      <c r="B272" s="54" t="s">
        <v>15</v>
      </c>
      <c r="C272" s="365" t="s">
        <v>25</v>
      </c>
      <c r="D272" s="59">
        <v>300</v>
      </c>
      <c r="E272" s="59">
        <v>42254</v>
      </c>
      <c r="F272" s="78">
        <f>1-D272/E272</f>
        <v>0.99290008046575473</v>
      </c>
      <c r="G272" s="65">
        <v>160</v>
      </c>
      <c r="H272" s="65">
        <v>3600</v>
      </c>
      <c r="I272" s="65">
        <v>600</v>
      </c>
      <c r="J272" s="65">
        <v>0</v>
      </c>
      <c r="K272" s="65">
        <v>0</v>
      </c>
      <c r="L272" s="172"/>
    </row>
    <row r="273" spans="1:12">
      <c r="A273" s="348"/>
      <c r="B273" s="53" t="s">
        <v>17</v>
      </c>
      <c r="C273" s="365"/>
      <c r="D273" s="79">
        <v>300</v>
      </c>
      <c r="E273" s="257">
        <v>42254</v>
      </c>
      <c r="F273" s="78">
        <f>1-D273/E273</f>
        <v>0.99290008046575473</v>
      </c>
      <c r="G273" s="15"/>
      <c r="H273" s="15">
        <v>2700</v>
      </c>
      <c r="I273" s="15"/>
      <c r="J273" s="15"/>
      <c r="K273" s="15"/>
      <c r="L273" s="173"/>
    </row>
    <row r="274" spans="1:12">
      <c r="A274" s="348"/>
      <c r="B274" s="53" t="s">
        <v>18</v>
      </c>
      <c r="C274" s="365"/>
      <c r="D274" s="80">
        <v>0</v>
      </c>
      <c r="E274" s="258"/>
      <c r="F274" s="81">
        <v>1</v>
      </c>
      <c r="G274" s="15"/>
      <c r="H274" s="15">
        <v>600</v>
      </c>
      <c r="I274" s="15"/>
      <c r="J274" s="15"/>
      <c r="K274" s="15"/>
      <c r="L274" s="173"/>
    </row>
    <row r="275" spans="1:12">
      <c r="A275" s="348"/>
      <c r="B275" s="53" t="s">
        <v>19</v>
      </c>
      <c r="C275" s="365"/>
      <c r="D275" s="80">
        <v>0</v>
      </c>
      <c r="E275" s="258"/>
      <c r="F275" s="81">
        <v>1</v>
      </c>
      <c r="G275" s="15">
        <v>80</v>
      </c>
      <c r="H275" s="15"/>
      <c r="I275" s="15"/>
      <c r="J275" s="15"/>
      <c r="K275" s="15"/>
      <c r="L275" s="173"/>
    </row>
    <row r="276" spans="1:12">
      <c r="A276" s="348"/>
      <c r="B276" s="53" t="s">
        <v>20</v>
      </c>
      <c r="C276" s="365"/>
      <c r="D276" s="80">
        <v>0</v>
      </c>
      <c r="E276" s="258"/>
      <c r="F276" s="81">
        <v>1</v>
      </c>
      <c r="G276" s="15">
        <v>80</v>
      </c>
      <c r="H276" s="30">
        <v>300</v>
      </c>
      <c r="I276" s="30">
        <v>600</v>
      </c>
      <c r="J276" s="30"/>
      <c r="K276" s="30"/>
      <c r="L276" s="163"/>
    </row>
    <row r="277" spans="1:12">
      <c r="A277" s="348"/>
      <c r="B277" s="53" t="s">
        <v>21</v>
      </c>
      <c r="C277" s="365"/>
      <c r="D277" s="80">
        <v>0</v>
      </c>
      <c r="E277" s="258"/>
      <c r="F277" s="81">
        <v>1</v>
      </c>
      <c r="G277" s="15"/>
      <c r="H277" s="15"/>
      <c r="I277" s="15"/>
      <c r="J277" s="15"/>
      <c r="K277" s="15"/>
      <c r="L277" s="173"/>
    </row>
    <row r="278" spans="1:12" ht="38.450000000000003" customHeight="1">
      <c r="A278" s="346" t="s">
        <v>63</v>
      </c>
      <c r="B278" s="347"/>
      <c r="C278" s="347"/>
      <c r="D278" s="347"/>
      <c r="E278" s="347"/>
      <c r="F278" s="347"/>
      <c r="G278" s="347"/>
      <c r="H278" s="347"/>
      <c r="I278" s="347"/>
      <c r="J278" s="347"/>
      <c r="K278" s="347"/>
      <c r="L278" s="163"/>
    </row>
    <row r="279" spans="1:12" s="158" customFormat="1">
      <c r="A279" s="354"/>
      <c r="B279" s="53" t="s">
        <v>15</v>
      </c>
      <c r="C279" s="349" t="s">
        <v>16</v>
      </c>
      <c r="D279" s="83">
        <v>1</v>
      </c>
      <c r="E279" s="52">
        <v>1</v>
      </c>
      <c r="F279" s="67">
        <f t="shared" ref="F279:F284" si="30">D279/E279</f>
        <v>1</v>
      </c>
      <c r="G279" s="68">
        <v>100</v>
      </c>
      <c r="H279" s="68">
        <v>100</v>
      </c>
      <c r="I279" s="68">
        <v>100</v>
      </c>
      <c r="J279" s="68">
        <v>100</v>
      </c>
      <c r="K279" s="68">
        <v>100</v>
      </c>
      <c r="L279" s="170"/>
    </row>
    <row r="280" spans="1:12">
      <c r="A280" s="354"/>
      <c r="B280" s="53" t="s">
        <v>17</v>
      </c>
      <c r="C280" s="349"/>
      <c r="D280" s="83">
        <v>1</v>
      </c>
      <c r="E280" s="52">
        <v>1</v>
      </c>
      <c r="F280" s="67">
        <f t="shared" si="30"/>
        <v>1</v>
      </c>
      <c r="G280" s="68">
        <v>100</v>
      </c>
      <c r="H280" s="68">
        <v>100</v>
      </c>
      <c r="I280" s="68">
        <v>100</v>
      </c>
      <c r="J280" s="68">
        <v>100</v>
      </c>
      <c r="K280" s="68">
        <v>100</v>
      </c>
      <c r="L280" s="170"/>
    </row>
    <row r="281" spans="1:12">
      <c r="A281" s="354"/>
      <c r="B281" s="53" t="s">
        <v>18</v>
      </c>
      <c r="C281" s="349"/>
      <c r="D281" s="83">
        <v>1</v>
      </c>
      <c r="E281" s="52">
        <v>1</v>
      </c>
      <c r="F281" s="67">
        <f t="shared" si="30"/>
        <v>1</v>
      </c>
      <c r="G281" s="68">
        <v>100</v>
      </c>
      <c r="H281" s="68">
        <v>100</v>
      </c>
      <c r="I281" s="68">
        <v>100</v>
      </c>
      <c r="J281" s="68">
        <v>100</v>
      </c>
      <c r="K281" s="68">
        <v>100</v>
      </c>
      <c r="L281" s="170"/>
    </row>
    <row r="282" spans="1:12">
      <c r="A282" s="354"/>
      <c r="B282" s="53" t="s">
        <v>19</v>
      </c>
      <c r="C282" s="349"/>
      <c r="D282" s="83">
        <v>1</v>
      </c>
      <c r="E282" s="52">
        <v>1</v>
      </c>
      <c r="F282" s="67">
        <f t="shared" si="30"/>
        <v>1</v>
      </c>
      <c r="G282" s="68">
        <v>100</v>
      </c>
      <c r="H282" s="68">
        <v>100</v>
      </c>
      <c r="I282" s="68">
        <v>100</v>
      </c>
      <c r="J282" s="68">
        <v>100</v>
      </c>
      <c r="K282" s="68">
        <v>100</v>
      </c>
      <c r="L282" s="170"/>
    </row>
    <row r="283" spans="1:12">
      <c r="A283" s="354"/>
      <c r="B283" s="53" t="s">
        <v>20</v>
      </c>
      <c r="C283" s="349"/>
      <c r="D283" s="83">
        <v>1</v>
      </c>
      <c r="E283" s="52">
        <v>1</v>
      </c>
      <c r="F283" s="67">
        <f t="shared" si="30"/>
        <v>1</v>
      </c>
      <c r="G283" s="68">
        <v>100</v>
      </c>
      <c r="H283" s="68">
        <v>100</v>
      </c>
      <c r="I283" s="68">
        <v>100</v>
      </c>
      <c r="J283" s="68">
        <v>100</v>
      </c>
      <c r="K283" s="68">
        <v>100</v>
      </c>
      <c r="L283" s="170"/>
    </row>
    <row r="284" spans="1:12">
      <c r="A284" s="354"/>
      <c r="B284" s="53" t="s">
        <v>21</v>
      </c>
      <c r="C284" s="349"/>
      <c r="D284" s="83">
        <v>1</v>
      </c>
      <c r="E284" s="52">
        <v>1</v>
      </c>
      <c r="F284" s="67">
        <f t="shared" si="30"/>
        <v>1</v>
      </c>
      <c r="G284" s="68">
        <v>100</v>
      </c>
      <c r="H284" s="68">
        <v>100</v>
      </c>
      <c r="I284" s="68">
        <v>100</v>
      </c>
      <c r="J284" s="68">
        <v>100</v>
      </c>
      <c r="K284" s="68">
        <v>100</v>
      </c>
      <c r="L284" s="170"/>
    </row>
    <row r="285" spans="1:12" ht="26.25" customHeight="1">
      <c r="A285" s="346" t="s">
        <v>91</v>
      </c>
      <c r="B285" s="346"/>
      <c r="C285" s="346"/>
      <c r="D285" s="346"/>
      <c r="E285" s="346"/>
      <c r="F285" s="346"/>
      <c r="G285" s="346"/>
      <c r="H285" s="346"/>
      <c r="I285" s="346"/>
      <c r="J285" s="346"/>
      <c r="K285" s="346"/>
      <c r="L285" s="160"/>
    </row>
    <row r="286" spans="1:12" ht="32.25" customHeight="1">
      <c r="A286" s="346" t="s">
        <v>90</v>
      </c>
      <c r="B286" s="346"/>
      <c r="C286" s="346"/>
      <c r="D286" s="346"/>
      <c r="E286" s="346"/>
      <c r="F286" s="346"/>
      <c r="G286" s="346"/>
      <c r="H286" s="346"/>
      <c r="I286" s="346"/>
      <c r="J286" s="346"/>
      <c r="K286" s="346"/>
      <c r="L286" s="160"/>
    </row>
    <row r="287" spans="1:12">
      <c r="A287" s="87"/>
      <c r="B287" s="46" t="s">
        <v>15</v>
      </c>
      <c r="C287" s="347" t="s">
        <v>16</v>
      </c>
      <c r="D287" s="30">
        <v>31</v>
      </c>
      <c r="E287" s="30">
        <v>31</v>
      </c>
      <c r="F287" s="221">
        <f t="shared" ref="F287:F292" si="31">D287/E287*100%</f>
        <v>1</v>
      </c>
      <c r="G287" s="30">
        <v>32</v>
      </c>
      <c r="H287" s="30">
        <v>35</v>
      </c>
      <c r="I287" s="30">
        <v>36</v>
      </c>
      <c r="J287" s="30">
        <v>37</v>
      </c>
      <c r="K287" s="91" t="s">
        <v>40</v>
      </c>
      <c r="L287" s="185"/>
    </row>
    <row r="288" spans="1:12">
      <c r="A288" s="87"/>
      <c r="B288" s="7" t="s">
        <v>30</v>
      </c>
      <c r="C288" s="347"/>
      <c r="D288" s="30">
        <v>31</v>
      </c>
      <c r="E288" s="30">
        <v>31</v>
      </c>
      <c r="F288" s="221">
        <f t="shared" si="31"/>
        <v>1</v>
      </c>
      <c r="G288" s="127">
        <v>32</v>
      </c>
      <c r="H288" s="128">
        <v>35</v>
      </c>
      <c r="I288" s="128">
        <v>36</v>
      </c>
      <c r="J288" s="128">
        <v>37</v>
      </c>
      <c r="K288" s="128">
        <v>38</v>
      </c>
      <c r="L288" s="198"/>
    </row>
    <row r="289" spans="1:12">
      <c r="A289" s="87"/>
      <c r="B289" s="7" t="s">
        <v>31</v>
      </c>
      <c r="C289" s="347"/>
      <c r="D289" s="30">
        <v>31</v>
      </c>
      <c r="E289" s="30">
        <v>31</v>
      </c>
      <c r="F289" s="221">
        <f t="shared" si="31"/>
        <v>1</v>
      </c>
      <c r="G289" s="127">
        <v>32</v>
      </c>
      <c r="H289" s="128">
        <v>35</v>
      </c>
      <c r="I289" s="128">
        <v>36</v>
      </c>
      <c r="J289" s="128">
        <v>37</v>
      </c>
      <c r="K289" s="128">
        <v>38</v>
      </c>
      <c r="L289" s="198"/>
    </row>
    <row r="290" spans="1:12">
      <c r="A290" s="87"/>
      <c r="B290" s="7" t="s">
        <v>19</v>
      </c>
      <c r="C290" s="347"/>
      <c r="D290" s="30">
        <v>31</v>
      </c>
      <c r="E290" s="30">
        <v>31</v>
      </c>
      <c r="F290" s="221">
        <f t="shared" si="31"/>
        <v>1</v>
      </c>
      <c r="G290" s="127">
        <v>31.5</v>
      </c>
      <c r="H290" s="128">
        <v>34.5</v>
      </c>
      <c r="I290" s="128">
        <v>35.5</v>
      </c>
      <c r="J290" s="128">
        <v>36.5</v>
      </c>
      <c r="K290" s="128">
        <v>37.5</v>
      </c>
      <c r="L290" s="198"/>
    </row>
    <row r="291" spans="1:12">
      <c r="A291" s="87"/>
      <c r="B291" s="7" t="s">
        <v>32</v>
      </c>
      <c r="C291" s="347"/>
      <c r="D291" s="30">
        <v>31</v>
      </c>
      <c r="E291" s="30">
        <v>31</v>
      </c>
      <c r="F291" s="221">
        <f t="shared" si="31"/>
        <v>1</v>
      </c>
      <c r="G291" s="127">
        <v>31.7</v>
      </c>
      <c r="H291" s="128">
        <v>35</v>
      </c>
      <c r="I291" s="128">
        <v>36</v>
      </c>
      <c r="J291" s="128">
        <v>37</v>
      </c>
      <c r="K291" s="128">
        <v>37.9</v>
      </c>
      <c r="L291" s="198"/>
    </row>
    <row r="292" spans="1:12">
      <c r="A292" s="87"/>
      <c r="B292" s="7" t="s">
        <v>33</v>
      </c>
      <c r="C292" s="347"/>
      <c r="D292" s="30">
        <v>31</v>
      </c>
      <c r="E292" s="30">
        <v>31</v>
      </c>
      <c r="F292" s="221">
        <f t="shared" si="31"/>
        <v>1</v>
      </c>
      <c r="G292" s="127">
        <v>31.4</v>
      </c>
      <c r="H292" s="128">
        <v>34.200000000000003</v>
      </c>
      <c r="I292" s="128">
        <v>35.4</v>
      </c>
      <c r="J292" s="128">
        <v>36.4</v>
      </c>
      <c r="K292" s="128">
        <v>37.4</v>
      </c>
      <c r="L292" s="198"/>
    </row>
    <row r="293" spans="1:12" ht="30.75" customHeight="1">
      <c r="A293" s="346" t="s">
        <v>88</v>
      </c>
      <c r="B293" s="346"/>
      <c r="C293" s="346"/>
      <c r="D293" s="346"/>
      <c r="E293" s="346"/>
      <c r="F293" s="346"/>
      <c r="G293" s="346"/>
      <c r="H293" s="346"/>
      <c r="I293" s="346"/>
      <c r="J293" s="346"/>
      <c r="K293" s="346"/>
      <c r="L293" s="160"/>
    </row>
    <row r="294" spans="1:12">
      <c r="A294" s="87"/>
      <c r="B294" s="46" t="s">
        <v>15</v>
      </c>
      <c r="C294" s="347" t="s">
        <v>43</v>
      </c>
      <c r="D294" s="56">
        <v>18.3</v>
      </c>
      <c r="E294" s="66">
        <v>48.5</v>
      </c>
      <c r="F294" s="221">
        <f t="shared" ref="F294:F299" si="32">MIN(E294/D294*100%, 1)</f>
        <v>1</v>
      </c>
      <c r="G294" s="30">
        <v>17.600000000000001</v>
      </c>
      <c r="H294" s="30">
        <v>17.399999999999999</v>
      </c>
      <c r="I294" s="30">
        <v>17.2</v>
      </c>
      <c r="J294" s="30">
        <v>17</v>
      </c>
      <c r="K294" s="30">
        <v>16.8</v>
      </c>
      <c r="L294" s="163"/>
    </row>
    <row r="295" spans="1:12">
      <c r="A295" s="87"/>
      <c r="B295" s="54" t="s">
        <v>30</v>
      </c>
      <c r="C295" s="347"/>
      <c r="D295" s="30">
        <v>18.3</v>
      </c>
      <c r="E295" s="65">
        <v>48.5</v>
      </c>
      <c r="F295" s="221">
        <f t="shared" si="32"/>
        <v>1</v>
      </c>
      <c r="G295" s="30">
        <v>17.600000000000001</v>
      </c>
      <c r="H295" s="30">
        <v>17.399999999999999</v>
      </c>
      <c r="I295" s="30">
        <v>17.2</v>
      </c>
      <c r="J295" s="30">
        <v>17</v>
      </c>
      <c r="K295" s="30">
        <v>16.8</v>
      </c>
      <c r="L295" s="163"/>
    </row>
    <row r="296" spans="1:12">
      <c r="A296" s="87"/>
      <c r="B296" s="54" t="s">
        <v>31</v>
      </c>
      <c r="C296" s="347"/>
      <c r="D296" s="30">
        <v>18.3</v>
      </c>
      <c r="E296" s="65">
        <v>48.5</v>
      </c>
      <c r="F296" s="221">
        <f t="shared" si="32"/>
        <v>1</v>
      </c>
      <c r="G296" s="30">
        <v>17.600000000000001</v>
      </c>
      <c r="H296" s="30">
        <v>17.399999999999999</v>
      </c>
      <c r="I296" s="30">
        <v>17.2</v>
      </c>
      <c r="J296" s="30">
        <v>17</v>
      </c>
      <c r="K296" s="30">
        <v>16.8</v>
      </c>
      <c r="L296" s="163"/>
    </row>
    <row r="297" spans="1:12">
      <c r="A297" s="87"/>
      <c r="B297" s="54" t="s">
        <v>19</v>
      </c>
      <c r="C297" s="347"/>
      <c r="D297" s="30">
        <v>18.3</v>
      </c>
      <c r="E297" s="65">
        <v>48.5</v>
      </c>
      <c r="F297" s="221">
        <f t="shared" si="32"/>
        <v>1</v>
      </c>
      <c r="G297" s="30">
        <v>17.600000000000001</v>
      </c>
      <c r="H297" s="30">
        <v>17.399999999999999</v>
      </c>
      <c r="I297" s="30">
        <v>17.2</v>
      </c>
      <c r="J297" s="30">
        <v>17</v>
      </c>
      <c r="K297" s="30">
        <v>16.8</v>
      </c>
      <c r="L297" s="163"/>
    </row>
    <row r="298" spans="1:12">
      <c r="A298" s="87"/>
      <c r="B298" s="54" t="s">
        <v>32</v>
      </c>
      <c r="C298" s="347"/>
      <c r="D298" s="30">
        <v>18.3</v>
      </c>
      <c r="E298" s="65">
        <v>48.5</v>
      </c>
      <c r="F298" s="221">
        <f t="shared" si="32"/>
        <v>1</v>
      </c>
      <c r="G298" s="30">
        <v>17.600000000000001</v>
      </c>
      <c r="H298" s="30">
        <v>17.399999999999999</v>
      </c>
      <c r="I298" s="30">
        <v>17.2</v>
      </c>
      <c r="J298" s="30">
        <v>17</v>
      </c>
      <c r="K298" s="30">
        <v>16.8</v>
      </c>
      <c r="L298" s="163"/>
    </row>
    <row r="299" spans="1:12">
      <c r="A299" s="87"/>
      <c r="B299" s="54" t="s">
        <v>33</v>
      </c>
      <c r="C299" s="347"/>
      <c r="D299" s="30">
        <v>18.3</v>
      </c>
      <c r="E299" s="65">
        <v>48.5</v>
      </c>
      <c r="F299" s="221">
        <f t="shared" si="32"/>
        <v>1</v>
      </c>
      <c r="G299" s="30">
        <v>17.600000000000001</v>
      </c>
      <c r="H299" s="30">
        <v>17.399999999999999</v>
      </c>
      <c r="I299" s="30">
        <v>17.2</v>
      </c>
      <c r="J299" s="30">
        <v>17</v>
      </c>
      <c r="K299" s="30">
        <v>16.8</v>
      </c>
      <c r="L299" s="163"/>
    </row>
    <row r="300" spans="1:12" ht="26.45" customHeight="1">
      <c r="A300" s="350" t="s">
        <v>87</v>
      </c>
      <c r="B300" s="350"/>
      <c r="C300" s="350"/>
      <c r="D300" s="350"/>
      <c r="E300" s="350"/>
      <c r="F300" s="350"/>
      <c r="G300" s="350"/>
      <c r="H300" s="350"/>
      <c r="I300" s="350"/>
      <c r="J300" s="350"/>
      <c r="K300" s="350"/>
      <c r="L300" s="199"/>
    </row>
    <row r="301" spans="1:12">
      <c r="A301" s="87"/>
      <c r="B301" s="46" t="s">
        <v>15</v>
      </c>
      <c r="C301" s="347" t="s">
        <v>43</v>
      </c>
      <c r="D301" s="30">
        <v>41.61</v>
      </c>
      <c r="E301" s="30">
        <v>62.9</v>
      </c>
      <c r="F301" s="221">
        <f t="shared" ref="F301:F306" si="33">MIN(E301/D301*100%, 1)</f>
        <v>1</v>
      </c>
      <c r="G301" s="30">
        <v>41.41</v>
      </c>
      <c r="H301" s="30">
        <v>41.21</v>
      </c>
      <c r="I301" s="30">
        <v>41.01</v>
      </c>
      <c r="J301" s="30">
        <v>40.81</v>
      </c>
      <c r="K301" s="30">
        <v>40.200000000000003</v>
      </c>
      <c r="L301" s="163"/>
    </row>
    <row r="302" spans="1:12">
      <c r="A302" s="87"/>
      <c r="B302" s="54" t="s">
        <v>30</v>
      </c>
      <c r="C302" s="347"/>
      <c r="D302" s="30">
        <v>41.61</v>
      </c>
      <c r="E302" s="30">
        <v>62.9</v>
      </c>
      <c r="F302" s="221">
        <f t="shared" si="33"/>
        <v>1</v>
      </c>
      <c r="G302" s="56">
        <v>41.41</v>
      </c>
      <c r="H302" s="56">
        <v>41.21</v>
      </c>
      <c r="I302" s="56">
        <v>41.01</v>
      </c>
      <c r="J302" s="56">
        <v>40.81</v>
      </c>
      <c r="K302" s="56">
        <v>40.200000000000003</v>
      </c>
      <c r="L302" s="200"/>
    </row>
    <row r="303" spans="1:12">
      <c r="A303" s="87"/>
      <c r="B303" s="54" t="s">
        <v>31</v>
      </c>
      <c r="C303" s="347"/>
      <c r="D303" s="30">
        <v>41.61</v>
      </c>
      <c r="E303" s="30">
        <v>62.9</v>
      </c>
      <c r="F303" s="221">
        <f t="shared" si="33"/>
        <v>1</v>
      </c>
      <c r="G303" s="56">
        <v>41.41</v>
      </c>
      <c r="H303" s="56">
        <v>41.21</v>
      </c>
      <c r="I303" s="56">
        <v>41.01</v>
      </c>
      <c r="J303" s="56">
        <v>40.81</v>
      </c>
      <c r="K303" s="56">
        <v>40.200000000000003</v>
      </c>
      <c r="L303" s="200"/>
    </row>
    <row r="304" spans="1:12">
      <c r="A304" s="87"/>
      <c r="B304" s="54" t="s">
        <v>19</v>
      </c>
      <c r="C304" s="347"/>
      <c r="D304" s="30">
        <v>41.4</v>
      </c>
      <c r="E304" s="30">
        <v>62.9</v>
      </c>
      <c r="F304" s="221">
        <f t="shared" si="33"/>
        <v>1</v>
      </c>
      <c r="G304" s="56">
        <v>41.3</v>
      </c>
      <c r="H304" s="56">
        <v>41</v>
      </c>
      <c r="I304" s="56">
        <v>40.9</v>
      </c>
      <c r="J304" s="56">
        <v>40.700000000000003</v>
      </c>
      <c r="K304" s="56">
        <v>40.200000000000003</v>
      </c>
      <c r="L304" s="200"/>
    </row>
    <row r="305" spans="1:12">
      <c r="A305" s="87"/>
      <c r="B305" s="54" t="s">
        <v>32</v>
      </c>
      <c r="C305" s="347"/>
      <c r="D305" s="30">
        <v>41.5</v>
      </c>
      <c r="E305" s="30">
        <v>62.9</v>
      </c>
      <c r="F305" s="221">
        <f t="shared" si="33"/>
        <v>1</v>
      </c>
      <c r="G305" s="56">
        <v>41.41</v>
      </c>
      <c r="H305" s="56">
        <v>41.21</v>
      </c>
      <c r="I305" s="56">
        <v>41.01</v>
      </c>
      <c r="J305" s="56">
        <v>40.81</v>
      </c>
      <c r="K305" s="56">
        <v>40.200000000000003</v>
      </c>
      <c r="L305" s="200"/>
    </row>
    <row r="306" spans="1:12">
      <c r="A306" s="87"/>
      <c r="B306" s="54" t="s">
        <v>33</v>
      </c>
      <c r="C306" s="347"/>
      <c r="D306" s="30">
        <v>41.5</v>
      </c>
      <c r="E306" s="30">
        <v>62.9</v>
      </c>
      <c r="F306" s="221">
        <f t="shared" si="33"/>
        <v>1</v>
      </c>
      <c r="G306" s="56">
        <v>41.41</v>
      </c>
      <c r="H306" s="56">
        <v>41.15</v>
      </c>
      <c r="I306" s="56">
        <v>40.9</v>
      </c>
      <c r="J306" s="56">
        <v>40.700000000000003</v>
      </c>
      <c r="K306" s="56">
        <v>40.200000000000003</v>
      </c>
      <c r="L306" s="200"/>
    </row>
    <row r="307" spans="1:12" ht="32.25" customHeight="1">
      <c r="A307" s="364" t="s">
        <v>71</v>
      </c>
      <c r="B307" s="364"/>
      <c r="C307" s="364"/>
      <c r="D307" s="364"/>
      <c r="E307" s="364"/>
      <c r="F307" s="364"/>
      <c r="G307" s="364"/>
      <c r="H307" s="364"/>
      <c r="I307" s="364"/>
      <c r="J307" s="364"/>
      <c r="K307" s="364"/>
      <c r="L307" s="191"/>
    </row>
    <row r="308" spans="1:12">
      <c r="A308" s="87"/>
      <c r="B308" s="46" t="s">
        <v>15</v>
      </c>
      <c r="C308" s="365" t="s">
        <v>48</v>
      </c>
      <c r="D308" s="37">
        <v>0.16</v>
      </c>
      <c r="E308" s="37">
        <v>0.19</v>
      </c>
      <c r="F308" s="228">
        <f t="shared" ref="F308:F313" si="34">MIN(E308/D308*100%, 1)</f>
        <v>1</v>
      </c>
      <c r="G308" s="37">
        <v>0.18</v>
      </c>
      <c r="H308" s="37">
        <v>0.2</v>
      </c>
      <c r="I308" s="37">
        <v>0.21</v>
      </c>
      <c r="J308" s="37">
        <v>0.22</v>
      </c>
      <c r="K308" s="91" t="s">
        <v>40</v>
      </c>
      <c r="L308" s="185"/>
    </row>
    <row r="309" spans="1:12">
      <c r="A309" s="87"/>
      <c r="B309" s="57" t="s">
        <v>30</v>
      </c>
      <c r="C309" s="365"/>
      <c r="D309" s="37">
        <v>0.16</v>
      </c>
      <c r="E309" s="37">
        <v>0.19</v>
      </c>
      <c r="F309" s="228">
        <f t="shared" si="34"/>
        <v>1</v>
      </c>
      <c r="G309" s="129">
        <v>0.18</v>
      </c>
      <c r="H309" s="129">
        <v>0.2</v>
      </c>
      <c r="I309" s="129">
        <v>0.21</v>
      </c>
      <c r="J309" s="130">
        <v>0.22</v>
      </c>
      <c r="K309" s="130">
        <v>0.23</v>
      </c>
      <c r="L309" s="201"/>
    </row>
    <row r="310" spans="1:12">
      <c r="A310" s="87"/>
      <c r="B310" s="57" t="s">
        <v>31</v>
      </c>
      <c r="C310" s="365"/>
      <c r="D310" s="37">
        <v>0.16</v>
      </c>
      <c r="E310" s="37">
        <v>0.19</v>
      </c>
      <c r="F310" s="228">
        <f t="shared" si="34"/>
        <v>1</v>
      </c>
      <c r="G310" s="129">
        <v>0.18</v>
      </c>
      <c r="H310" s="129">
        <v>0.2</v>
      </c>
      <c r="I310" s="129">
        <v>0.21</v>
      </c>
      <c r="J310" s="130">
        <v>0.22</v>
      </c>
      <c r="K310" s="130">
        <v>0.23</v>
      </c>
      <c r="L310" s="201"/>
    </row>
    <row r="311" spans="1:12">
      <c r="A311" s="87"/>
      <c r="B311" s="57" t="s">
        <v>19</v>
      </c>
      <c r="C311" s="365"/>
      <c r="D311" s="37">
        <v>0.16</v>
      </c>
      <c r="E311" s="37">
        <v>0.19</v>
      </c>
      <c r="F311" s="228">
        <f t="shared" si="34"/>
        <v>1</v>
      </c>
      <c r="G311" s="129">
        <v>0.18</v>
      </c>
      <c r="H311" s="129">
        <v>0.2</v>
      </c>
      <c r="I311" s="129">
        <v>0.21</v>
      </c>
      <c r="J311" s="130">
        <v>0.22</v>
      </c>
      <c r="K311" s="130">
        <v>0.23</v>
      </c>
      <c r="L311" s="201"/>
    </row>
    <row r="312" spans="1:12">
      <c r="A312" s="87"/>
      <c r="B312" s="57" t="s">
        <v>32</v>
      </c>
      <c r="C312" s="365"/>
      <c r="D312" s="37">
        <v>0.16</v>
      </c>
      <c r="E312" s="37">
        <v>0.19</v>
      </c>
      <c r="F312" s="228">
        <f t="shared" si="34"/>
        <v>1</v>
      </c>
      <c r="G312" s="129">
        <v>0.18</v>
      </c>
      <c r="H312" s="129">
        <v>0.2</v>
      </c>
      <c r="I312" s="129">
        <v>0.21</v>
      </c>
      <c r="J312" s="130">
        <v>0.22</v>
      </c>
      <c r="K312" s="130">
        <v>0.23</v>
      </c>
      <c r="L312" s="201"/>
    </row>
    <row r="313" spans="1:12">
      <c r="A313" s="87"/>
      <c r="B313" s="55" t="s">
        <v>33</v>
      </c>
      <c r="C313" s="365"/>
      <c r="D313" s="37">
        <v>0.16</v>
      </c>
      <c r="E313" s="37">
        <v>0.19</v>
      </c>
      <c r="F313" s="228">
        <f t="shared" si="34"/>
        <v>1</v>
      </c>
      <c r="G313" s="129">
        <v>0.18</v>
      </c>
      <c r="H313" s="129">
        <v>0.2</v>
      </c>
      <c r="I313" s="129">
        <v>0.21</v>
      </c>
      <c r="J313" s="130">
        <v>0.22</v>
      </c>
      <c r="K313" s="130">
        <v>0.23</v>
      </c>
      <c r="L313" s="201"/>
    </row>
    <row r="314" spans="1:12" ht="26.25" customHeight="1">
      <c r="A314" s="346" t="s">
        <v>73</v>
      </c>
      <c r="B314" s="346"/>
      <c r="C314" s="346"/>
      <c r="D314" s="346"/>
      <c r="E314" s="346"/>
      <c r="F314" s="346"/>
      <c r="G314" s="346"/>
      <c r="H314" s="346"/>
      <c r="I314" s="346"/>
      <c r="J314" s="346"/>
      <c r="K314" s="346"/>
      <c r="L314" s="160"/>
    </row>
    <row r="315" spans="1:12">
      <c r="A315" s="87"/>
      <c r="B315" s="46" t="s">
        <v>15</v>
      </c>
      <c r="C315" s="347" t="s">
        <v>43</v>
      </c>
      <c r="D315" s="30">
        <v>57.73</v>
      </c>
      <c r="E315" s="30">
        <v>83.01</v>
      </c>
      <c r="F315" s="221">
        <f t="shared" ref="F315:F320" si="35">MIN(E315/D315*100%, 1)</f>
        <v>1</v>
      </c>
      <c r="G315" s="30">
        <v>56.63</v>
      </c>
      <c r="H315" s="30">
        <v>55.53</v>
      </c>
      <c r="I315" s="30">
        <v>54.33</v>
      </c>
      <c r="J315" s="30">
        <v>53.6</v>
      </c>
      <c r="K315" s="91" t="s">
        <v>40</v>
      </c>
      <c r="L315" s="185"/>
    </row>
    <row r="316" spans="1:12">
      <c r="A316" s="87"/>
      <c r="B316" s="7" t="s">
        <v>30</v>
      </c>
      <c r="C316" s="347"/>
      <c r="D316" s="30">
        <v>57.73</v>
      </c>
      <c r="E316" s="30">
        <v>83.01</v>
      </c>
      <c r="F316" s="221">
        <f t="shared" si="35"/>
        <v>1</v>
      </c>
      <c r="G316" s="135">
        <v>56.63</v>
      </c>
      <c r="H316" s="135">
        <v>55.53</v>
      </c>
      <c r="I316" s="135">
        <v>54.33</v>
      </c>
      <c r="J316" s="135">
        <v>53.6</v>
      </c>
      <c r="K316" s="136">
        <v>53</v>
      </c>
      <c r="L316" s="204"/>
    </row>
    <row r="317" spans="1:12">
      <c r="A317" s="87"/>
      <c r="B317" s="7" t="s">
        <v>31</v>
      </c>
      <c r="C317" s="347"/>
      <c r="D317" s="30">
        <v>57.73</v>
      </c>
      <c r="E317" s="30">
        <v>83.01</v>
      </c>
      <c r="F317" s="221">
        <f t="shared" si="35"/>
        <v>1</v>
      </c>
      <c r="G317" s="135">
        <v>56.63</v>
      </c>
      <c r="H317" s="135">
        <v>55.53</v>
      </c>
      <c r="I317" s="135">
        <v>54.33</v>
      </c>
      <c r="J317" s="135">
        <v>53.6</v>
      </c>
      <c r="K317" s="136">
        <v>53</v>
      </c>
      <c r="L317" s="204"/>
    </row>
    <row r="318" spans="1:12">
      <c r="A318" s="87"/>
      <c r="B318" s="7" t="s">
        <v>19</v>
      </c>
      <c r="C318" s="347"/>
      <c r="D318" s="30">
        <v>57.3</v>
      </c>
      <c r="E318" s="30">
        <v>83.01</v>
      </c>
      <c r="F318" s="221">
        <f t="shared" si="35"/>
        <v>1</v>
      </c>
      <c r="G318" s="135">
        <v>56</v>
      </c>
      <c r="H318" s="135">
        <v>55</v>
      </c>
      <c r="I318" s="135">
        <v>54</v>
      </c>
      <c r="J318" s="135">
        <v>53</v>
      </c>
      <c r="K318" s="136">
        <v>52.5</v>
      </c>
      <c r="L318" s="204"/>
    </row>
    <row r="319" spans="1:12">
      <c r="A319" s="87"/>
      <c r="B319" s="7" t="s">
        <v>32</v>
      </c>
      <c r="C319" s="347"/>
      <c r="D319" s="30">
        <v>57.73</v>
      </c>
      <c r="E319" s="30">
        <v>83.01</v>
      </c>
      <c r="F319" s="221">
        <f t="shared" si="35"/>
        <v>1</v>
      </c>
      <c r="G319" s="135">
        <v>56.63</v>
      </c>
      <c r="H319" s="135">
        <v>55.53</v>
      </c>
      <c r="I319" s="135">
        <v>54.33</v>
      </c>
      <c r="J319" s="135">
        <v>53.6</v>
      </c>
      <c r="K319" s="136">
        <v>53</v>
      </c>
      <c r="L319" s="204"/>
    </row>
    <row r="320" spans="1:12">
      <c r="A320" s="87"/>
      <c r="B320" s="7" t="s">
        <v>33</v>
      </c>
      <c r="C320" s="347"/>
      <c r="D320" s="30">
        <v>57.3</v>
      </c>
      <c r="E320" s="30">
        <v>83.01</v>
      </c>
      <c r="F320" s="221">
        <f t="shared" si="35"/>
        <v>1</v>
      </c>
      <c r="G320" s="135">
        <v>56</v>
      </c>
      <c r="H320" s="135">
        <v>55</v>
      </c>
      <c r="I320" s="135">
        <v>54</v>
      </c>
      <c r="J320" s="135">
        <v>53</v>
      </c>
      <c r="K320" s="136">
        <v>52.5</v>
      </c>
      <c r="L320" s="204"/>
    </row>
    <row r="321" spans="1:12" ht="30.95" customHeight="1">
      <c r="A321" s="346" t="s">
        <v>74</v>
      </c>
      <c r="B321" s="346"/>
      <c r="C321" s="346"/>
      <c r="D321" s="346"/>
      <c r="E321" s="346"/>
      <c r="F321" s="346"/>
      <c r="G321" s="346"/>
      <c r="H321" s="346"/>
      <c r="I321" s="346"/>
      <c r="J321" s="346"/>
      <c r="K321" s="346"/>
      <c r="L321" s="160"/>
    </row>
    <row r="322" spans="1:12">
      <c r="A322" s="87"/>
      <c r="B322" s="46" t="s">
        <v>15</v>
      </c>
      <c r="C322" s="347" t="s">
        <v>16</v>
      </c>
      <c r="D322" s="30">
        <v>29.79</v>
      </c>
      <c r="E322" s="30">
        <v>31.4</v>
      </c>
      <c r="F322" s="221">
        <f t="shared" ref="F322:F327" si="36">MIN(E322/D322*100%, 1)</f>
        <v>1</v>
      </c>
      <c r="G322" s="30">
        <v>30.88</v>
      </c>
      <c r="H322" s="30">
        <v>31.97</v>
      </c>
      <c r="I322" s="30">
        <v>31.98</v>
      </c>
      <c r="J322" s="30">
        <v>31.99</v>
      </c>
      <c r="K322" s="91" t="s">
        <v>40</v>
      </c>
      <c r="L322" s="185"/>
    </row>
    <row r="323" spans="1:12">
      <c r="A323" s="87"/>
      <c r="B323" s="7" t="s">
        <v>30</v>
      </c>
      <c r="C323" s="347"/>
      <c r="D323" s="30">
        <v>29.79</v>
      </c>
      <c r="E323" s="30">
        <v>31.4</v>
      </c>
      <c r="F323" s="221">
        <f t="shared" si="36"/>
        <v>1</v>
      </c>
      <c r="G323" s="137">
        <v>30.88</v>
      </c>
      <c r="H323" s="137">
        <v>31.97</v>
      </c>
      <c r="I323" s="137">
        <v>31.98</v>
      </c>
      <c r="J323" s="137">
        <v>31.99</v>
      </c>
      <c r="K323" s="138">
        <v>32</v>
      </c>
      <c r="L323" s="205"/>
    </row>
    <row r="324" spans="1:12">
      <c r="A324" s="87"/>
      <c r="B324" s="7" t="s">
        <v>31</v>
      </c>
      <c r="C324" s="347"/>
      <c r="D324" s="30">
        <v>29.79</v>
      </c>
      <c r="E324" s="30">
        <v>31.4</v>
      </c>
      <c r="F324" s="221">
        <f t="shared" si="36"/>
        <v>1</v>
      </c>
      <c r="G324" s="137">
        <v>30.88</v>
      </c>
      <c r="H324" s="137">
        <v>31.97</v>
      </c>
      <c r="I324" s="137">
        <v>31.98</v>
      </c>
      <c r="J324" s="137">
        <v>31.99</v>
      </c>
      <c r="K324" s="138">
        <v>32</v>
      </c>
      <c r="L324" s="205"/>
    </row>
    <row r="325" spans="1:12">
      <c r="A325" s="87"/>
      <c r="B325" s="7" t="s">
        <v>19</v>
      </c>
      <c r="C325" s="347"/>
      <c r="D325" s="30">
        <v>30</v>
      </c>
      <c r="E325" s="30">
        <v>31.4</v>
      </c>
      <c r="F325" s="221">
        <f t="shared" si="36"/>
        <v>1</v>
      </c>
      <c r="G325" s="137">
        <v>31</v>
      </c>
      <c r="H325" s="137">
        <v>32</v>
      </c>
      <c r="I325" s="137">
        <v>32.1</v>
      </c>
      <c r="J325" s="137">
        <v>32.450000000000003</v>
      </c>
      <c r="K325" s="138">
        <v>32.6</v>
      </c>
      <c r="L325" s="205"/>
    </row>
    <row r="326" spans="1:12">
      <c r="A326" s="87"/>
      <c r="B326" s="7" t="s">
        <v>32</v>
      </c>
      <c r="C326" s="347"/>
      <c r="D326" s="30">
        <v>29.79</v>
      </c>
      <c r="E326" s="30">
        <v>31.4</v>
      </c>
      <c r="F326" s="221">
        <f t="shared" si="36"/>
        <v>1</v>
      </c>
      <c r="G326" s="137">
        <v>30.88</v>
      </c>
      <c r="H326" s="137">
        <v>31.97</v>
      </c>
      <c r="I326" s="137">
        <v>31.98</v>
      </c>
      <c r="J326" s="137">
        <v>31.99</v>
      </c>
      <c r="K326" s="138">
        <v>32</v>
      </c>
      <c r="L326" s="205"/>
    </row>
    <row r="327" spans="1:12">
      <c r="A327" s="87"/>
      <c r="B327" s="7" t="s">
        <v>33</v>
      </c>
      <c r="C327" s="347"/>
      <c r="D327" s="30">
        <v>30</v>
      </c>
      <c r="E327" s="30">
        <v>31.4</v>
      </c>
      <c r="F327" s="221">
        <f t="shared" si="36"/>
        <v>1</v>
      </c>
      <c r="G327" s="137">
        <v>31</v>
      </c>
      <c r="H327" s="137">
        <v>32</v>
      </c>
      <c r="I327" s="137">
        <v>32.1</v>
      </c>
      <c r="J327" s="137">
        <v>32.450000000000003</v>
      </c>
      <c r="K327" s="138">
        <v>32.6</v>
      </c>
      <c r="L327" s="205"/>
    </row>
    <row r="328" spans="1:12" ht="26.25" customHeight="1">
      <c r="A328" s="346" t="s">
        <v>75</v>
      </c>
      <c r="B328" s="346"/>
      <c r="C328" s="346"/>
      <c r="D328" s="346"/>
      <c r="E328" s="346"/>
      <c r="F328" s="346"/>
      <c r="G328" s="346"/>
      <c r="H328" s="346"/>
      <c r="I328" s="346"/>
      <c r="J328" s="346"/>
      <c r="K328" s="346"/>
      <c r="L328" s="160"/>
    </row>
    <row r="329" spans="1:12">
      <c r="A329" s="87"/>
      <c r="B329" s="46" t="s">
        <v>15</v>
      </c>
      <c r="C329" s="347" t="s">
        <v>42</v>
      </c>
      <c r="D329" s="30">
        <v>6.84</v>
      </c>
      <c r="E329" s="30">
        <v>7.05</v>
      </c>
      <c r="F329" s="221">
        <f t="shared" ref="F329:F334" si="37">MIN(E329/D329*100%, 1)</f>
        <v>1</v>
      </c>
      <c r="G329" s="30">
        <v>6.75</v>
      </c>
      <c r="H329" s="30">
        <v>6.66</v>
      </c>
      <c r="I329" s="30">
        <v>6.57</v>
      </c>
      <c r="J329" s="30">
        <v>6.48</v>
      </c>
      <c r="K329" s="91" t="s">
        <v>40</v>
      </c>
      <c r="L329" s="185"/>
    </row>
    <row r="330" spans="1:12">
      <c r="A330" s="87"/>
      <c r="B330" s="7" t="s">
        <v>30</v>
      </c>
      <c r="C330" s="347"/>
      <c r="D330" s="30">
        <v>6.84</v>
      </c>
      <c r="E330" s="30">
        <v>7.05</v>
      </c>
      <c r="F330" s="221">
        <f t="shared" si="37"/>
        <v>1</v>
      </c>
      <c r="G330" s="139">
        <v>6.75</v>
      </c>
      <c r="H330" s="139">
        <v>6.66</v>
      </c>
      <c r="I330" s="139">
        <v>6.57</v>
      </c>
      <c r="J330" s="139">
        <v>6.48</v>
      </c>
      <c r="K330" s="140">
        <v>6.4</v>
      </c>
      <c r="L330" s="206"/>
    </row>
    <row r="331" spans="1:12">
      <c r="A331" s="87"/>
      <c r="B331" s="7" t="s">
        <v>31</v>
      </c>
      <c r="C331" s="347"/>
      <c r="D331" s="30">
        <v>6.84</v>
      </c>
      <c r="E331" s="30">
        <v>7.05</v>
      </c>
      <c r="F331" s="221">
        <f t="shared" si="37"/>
        <v>1</v>
      </c>
      <c r="G331" s="139">
        <v>6.75</v>
      </c>
      <c r="H331" s="139">
        <v>6.66</v>
      </c>
      <c r="I331" s="139">
        <v>6.57</v>
      </c>
      <c r="J331" s="139">
        <v>6.48</v>
      </c>
      <c r="K331" s="140">
        <v>6.4</v>
      </c>
      <c r="L331" s="206"/>
    </row>
    <row r="332" spans="1:12">
      <c r="A332" s="87"/>
      <c r="B332" s="7" t="s">
        <v>19</v>
      </c>
      <c r="C332" s="347"/>
      <c r="D332" s="30">
        <v>6.84</v>
      </c>
      <c r="E332" s="30">
        <v>7.05</v>
      </c>
      <c r="F332" s="221">
        <f t="shared" si="37"/>
        <v>1</v>
      </c>
      <c r="G332" s="139">
        <v>6.7</v>
      </c>
      <c r="H332" s="139">
        <v>6.55</v>
      </c>
      <c r="I332" s="139">
        <v>6.48</v>
      </c>
      <c r="J332" s="139">
        <v>6.4</v>
      </c>
      <c r="K332" s="140">
        <v>6</v>
      </c>
      <c r="L332" s="206"/>
    </row>
    <row r="333" spans="1:12">
      <c r="A333" s="87"/>
      <c r="B333" s="7" t="s">
        <v>32</v>
      </c>
      <c r="C333" s="347"/>
      <c r="D333" s="30">
        <v>6.84</v>
      </c>
      <c r="E333" s="30">
        <v>7.05</v>
      </c>
      <c r="F333" s="221">
        <f t="shared" si="37"/>
        <v>1</v>
      </c>
      <c r="G333" s="139">
        <v>6.75</v>
      </c>
      <c r="H333" s="139">
        <v>6.66</v>
      </c>
      <c r="I333" s="139">
        <v>6.57</v>
      </c>
      <c r="J333" s="139">
        <v>6.48</v>
      </c>
      <c r="K333" s="140">
        <v>6.4</v>
      </c>
      <c r="L333" s="206"/>
    </row>
    <row r="334" spans="1:12">
      <c r="A334" s="87"/>
      <c r="B334" s="7" t="s">
        <v>33</v>
      </c>
      <c r="C334" s="347"/>
      <c r="D334" s="30">
        <v>6.84</v>
      </c>
      <c r="E334" s="30">
        <v>7.05</v>
      </c>
      <c r="F334" s="221">
        <f t="shared" si="37"/>
        <v>1</v>
      </c>
      <c r="G334" s="139">
        <v>6.7</v>
      </c>
      <c r="H334" s="139">
        <v>6.55</v>
      </c>
      <c r="I334" s="139">
        <v>6.48</v>
      </c>
      <c r="J334" s="139">
        <v>6.4</v>
      </c>
      <c r="K334" s="140">
        <v>6</v>
      </c>
      <c r="L334" s="206"/>
    </row>
    <row r="335" spans="1:12" ht="36.75" customHeight="1">
      <c r="A335" s="346" t="s">
        <v>76</v>
      </c>
      <c r="B335" s="346"/>
      <c r="C335" s="346"/>
      <c r="D335" s="346"/>
      <c r="E335" s="346"/>
      <c r="F335" s="346"/>
      <c r="G335" s="346"/>
      <c r="H335" s="346"/>
      <c r="I335" s="346"/>
      <c r="J335" s="346"/>
      <c r="K335" s="346"/>
      <c r="L335" s="160"/>
    </row>
    <row r="336" spans="1:12">
      <c r="A336" s="87"/>
      <c r="B336" s="46" t="s">
        <v>15</v>
      </c>
      <c r="C336" s="347" t="s">
        <v>16</v>
      </c>
      <c r="D336" s="30">
        <v>80</v>
      </c>
      <c r="E336" s="30">
        <v>80</v>
      </c>
      <c r="F336" s="221">
        <f t="shared" ref="F336:F341" si="38">D336/E336*100%</f>
        <v>1</v>
      </c>
      <c r="G336" s="30">
        <v>85</v>
      </c>
      <c r="H336" s="30">
        <v>86</v>
      </c>
      <c r="I336" s="30">
        <v>87</v>
      </c>
      <c r="J336" s="30">
        <v>88</v>
      </c>
      <c r="K336" s="91" t="s">
        <v>40</v>
      </c>
      <c r="L336" s="185"/>
    </row>
    <row r="337" spans="1:12">
      <c r="A337" s="87"/>
      <c r="B337" s="7" t="s">
        <v>30</v>
      </c>
      <c r="C337" s="347"/>
      <c r="D337" s="30">
        <v>80</v>
      </c>
      <c r="E337" s="30">
        <v>80</v>
      </c>
      <c r="F337" s="221">
        <f t="shared" si="38"/>
        <v>1</v>
      </c>
      <c r="G337" s="141">
        <v>85</v>
      </c>
      <c r="H337" s="141">
        <v>86</v>
      </c>
      <c r="I337" s="141">
        <v>87</v>
      </c>
      <c r="J337" s="141">
        <v>88</v>
      </c>
      <c r="K337" s="141">
        <v>89</v>
      </c>
      <c r="L337" s="207"/>
    </row>
    <row r="338" spans="1:12">
      <c r="A338" s="87"/>
      <c r="B338" s="7" t="s">
        <v>31</v>
      </c>
      <c r="C338" s="347"/>
      <c r="D338" s="30">
        <v>80</v>
      </c>
      <c r="E338" s="30">
        <v>80</v>
      </c>
      <c r="F338" s="221">
        <f t="shared" si="38"/>
        <v>1</v>
      </c>
      <c r="G338" s="141">
        <v>85</v>
      </c>
      <c r="H338" s="141">
        <v>86</v>
      </c>
      <c r="I338" s="141">
        <v>87</v>
      </c>
      <c r="J338" s="141">
        <v>88</v>
      </c>
      <c r="K338" s="141">
        <v>89</v>
      </c>
      <c r="L338" s="207"/>
    </row>
    <row r="339" spans="1:12">
      <c r="A339" s="87"/>
      <c r="B339" s="7" t="s">
        <v>19</v>
      </c>
      <c r="C339" s="347"/>
      <c r="D339" s="30">
        <v>80</v>
      </c>
      <c r="E339" s="30">
        <v>80</v>
      </c>
      <c r="F339" s="221">
        <f t="shared" si="38"/>
        <v>1</v>
      </c>
      <c r="G339" s="141">
        <v>85</v>
      </c>
      <c r="H339" s="141">
        <v>86</v>
      </c>
      <c r="I339" s="141">
        <v>87</v>
      </c>
      <c r="J339" s="141">
        <v>88</v>
      </c>
      <c r="K339" s="141">
        <v>89</v>
      </c>
      <c r="L339" s="207"/>
    </row>
    <row r="340" spans="1:12">
      <c r="A340" s="87"/>
      <c r="B340" s="7" t="s">
        <v>32</v>
      </c>
      <c r="C340" s="347"/>
      <c r="D340" s="30">
        <v>80</v>
      </c>
      <c r="E340" s="30">
        <v>80</v>
      </c>
      <c r="F340" s="221">
        <f t="shared" si="38"/>
        <v>1</v>
      </c>
      <c r="G340" s="141">
        <v>85</v>
      </c>
      <c r="H340" s="141">
        <v>86</v>
      </c>
      <c r="I340" s="141">
        <v>87</v>
      </c>
      <c r="J340" s="141">
        <v>88</v>
      </c>
      <c r="K340" s="141">
        <v>89</v>
      </c>
      <c r="L340" s="207"/>
    </row>
    <row r="341" spans="1:12">
      <c r="A341" s="87"/>
      <c r="B341" s="7" t="s">
        <v>33</v>
      </c>
      <c r="C341" s="347"/>
      <c r="D341" s="30">
        <v>80</v>
      </c>
      <c r="E341" s="30">
        <v>80</v>
      </c>
      <c r="F341" s="221">
        <f t="shared" si="38"/>
        <v>1</v>
      </c>
      <c r="G341" s="141">
        <v>85</v>
      </c>
      <c r="H341" s="141">
        <v>86</v>
      </c>
      <c r="I341" s="141">
        <v>87</v>
      </c>
      <c r="J341" s="141">
        <v>88</v>
      </c>
      <c r="K341" s="141">
        <v>89</v>
      </c>
      <c r="L341" s="207"/>
    </row>
    <row r="342" spans="1:12" ht="32.25" customHeight="1">
      <c r="A342" s="346" t="s">
        <v>77</v>
      </c>
      <c r="B342" s="346"/>
      <c r="C342" s="346"/>
      <c r="D342" s="346"/>
      <c r="E342" s="346"/>
      <c r="F342" s="346"/>
      <c r="G342" s="346"/>
      <c r="H342" s="346"/>
      <c r="I342" s="346"/>
      <c r="J342" s="346"/>
      <c r="K342" s="346"/>
      <c r="L342" s="160"/>
    </row>
    <row r="343" spans="1:12">
      <c r="A343" s="87"/>
      <c r="B343" s="46" t="s">
        <v>15</v>
      </c>
      <c r="C343" s="347" t="s">
        <v>49</v>
      </c>
      <c r="D343" s="30">
        <v>9.6</v>
      </c>
      <c r="E343" s="58">
        <v>10.029999999999999</v>
      </c>
      <c r="F343" s="221">
        <f t="shared" ref="F343:F348" si="39">MIN(E343/D343*100%, 1)</f>
        <v>1</v>
      </c>
      <c r="G343" s="30">
        <v>9.5500000000000007</v>
      </c>
      <c r="H343" s="30">
        <v>9.5</v>
      </c>
      <c r="I343" s="30">
        <v>9.4499999999999993</v>
      </c>
      <c r="J343" s="30">
        <v>9.4</v>
      </c>
      <c r="K343" s="91" t="s">
        <v>40</v>
      </c>
      <c r="L343" s="185"/>
    </row>
    <row r="344" spans="1:12">
      <c r="A344" s="87"/>
      <c r="B344" s="7" t="s">
        <v>30</v>
      </c>
      <c r="C344" s="347"/>
      <c r="D344" s="30">
        <v>9.6</v>
      </c>
      <c r="E344" s="58">
        <v>10.029999999999999</v>
      </c>
      <c r="F344" s="221">
        <f t="shared" si="39"/>
        <v>1</v>
      </c>
      <c r="G344" s="142">
        <v>9.5500000000000007</v>
      </c>
      <c r="H344" s="142">
        <v>9.5</v>
      </c>
      <c r="I344" s="142">
        <v>9.4499999999999993</v>
      </c>
      <c r="J344" s="142">
        <v>9.4</v>
      </c>
      <c r="K344" s="143">
        <v>9.3000000000000007</v>
      </c>
      <c r="L344" s="208"/>
    </row>
    <row r="345" spans="1:12">
      <c r="A345" s="87"/>
      <c r="B345" s="7" t="s">
        <v>31</v>
      </c>
      <c r="C345" s="347"/>
      <c r="D345" s="30">
        <v>9.6</v>
      </c>
      <c r="E345" s="58">
        <v>10.029999999999999</v>
      </c>
      <c r="F345" s="221">
        <f t="shared" si="39"/>
        <v>1</v>
      </c>
      <c r="G345" s="142">
        <v>9.5500000000000007</v>
      </c>
      <c r="H345" s="142">
        <v>9.5</v>
      </c>
      <c r="I345" s="142">
        <v>9.4499999999999993</v>
      </c>
      <c r="J345" s="142">
        <v>9.4</v>
      </c>
      <c r="K345" s="143">
        <v>9.3000000000000007</v>
      </c>
      <c r="L345" s="208"/>
    </row>
    <row r="346" spans="1:12">
      <c r="A346" s="87"/>
      <c r="B346" s="7" t="s">
        <v>19</v>
      </c>
      <c r="C346" s="347"/>
      <c r="D346" s="30">
        <v>9.4</v>
      </c>
      <c r="E346" s="58">
        <v>10.029999999999999</v>
      </c>
      <c r="F346" s="221">
        <f t="shared" si="39"/>
        <v>1</v>
      </c>
      <c r="G346" s="142">
        <v>9.3000000000000007</v>
      </c>
      <c r="H346" s="142">
        <v>9.1999999999999993</v>
      </c>
      <c r="I346" s="142">
        <v>9.1</v>
      </c>
      <c r="J346" s="142">
        <v>9</v>
      </c>
      <c r="K346" s="143">
        <v>8.9</v>
      </c>
      <c r="L346" s="208"/>
    </row>
    <row r="347" spans="1:12">
      <c r="A347" s="87"/>
      <c r="B347" s="7" t="s">
        <v>32</v>
      </c>
      <c r="C347" s="347"/>
      <c r="D347" s="30">
        <v>9.4</v>
      </c>
      <c r="E347" s="58">
        <v>10.029999999999999</v>
      </c>
      <c r="F347" s="221">
        <f t="shared" si="39"/>
        <v>1</v>
      </c>
      <c r="G347" s="142">
        <v>9.3000000000000007</v>
      </c>
      <c r="H347" s="142">
        <v>9.1999999999999993</v>
      </c>
      <c r="I347" s="142">
        <v>9.1</v>
      </c>
      <c r="J347" s="142">
        <v>9</v>
      </c>
      <c r="K347" s="143">
        <v>8.9</v>
      </c>
      <c r="L347" s="208"/>
    </row>
    <row r="348" spans="1:12">
      <c r="A348" s="87"/>
      <c r="B348" s="7" t="s">
        <v>33</v>
      </c>
      <c r="C348" s="347"/>
      <c r="D348" s="30">
        <v>9.4</v>
      </c>
      <c r="E348" s="58">
        <v>10.029999999999999</v>
      </c>
      <c r="F348" s="221">
        <f t="shared" si="39"/>
        <v>1</v>
      </c>
      <c r="G348" s="142">
        <v>9.3000000000000007</v>
      </c>
      <c r="H348" s="142">
        <v>9.1999999999999993</v>
      </c>
      <c r="I348" s="142">
        <v>9.1</v>
      </c>
      <c r="J348" s="142">
        <v>9</v>
      </c>
      <c r="K348" s="143">
        <v>8.9</v>
      </c>
      <c r="L348" s="208"/>
    </row>
    <row r="349" spans="1:12" ht="27.95" customHeight="1">
      <c r="A349" s="346" t="s">
        <v>79</v>
      </c>
      <c r="B349" s="346"/>
      <c r="C349" s="346"/>
      <c r="D349" s="346"/>
      <c r="E349" s="346"/>
      <c r="F349" s="346"/>
      <c r="G349" s="346"/>
      <c r="H349" s="346"/>
      <c r="I349" s="346"/>
      <c r="J349" s="346"/>
      <c r="K349" s="346"/>
      <c r="L349" s="160"/>
    </row>
    <row r="350" spans="1:12">
      <c r="A350" s="87"/>
      <c r="B350" s="46" t="s">
        <v>15</v>
      </c>
      <c r="C350" s="347" t="s">
        <v>16</v>
      </c>
      <c r="D350" s="30">
        <v>45</v>
      </c>
      <c r="E350" s="30">
        <v>50</v>
      </c>
      <c r="F350" s="221">
        <f t="shared" ref="F350:F355" si="40">D350/E350*100%</f>
        <v>0.9</v>
      </c>
      <c r="G350" s="30">
        <v>50</v>
      </c>
      <c r="H350" s="30">
        <v>55</v>
      </c>
      <c r="I350" s="30">
        <v>60</v>
      </c>
      <c r="J350" s="30">
        <v>65</v>
      </c>
      <c r="K350" s="91" t="s">
        <v>40</v>
      </c>
      <c r="L350" s="185"/>
    </row>
    <row r="351" spans="1:12">
      <c r="A351" s="87"/>
      <c r="B351" s="7" t="s">
        <v>30</v>
      </c>
      <c r="C351" s="347"/>
      <c r="D351" s="30">
        <v>45</v>
      </c>
      <c r="E351" s="30">
        <v>50</v>
      </c>
      <c r="F351" s="221">
        <f t="shared" si="40"/>
        <v>0.9</v>
      </c>
      <c r="G351" s="146">
        <v>50</v>
      </c>
      <c r="H351" s="146">
        <v>55</v>
      </c>
      <c r="I351" s="146">
        <v>60</v>
      </c>
      <c r="J351" s="146">
        <v>65</v>
      </c>
      <c r="K351" s="147">
        <v>70</v>
      </c>
      <c r="L351" s="210"/>
    </row>
    <row r="352" spans="1:12">
      <c r="A352" s="87"/>
      <c r="B352" s="7" t="s">
        <v>31</v>
      </c>
      <c r="C352" s="347"/>
      <c r="D352" s="30">
        <v>45</v>
      </c>
      <c r="E352" s="30">
        <v>50</v>
      </c>
      <c r="F352" s="221">
        <f t="shared" si="40"/>
        <v>0.9</v>
      </c>
      <c r="G352" s="146">
        <v>50</v>
      </c>
      <c r="H352" s="146">
        <v>55</v>
      </c>
      <c r="I352" s="146">
        <v>60</v>
      </c>
      <c r="J352" s="146">
        <v>65</v>
      </c>
      <c r="K352" s="147">
        <v>70</v>
      </c>
      <c r="L352" s="210"/>
    </row>
    <row r="353" spans="1:12">
      <c r="A353" s="87"/>
      <c r="B353" s="7" t="s">
        <v>19</v>
      </c>
      <c r="C353" s="347"/>
      <c r="D353" s="30">
        <v>45</v>
      </c>
      <c r="E353" s="30">
        <v>50</v>
      </c>
      <c r="F353" s="221">
        <f t="shared" si="40"/>
        <v>0.9</v>
      </c>
      <c r="G353" s="146">
        <v>50</v>
      </c>
      <c r="H353" s="146">
        <v>55</v>
      </c>
      <c r="I353" s="146">
        <v>60</v>
      </c>
      <c r="J353" s="146">
        <v>65</v>
      </c>
      <c r="K353" s="147">
        <v>70</v>
      </c>
      <c r="L353" s="210"/>
    </row>
    <row r="354" spans="1:12">
      <c r="A354" s="87"/>
      <c r="B354" s="7" t="s">
        <v>32</v>
      </c>
      <c r="C354" s="347"/>
      <c r="D354" s="30">
        <v>45</v>
      </c>
      <c r="E354" s="30">
        <v>50</v>
      </c>
      <c r="F354" s="221">
        <f t="shared" si="40"/>
        <v>0.9</v>
      </c>
      <c r="G354" s="146">
        <v>50</v>
      </c>
      <c r="H354" s="146">
        <v>55</v>
      </c>
      <c r="I354" s="146">
        <v>60</v>
      </c>
      <c r="J354" s="146">
        <v>65</v>
      </c>
      <c r="K354" s="147">
        <v>70</v>
      </c>
      <c r="L354" s="210"/>
    </row>
    <row r="355" spans="1:12">
      <c r="A355" s="87"/>
      <c r="B355" s="7" t="s">
        <v>33</v>
      </c>
      <c r="C355" s="347"/>
      <c r="D355" s="30">
        <v>45</v>
      </c>
      <c r="E355" s="30">
        <v>50</v>
      </c>
      <c r="F355" s="221">
        <f t="shared" si="40"/>
        <v>0.9</v>
      </c>
      <c r="G355" s="146">
        <v>50</v>
      </c>
      <c r="H355" s="146">
        <v>55</v>
      </c>
      <c r="I355" s="146">
        <v>60</v>
      </c>
      <c r="J355" s="146">
        <v>65</v>
      </c>
      <c r="K355" s="147">
        <v>70</v>
      </c>
      <c r="L355" s="210"/>
    </row>
    <row r="356" spans="1:12" ht="33.75" customHeight="1">
      <c r="A356" s="346" t="s">
        <v>80</v>
      </c>
      <c r="B356" s="346"/>
      <c r="C356" s="346"/>
      <c r="D356" s="346"/>
      <c r="E356" s="346"/>
      <c r="F356" s="346"/>
      <c r="G356" s="346"/>
      <c r="H356" s="346"/>
      <c r="I356" s="346"/>
      <c r="J356" s="346"/>
      <c r="K356" s="346"/>
      <c r="L356" s="160"/>
    </row>
    <row r="357" spans="1:12">
      <c r="A357" s="87"/>
      <c r="B357" s="46" t="s">
        <v>15</v>
      </c>
      <c r="C357" s="347" t="s">
        <v>50</v>
      </c>
      <c r="D357" s="30">
        <v>0.75</v>
      </c>
      <c r="E357" s="30">
        <v>2.88</v>
      </c>
      <c r="F357" s="221">
        <f t="shared" ref="F357:F362" si="41">MIN(E357/D357*100%, 1)</f>
        <v>1</v>
      </c>
      <c r="G357" s="30">
        <v>0.7</v>
      </c>
      <c r="H357" s="30">
        <v>0.65</v>
      </c>
      <c r="I357" s="30">
        <v>0.6</v>
      </c>
      <c r="J357" s="30">
        <v>0.5</v>
      </c>
      <c r="K357" s="91" t="s">
        <v>40</v>
      </c>
      <c r="L357" s="185"/>
    </row>
    <row r="358" spans="1:12">
      <c r="A358" s="87"/>
      <c r="B358" s="7" t="s">
        <v>30</v>
      </c>
      <c r="C358" s="347"/>
      <c r="D358" s="30">
        <v>0.75</v>
      </c>
      <c r="E358" s="30">
        <v>2.88</v>
      </c>
      <c r="F358" s="221">
        <f t="shared" si="41"/>
        <v>1</v>
      </c>
      <c r="G358" s="64">
        <v>0.7</v>
      </c>
      <c r="H358" s="64">
        <v>0.65</v>
      </c>
      <c r="I358" s="64">
        <v>0.6</v>
      </c>
      <c r="J358" s="64">
        <v>0.5</v>
      </c>
      <c r="K358" s="148">
        <v>0.45</v>
      </c>
      <c r="L358" s="211"/>
    </row>
    <row r="359" spans="1:12">
      <c r="A359" s="87"/>
      <c r="B359" s="7" t="s">
        <v>31</v>
      </c>
      <c r="C359" s="347"/>
      <c r="D359" s="30">
        <v>0.75</v>
      </c>
      <c r="E359" s="30">
        <v>2.88</v>
      </c>
      <c r="F359" s="221">
        <f t="shared" si="41"/>
        <v>1</v>
      </c>
      <c r="G359" s="64">
        <v>0.7</v>
      </c>
      <c r="H359" s="64">
        <v>0.65</v>
      </c>
      <c r="I359" s="64">
        <v>0.6</v>
      </c>
      <c r="J359" s="64">
        <v>0.5</v>
      </c>
      <c r="K359" s="148">
        <v>0.45</v>
      </c>
      <c r="L359" s="211"/>
    </row>
    <row r="360" spans="1:12">
      <c r="A360" s="87"/>
      <c r="B360" s="7" t="s">
        <v>19</v>
      </c>
      <c r="C360" s="347"/>
      <c r="D360" s="30">
        <v>0.65</v>
      </c>
      <c r="E360" s="30">
        <v>2.88</v>
      </c>
      <c r="F360" s="221">
        <f t="shared" si="41"/>
        <v>1</v>
      </c>
      <c r="G360" s="64">
        <v>0.6</v>
      </c>
      <c r="H360" s="64">
        <v>0.55000000000000004</v>
      </c>
      <c r="I360" s="64">
        <v>0.4</v>
      </c>
      <c r="J360" s="64">
        <v>0.35</v>
      </c>
      <c r="K360" s="148">
        <v>0.3</v>
      </c>
      <c r="L360" s="211"/>
    </row>
    <row r="361" spans="1:12">
      <c r="A361" s="87"/>
      <c r="B361" s="7" t="s">
        <v>32</v>
      </c>
      <c r="C361" s="347"/>
      <c r="D361" s="30">
        <v>0.65</v>
      </c>
      <c r="E361" s="30">
        <v>2.88</v>
      </c>
      <c r="F361" s="221">
        <f t="shared" si="41"/>
        <v>1</v>
      </c>
      <c r="G361" s="64">
        <v>0.6</v>
      </c>
      <c r="H361" s="64">
        <v>0.55000000000000004</v>
      </c>
      <c r="I361" s="64">
        <v>0.4</v>
      </c>
      <c r="J361" s="64">
        <v>0.35</v>
      </c>
      <c r="K361" s="148">
        <v>0.3</v>
      </c>
      <c r="L361" s="211"/>
    </row>
    <row r="362" spans="1:12">
      <c r="A362" s="87"/>
      <c r="B362" s="7" t="s">
        <v>33</v>
      </c>
      <c r="C362" s="347"/>
      <c r="D362" s="30">
        <v>0.65</v>
      </c>
      <c r="E362" s="30">
        <v>2.88</v>
      </c>
      <c r="F362" s="221">
        <f t="shared" si="41"/>
        <v>1</v>
      </c>
      <c r="G362" s="64">
        <v>0.6</v>
      </c>
      <c r="H362" s="64">
        <v>0.55000000000000004</v>
      </c>
      <c r="I362" s="64">
        <v>0.4</v>
      </c>
      <c r="J362" s="64">
        <v>0.35</v>
      </c>
      <c r="K362" s="148">
        <v>0.3</v>
      </c>
      <c r="L362" s="211"/>
    </row>
    <row r="363" spans="1:12" ht="30.95" customHeight="1">
      <c r="A363" s="346" t="s">
        <v>70</v>
      </c>
      <c r="B363" s="346"/>
      <c r="C363" s="346"/>
      <c r="D363" s="346"/>
      <c r="E363" s="346"/>
      <c r="F363" s="346"/>
      <c r="G363" s="346"/>
      <c r="H363" s="346"/>
      <c r="I363" s="346"/>
      <c r="J363" s="346"/>
      <c r="K363" s="346"/>
      <c r="L363" s="160"/>
    </row>
    <row r="364" spans="1:12">
      <c r="A364" s="87"/>
      <c r="B364" s="46" t="s">
        <v>15</v>
      </c>
      <c r="C364" s="347" t="s">
        <v>16</v>
      </c>
      <c r="D364" s="30">
        <v>95</v>
      </c>
      <c r="E364" s="30">
        <v>95.3</v>
      </c>
      <c r="F364" s="221">
        <f t="shared" ref="F364:F369" si="42">E364/D364*100%</f>
        <v>1.003157894736842</v>
      </c>
      <c r="G364" s="30">
        <v>95</v>
      </c>
      <c r="H364" s="30">
        <v>95</v>
      </c>
      <c r="I364" s="30">
        <v>95</v>
      </c>
      <c r="J364" s="30">
        <v>95</v>
      </c>
      <c r="K364" s="91" t="s">
        <v>40</v>
      </c>
      <c r="L364" s="185"/>
    </row>
    <row r="365" spans="1:12">
      <c r="A365" s="87"/>
      <c r="B365" s="7" t="s">
        <v>30</v>
      </c>
      <c r="C365" s="347"/>
      <c r="D365" s="30">
        <v>95</v>
      </c>
      <c r="E365" s="30">
        <v>95.3</v>
      </c>
      <c r="F365" s="221">
        <f t="shared" si="42"/>
        <v>1.003157894736842</v>
      </c>
      <c r="G365" s="64">
        <v>95</v>
      </c>
      <c r="H365" s="64">
        <v>95</v>
      </c>
      <c r="I365" s="64">
        <v>95</v>
      </c>
      <c r="J365" s="64">
        <v>95</v>
      </c>
      <c r="K365" s="148">
        <v>95</v>
      </c>
      <c r="L365" s="211"/>
    </row>
    <row r="366" spans="1:12">
      <c r="A366" s="87"/>
      <c r="B366" s="7" t="s">
        <v>31</v>
      </c>
      <c r="C366" s="347"/>
      <c r="D366" s="30">
        <v>95</v>
      </c>
      <c r="E366" s="30">
        <v>95.3</v>
      </c>
      <c r="F366" s="221">
        <f t="shared" si="42"/>
        <v>1.003157894736842</v>
      </c>
      <c r="G366" s="64">
        <v>95</v>
      </c>
      <c r="H366" s="64">
        <v>95</v>
      </c>
      <c r="I366" s="64">
        <v>95</v>
      </c>
      <c r="J366" s="64">
        <v>95</v>
      </c>
      <c r="K366" s="148">
        <v>95</v>
      </c>
      <c r="L366" s="211"/>
    </row>
    <row r="367" spans="1:12">
      <c r="A367" s="87"/>
      <c r="B367" s="7" t="s">
        <v>19</v>
      </c>
      <c r="C367" s="347"/>
      <c r="D367" s="30">
        <v>95</v>
      </c>
      <c r="E367" s="30">
        <v>95.3</v>
      </c>
      <c r="F367" s="221">
        <f t="shared" si="42"/>
        <v>1.003157894736842</v>
      </c>
      <c r="G367" s="64">
        <v>95</v>
      </c>
      <c r="H367" s="64">
        <v>95</v>
      </c>
      <c r="I367" s="64">
        <v>95</v>
      </c>
      <c r="J367" s="64">
        <v>95</v>
      </c>
      <c r="K367" s="148">
        <v>95</v>
      </c>
      <c r="L367" s="211"/>
    </row>
    <row r="368" spans="1:12">
      <c r="A368" s="87"/>
      <c r="B368" s="7" t="s">
        <v>32</v>
      </c>
      <c r="C368" s="347"/>
      <c r="D368" s="30">
        <v>95</v>
      </c>
      <c r="E368" s="30">
        <v>95.3</v>
      </c>
      <c r="F368" s="221">
        <f t="shared" si="42"/>
        <v>1.003157894736842</v>
      </c>
      <c r="G368" s="64">
        <v>95</v>
      </c>
      <c r="H368" s="64">
        <v>95</v>
      </c>
      <c r="I368" s="64">
        <v>95</v>
      </c>
      <c r="J368" s="64">
        <v>95</v>
      </c>
      <c r="K368" s="148">
        <v>95</v>
      </c>
      <c r="L368" s="211"/>
    </row>
    <row r="369" spans="1:12">
      <c r="A369" s="87"/>
      <c r="B369" s="7" t="s">
        <v>33</v>
      </c>
      <c r="C369" s="347"/>
      <c r="D369" s="30">
        <v>95</v>
      </c>
      <c r="E369" s="30">
        <v>95.3</v>
      </c>
      <c r="F369" s="221">
        <f t="shared" si="42"/>
        <v>1.003157894736842</v>
      </c>
      <c r="G369" s="64">
        <v>95</v>
      </c>
      <c r="H369" s="64">
        <v>95</v>
      </c>
      <c r="I369" s="64">
        <v>95</v>
      </c>
      <c r="J369" s="64">
        <v>95</v>
      </c>
      <c r="K369" s="148">
        <v>95</v>
      </c>
      <c r="L369" s="211"/>
    </row>
    <row r="370" spans="1:12" ht="26.45" customHeight="1">
      <c r="A370" s="346" t="s">
        <v>82</v>
      </c>
      <c r="B370" s="346"/>
      <c r="C370" s="346"/>
      <c r="D370" s="346"/>
      <c r="E370" s="346"/>
      <c r="F370" s="346"/>
      <c r="G370" s="346"/>
      <c r="H370" s="346"/>
      <c r="I370" s="346"/>
      <c r="J370" s="346"/>
      <c r="K370" s="346"/>
      <c r="L370" s="160"/>
    </row>
    <row r="371" spans="1:12">
      <c r="A371" s="87"/>
      <c r="B371" s="46" t="s">
        <v>15</v>
      </c>
      <c r="C371" s="347" t="s">
        <v>16</v>
      </c>
      <c r="D371" s="30">
        <v>80</v>
      </c>
      <c r="E371" s="30">
        <v>75</v>
      </c>
      <c r="F371" s="221">
        <f t="shared" ref="F371:F376" si="43">MIN(D371/E371*100%, 1)</f>
        <v>1</v>
      </c>
      <c r="G371" s="30">
        <v>85</v>
      </c>
      <c r="H371" s="30">
        <v>85</v>
      </c>
      <c r="I371" s="30">
        <v>90</v>
      </c>
      <c r="J371" s="30">
        <v>95</v>
      </c>
      <c r="K371" s="91" t="s">
        <v>40</v>
      </c>
      <c r="L371" s="185"/>
    </row>
    <row r="372" spans="1:12">
      <c r="A372" s="87"/>
      <c r="B372" s="53" t="s">
        <v>30</v>
      </c>
      <c r="C372" s="347"/>
      <c r="D372" s="30">
        <v>80</v>
      </c>
      <c r="E372" s="30">
        <v>75</v>
      </c>
      <c r="F372" s="221">
        <f t="shared" si="43"/>
        <v>1</v>
      </c>
      <c r="G372" s="64">
        <v>85</v>
      </c>
      <c r="H372" s="64">
        <v>85</v>
      </c>
      <c r="I372" s="64">
        <v>90</v>
      </c>
      <c r="J372" s="64">
        <v>95</v>
      </c>
      <c r="K372" s="148">
        <v>95</v>
      </c>
      <c r="L372" s="211"/>
    </row>
    <row r="373" spans="1:12">
      <c r="A373" s="87"/>
      <c r="B373" s="53" t="s">
        <v>31</v>
      </c>
      <c r="C373" s="347"/>
      <c r="D373" s="30">
        <v>80</v>
      </c>
      <c r="E373" s="30">
        <v>75</v>
      </c>
      <c r="F373" s="221">
        <f t="shared" si="43"/>
        <v>1</v>
      </c>
      <c r="G373" s="64">
        <v>85</v>
      </c>
      <c r="H373" s="64">
        <v>85</v>
      </c>
      <c r="I373" s="64">
        <v>90</v>
      </c>
      <c r="J373" s="64">
        <v>95</v>
      </c>
      <c r="K373" s="148">
        <v>95</v>
      </c>
      <c r="L373" s="211"/>
    </row>
    <row r="374" spans="1:12">
      <c r="A374" s="87"/>
      <c r="B374" s="53" t="s">
        <v>19</v>
      </c>
      <c r="C374" s="347"/>
      <c r="D374" s="30">
        <v>80</v>
      </c>
      <c r="E374" s="30">
        <v>75</v>
      </c>
      <c r="F374" s="221">
        <f t="shared" si="43"/>
        <v>1</v>
      </c>
      <c r="G374" s="64">
        <v>85</v>
      </c>
      <c r="H374" s="64">
        <v>85</v>
      </c>
      <c r="I374" s="64">
        <v>90</v>
      </c>
      <c r="J374" s="64">
        <v>95</v>
      </c>
      <c r="K374" s="148">
        <v>95</v>
      </c>
      <c r="L374" s="211"/>
    </row>
    <row r="375" spans="1:12">
      <c r="A375" s="87"/>
      <c r="B375" s="53" t="s">
        <v>32</v>
      </c>
      <c r="C375" s="347"/>
      <c r="D375" s="30">
        <v>80</v>
      </c>
      <c r="E375" s="30">
        <v>75</v>
      </c>
      <c r="F375" s="221">
        <f t="shared" si="43"/>
        <v>1</v>
      </c>
      <c r="G375" s="64">
        <v>85</v>
      </c>
      <c r="H375" s="64">
        <v>85</v>
      </c>
      <c r="I375" s="64">
        <v>90</v>
      </c>
      <c r="J375" s="64">
        <v>95</v>
      </c>
      <c r="K375" s="148">
        <v>95</v>
      </c>
      <c r="L375" s="211"/>
    </row>
    <row r="376" spans="1:12">
      <c r="A376" s="87"/>
      <c r="B376" s="53" t="s">
        <v>33</v>
      </c>
      <c r="C376" s="347"/>
      <c r="D376" s="30">
        <v>80</v>
      </c>
      <c r="E376" s="30">
        <v>75</v>
      </c>
      <c r="F376" s="221">
        <f t="shared" si="43"/>
        <v>1</v>
      </c>
      <c r="G376" s="64">
        <v>85</v>
      </c>
      <c r="H376" s="64">
        <v>85</v>
      </c>
      <c r="I376" s="64">
        <v>90</v>
      </c>
      <c r="J376" s="64">
        <v>95</v>
      </c>
      <c r="K376" s="148">
        <v>95</v>
      </c>
      <c r="L376" s="211"/>
    </row>
    <row r="377" spans="1:12" ht="27.95" customHeight="1">
      <c r="A377" s="364" t="s">
        <v>81</v>
      </c>
      <c r="B377" s="364"/>
      <c r="C377" s="364"/>
      <c r="D377" s="364"/>
      <c r="E377" s="364"/>
      <c r="F377" s="364"/>
      <c r="G377" s="364"/>
      <c r="H377" s="364"/>
      <c r="I377" s="364"/>
      <c r="J377" s="364"/>
      <c r="K377" s="364"/>
      <c r="L377" s="191"/>
    </row>
    <row r="378" spans="1:12">
      <c r="A378" s="87"/>
      <c r="B378" s="46" t="s">
        <v>15</v>
      </c>
      <c r="C378" s="365" t="s">
        <v>16</v>
      </c>
      <c r="D378" s="37">
        <v>89</v>
      </c>
      <c r="E378" s="37">
        <v>87.6</v>
      </c>
      <c r="F378" s="228">
        <f t="shared" ref="F378:F383" si="44">MIN(D378/E378*100%, 1)</f>
        <v>1</v>
      </c>
      <c r="G378" s="37">
        <v>89.5</v>
      </c>
      <c r="H378" s="37">
        <v>90</v>
      </c>
      <c r="I378" s="37">
        <v>90.6</v>
      </c>
      <c r="J378" s="37">
        <v>91.1</v>
      </c>
      <c r="K378" s="91" t="s">
        <v>40</v>
      </c>
      <c r="L378" s="185"/>
    </row>
    <row r="379" spans="1:12">
      <c r="A379" s="87"/>
      <c r="B379" s="55" t="s">
        <v>30</v>
      </c>
      <c r="C379" s="365"/>
      <c r="D379" s="37">
        <v>89</v>
      </c>
      <c r="E379" s="37">
        <v>87.6</v>
      </c>
      <c r="F379" s="228">
        <f t="shared" si="44"/>
        <v>1</v>
      </c>
      <c r="G379" s="99">
        <v>89.5</v>
      </c>
      <c r="H379" s="99">
        <v>90</v>
      </c>
      <c r="I379" s="99">
        <v>90.6</v>
      </c>
      <c r="J379" s="99">
        <v>91.1</v>
      </c>
      <c r="K379" s="148">
        <v>91.9</v>
      </c>
      <c r="L379" s="211"/>
    </row>
    <row r="380" spans="1:12">
      <c r="A380" s="87"/>
      <c r="B380" s="55" t="s">
        <v>31</v>
      </c>
      <c r="C380" s="365"/>
      <c r="D380" s="37">
        <v>89</v>
      </c>
      <c r="E380" s="37">
        <v>87.6</v>
      </c>
      <c r="F380" s="228">
        <f t="shared" si="44"/>
        <v>1</v>
      </c>
      <c r="G380" s="99">
        <v>89.5</v>
      </c>
      <c r="H380" s="99">
        <v>90</v>
      </c>
      <c r="I380" s="99">
        <v>90.6</v>
      </c>
      <c r="J380" s="99">
        <v>91.1</v>
      </c>
      <c r="K380" s="148">
        <v>91.9</v>
      </c>
      <c r="L380" s="211"/>
    </row>
    <row r="381" spans="1:12">
      <c r="A381" s="87"/>
      <c r="B381" s="55" t="s">
        <v>19</v>
      </c>
      <c r="C381" s="365"/>
      <c r="D381" s="37">
        <v>89</v>
      </c>
      <c r="E381" s="37">
        <v>87.6</v>
      </c>
      <c r="F381" s="228">
        <f t="shared" si="44"/>
        <v>1</v>
      </c>
      <c r="G381" s="99">
        <v>89.5</v>
      </c>
      <c r="H381" s="99">
        <v>90</v>
      </c>
      <c r="I381" s="99">
        <v>90.6</v>
      </c>
      <c r="J381" s="99">
        <v>91.1</v>
      </c>
      <c r="K381" s="148">
        <v>91.9</v>
      </c>
      <c r="L381" s="211"/>
    </row>
    <row r="382" spans="1:12">
      <c r="A382" s="87"/>
      <c r="B382" s="55" t="s">
        <v>32</v>
      </c>
      <c r="C382" s="365"/>
      <c r="D382" s="37">
        <v>89</v>
      </c>
      <c r="E382" s="37">
        <v>87.6</v>
      </c>
      <c r="F382" s="228">
        <f t="shared" si="44"/>
        <v>1</v>
      </c>
      <c r="G382" s="99">
        <v>89.5</v>
      </c>
      <c r="H382" s="99">
        <v>90</v>
      </c>
      <c r="I382" s="99">
        <v>90.6</v>
      </c>
      <c r="J382" s="99">
        <v>91.1</v>
      </c>
      <c r="K382" s="148">
        <v>91.9</v>
      </c>
      <c r="L382" s="211"/>
    </row>
    <row r="383" spans="1:12">
      <c r="A383" s="87"/>
      <c r="B383" s="55" t="s">
        <v>33</v>
      </c>
      <c r="C383" s="365"/>
      <c r="D383" s="37">
        <v>89</v>
      </c>
      <c r="E383" s="37">
        <v>87.6</v>
      </c>
      <c r="F383" s="228">
        <f t="shared" si="44"/>
        <v>1</v>
      </c>
      <c r="G383" s="99">
        <v>89.5</v>
      </c>
      <c r="H383" s="99">
        <v>90</v>
      </c>
      <c r="I383" s="99">
        <v>90.6</v>
      </c>
      <c r="J383" s="99">
        <v>91.1</v>
      </c>
      <c r="K383" s="148">
        <v>91.9</v>
      </c>
      <c r="L383" s="211"/>
    </row>
    <row r="384" spans="1:12" ht="42" customHeight="1">
      <c r="A384" s="346" t="s">
        <v>83</v>
      </c>
      <c r="B384" s="346"/>
      <c r="C384" s="346"/>
      <c r="D384" s="346"/>
      <c r="E384" s="346"/>
      <c r="F384" s="346"/>
      <c r="G384" s="346"/>
      <c r="H384" s="346"/>
      <c r="I384" s="346"/>
      <c r="J384" s="346"/>
      <c r="K384" s="346"/>
      <c r="L384" s="160"/>
    </row>
    <row r="385" spans="1:12">
      <c r="A385" s="87"/>
      <c r="B385" s="46" t="s">
        <v>15</v>
      </c>
      <c r="C385" s="347" t="s">
        <v>16</v>
      </c>
      <c r="D385" s="30">
        <v>97.6</v>
      </c>
      <c r="E385" s="30">
        <v>97.4</v>
      </c>
      <c r="F385" s="221">
        <f>E385/D385*100%</f>
        <v>0.99795081967213128</v>
      </c>
      <c r="G385" s="30">
        <v>97.7</v>
      </c>
      <c r="H385" s="30">
        <v>97.7</v>
      </c>
      <c r="I385" s="30">
        <v>97.8</v>
      </c>
      <c r="J385" s="30">
        <v>97.8</v>
      </c>
      <c r="K385" s="30">
        <v>97.8</v>
      </c>
      <c r="L385" s="163"/>
    </row>
    <row r="386" spans="1:12">
      <c r="A386" s="87"/>
      <c r="B386" s="53" t="s">
        <v>30</v>
      </c>
      <c r="C386" s="347"/>
      <c r="D386" s="30">
        <v>97.6</v>
      </c>
      <c r="E386" s="30">
        <v>97.4</v>
      </c>
      <c r="F386" s="221">
        <f>E386/D386*100%</f>
        <v>0.99795081967213128</v>
      </c>
      <c r="G386" s="30">
        <v>97.7</v>
      </c>
      <c r="H386" s="30">
        <v>97.7</v>
      </c>
      <c r="I386" s="30">
        <v>97.8</v>
      </c>
      <c r="J386" s="30">
        <v>97.8</v>
      </c>
      <c r="K386" s="30">
        <v>97.8</v>
      </c>
      <c r="L386" s="163"/>
    </row>
    <row r="387" spans="1:12">
      <c r="A387" s="87"/>
      <c r="B387" s="53" t="s">
        <v>31</v>
      </c>
      <c r="C387" s="347"/>
      <c r="D387" s="30">
        <v>97.6</v>
      </c>
      <c r="E387" s="30">
        <v>97.4</v>
      </c>
      <c r="F387" s="221">
        <f>E387/D387*100%</f>
        <v>0.99795081967213128</v>
      </c>
      <c r="G387" s="30">
        <v>97.7</v>
      </c>
      <c r="H387" s="30">
        <v>97.7</v>
      </c>
      <c r="I387" s="30">
        <v>97.8</v>
      </c>
      <c r="J387" s="30">
        <v>97.8</v>
      </c>
      <c r="K387" s="30">
        <v>97.8</v>
      </c>
      <c r="L387" s="163"/>
    </row>
    <row r="388" spans="1:12" ht="20.25" customHeight="1">
      <c r="A388" s="371" t="s">
        <v>52</v>
      </c>
      <c r="B388" s="371"/>
      <c r="C388" s="371"/>
      <c r="D388" s="371"/>
      <c r="E388" s="371"/>
      <c r="F388" s="371"/>
      <c r="G388" s="371"/>
      <c r="H388" s="371"/>
      <c r="I388" s="371"/>
      <c r="J388" s="371"/>
      <c r="K388" s="371"/>
      <c r="L388" s="164"/>
    </row>
    <row r="389" spans="1:12" ht="27.75" customHeight="1">
      <c r="A389" s="346" t="s">
        <v>114</v>
      </c>
      <c r="B389" s="347"/>
      <c r="C389" s="347"/>
      <c r="D389" s="347"/>
      <c r="E389" s="347"/>
      <c r="F389" s="347"/>
      <c r="G389" s="347"/>
      <c r="H389" s="347"/>
      <c r="I389" s="347"/>
      <c r="J389" s="347"/>
      <c r="K389" s="347"/>
      <c r="L389" s="163"/>
    </row>
    <row r="390" spans="1:12">
      <c r="A390" s="9"/>
      <c r="B390" s="46" t="s">
        <v>15</v>
      </c>
      <c r="C390" s="30" t="s">
        <v>16</v>
      </c>
      <c r="D390" s="51" t="s">
        <v>126</v>
      </c>
      <c r="E390" s="49" t="s">
        <v>127</v>
      </c>
      <c r="F390" s="223">
        <v>0</v>
      </c>
      <c r="G390" s="30" t="s">
        <v>128</v>
      </c>
      <c r="H390" s="30" t="s">
        <v>128</v>
      </c>
      <c r="I390" s="30" t="s">
        <v>128</v>
      </c>
      <c r="J390" s="30" t="s">
        <v>127</v>
      </c>
      <c r="K390" s="30" t="s">
        <v>127</v>
      </c>
      <c r="L390" s="163"/>
    </row>
    <row r="391" spans="1:12" ht="26.25" customHeight="1">
      <c r="A391" s="374" t="s">
        <v>84</v>
      </c>
      <c r="B391" s="374"/>
      <c r="C391" s="374"/>
      <c r="D391" s="374"/>
      <c r="E391" s="374"/>
      <c r="F391" s="374"/>
      <c r="G391" s="374"/>
      <c r="H391" s="374"/>
      <c r="I391" s="374"/>
      <c r="J391" s="374"/>
      <c r="K391" s="374"/>
      <c r="L391" s="214"/>
    </row>
    <row r="392" spans="1:12">
      <c r="A392" s="87"/>
      <c r="B392" s="46" t="s">
        <v>15</v>
      </c>
      <c r="C392" s="99" t="s">
        <v>16</v>
      </c>
      <c r="D392" s="64">
        <v>3</v>
      </c>
      <c r="E392" s="64">
        <v>4</v>
      </c>
      <c r="F392" s="223">
        <f>D392/E392*100%</f>
        <v>0.75</v>
      </c>
      <c r="G392" s="64">
        <v>3</v>
      </c>
      <c r="H392" s="64">
        <v>3</v>
      </c>
      <c r="I392" s="64">
        <v>3</v>
      </c>
      <c r="J392" s="64">
        <v>4</v>
      </c>
      <c r="K392" s="64">
        <v>4</v>
      </c>
      <c r="L392" s="215"/>
    </row>
    <row r="393" spans="1:12" ht="29.25" customHeight="1">
      <c r="A393" s="374" t="s">
        <v>86</v>
      </c>
      <c r="B393" s="374"/>
      <c r="C393" s="374"/>
      <c r="D393" s="374"/>
      <c r="E393" s="374"/>
      <c r="F393" s="374"/>
      <c r="G393" s="374"/>
      <c r="H393" s="374"/>
      <c r="I393" s="374"/>
      <c r="J393" s="374"/>
      <c r="K393" s="374"/>
      <c r="L393" s="214"/>
    </row>
    <row r="394" spans="1:12">
      <c r="A394" s="87"/>
      <c r="B394" s="46" t="s">
        <v>15</v>
      </c>
      <c r="C394" s="99" t="s">
        <v>16</v>
      </c>
      <c r="D394" s="64">
        <v>0.05</v>
      </c>
      <c r="E394" s="243">
        <v>0.2</v>
      </c>
      <c r="F394" s="221">
        <f xml:space="preserve"> MIN(E394/D394*100%,100%)</f>
        <v>1</v>
      </c>
      <c r="G394" s="64">
        <v>0.4</v>
      </c>
      <c r="H394" s="64">
        <v>0.4</v>
      </c>
      <c r="I394" s="64">
        <v>0.4</v>
      </c>
      <c r="J394" s="99">
        <v>0.3</v>
      </c>
      <c r="K394" s="101">
        <v>0.2</v>
      </c>
      <c r="L394" s="217"/>
    </row>
    <row r="395" spans="1:12" ht="29.45" customHeight="1">
      <c r="A395" s="374" t="s">
        <v>85</v>
      </c>
      <c r="B395" s="374"/>
      <c r="C395" s="374"/>
      <c r="D395" s="374"/>
      <c r="E395" s="374"/>
      <c r="F395" s="374"/>
      <c r="G395" s="374"/>
      <c r="H395" s="374"/>
      <c r="I395" s="374"/>
      <c r="J395" s="374"/>
      <c r="K395" s="374"/>
      <c r="L395" s="214"/>
    </row>
    <row r="396" spans="1:12">
      <c r="A396" s="87"/>
      <c r="B396" s="46" t="s">
        <v>15</v>
      </c>
      <c r="C396" s="99" t="s">
        <v>16</v>
      </c>
      <c r="D396" s="63">
        <v>1.6949152542372881</v>
      </c>
      <c r="E396" s="100">
        <v>3.7383177570093453</v>
      </c>
      <c r="F396" s="223">
        <f>D396/E396*100%</f>
        <v>0.45338983050847459</v>
      </c>
      <c r="G396" s="63">
        <v>1.6666666666666667</v>
      </c>
      <c r="H396" s="63">
        <v>1.6129032258064515</v>
      </c>
      <c r="I396" s="63">
        <v>1.6129032258064515</v>
      </c>
      <c r="J396" s="101">
        <v>1.9047619047619049</v>
      </c>
      <c r="K396" s="100">
        <v>3.7383177570093453</v>
      </c>
      <c r="L396" s="216"/>
    </row>
    <row r="397" spans="1:12" ht="31.5" customHeight="1">
      <c r="A397" s="346" t="s">
        <v>105</v>
      </c>
      <c r="B397" s="346"/>
      <c r="C397" s="346"/>
      <c r="D397" s="346"/>
      <c r="E397" s="346"/>
      <c r="F397" s="346"/>
      <c r="G397" s="346"/>
      <c r="H397" s="346"/>
      <c r="I397" s="346"/>
      <c r="J397" s="346"/>
      <c r="K397" s="346"/>
      <c r="L397" s="160"/>
    </row>
    <row r="398" spans="1:12">
      <c r="A398" s="354"/>
      <c r="B398" s="54" t="s">
        <v>15</v>
      </c>
      <c r="C398" s="363" t="s">
        <v>16</v>
      </c>
      <c r="D398" s="15">
        <v>49</v>
      </c>
      <c r="E398" s="19">
        <v>100</v>
      </c>
      <c r="F398" s="33">
        <f t="shared" ref="F398:F403" si="45">D398/E398</f>
        <v>0.49</v>
      </c>
      <c r="G398" s="25">
        <v>63.6</v>
      </c>
      <c r="H398" s="25">
        <v>68</v>
      </c>
      <c r="I398" s="25">
        <v>70</v>
      </c>
      <c r="J398" s="25">
        <v>73.8</v>
      </c>
      <c r="K398" s="24">
        <v>78</v>
      </c>
      <c r="L398" s="218"/>
    </row>
    <row r="399" spans="1:12">
      <c r="A399" s="354"/>
      <c r="B399" s="26" t="s">
        <v>17</v>
      </c>
      <c r="C399" s="363"/>
      <c r="D399" s="29">
        <v>79</v>
      </c>
      <c r="E399" s="19">
        <v>100</v>
      </c>
      <c r="F399" s="33">
        <f t="shared" si="45"/>
        <v>0.79</v>
      </c>
      <c r="G399" s="25">
        <v>68</v>
      </c>
      <c r="H399" s="25">
        <v>70</v>
      </c>
      <c r="I399" s="25">
        <v>70</v>
      </c>
      <c r="J399" s="25">
        <v>77</v>
      </c>
      <c r="K399" s="24">
        <v>80</v>
      </c>
      <c r="L399" s="218"/>
    </row>
    <row r="400" spans="1:12">
      <c r="A400" s="354"/>
      <c r="B400" s="26" t="s">
        <v>18</v>
      </c>
      <c r="C400" s="363"/>
      <c r="D400" s="29">
        <v>33</v>
      </c>
      <c r="E400" s="19">
        <v>100</v>
      </c>
      <c r="F400" s="33">
        <f t="shared" si="45"/>
        <v>0.33</v>
      </c>
      <c r="G400" s="25">
        <v>62</v>
      </c>
      <c r="H400" s="25">
        <v>68</v>
      </c>
      <c r="I400" s="25">
        <v>75</v>
      </c>
      <c r="J400" s="25">
        <v>75</v>
      </c>
      <c r="K400" s="24">
        <v>80</v>
      </c>
      <c r="L400" s="218"/>
    </row>
    <row r="401" spans="1:12">
      <c r="A401" s="354"/>
      <c r="B401" s="28" t="s">
        <v>19</v>
      </c>
      <c r="C401" s="363"/>
      <c r="D401" s="29">
        <v>100</v>
      </c>
      <c r="E401" s="19">
        <v>100</v>
      </c>
      <c r="F401" s="34">
        <f t="shared" si="45"/>
        <v>1</v>
      </c>
      <c r="G401" s="25">
        <v>60</v>
      </c>
      <c r="H401" s="25">
        <v>62</v>
      </c>
      <c r="I401" s="25">
        <v>65</v>
      </c>
      <c r="J401" s="25">
        <v>70</v>
      </c>
      <c r="K401" s="24">
        <v>75</v>
      </c>
      <c r="L401" s="218"/>
    </row>
    <row r="402" spans="1:12">
      <c r="A402" s="354"/>
      <c r="B402" s="26" t="s">
        <v>20</v>
      </c>
      <c r="C402" s="363"/>
      <c r="D402" s="29">
        <v>33</v>
      </c>
      <c r="E402" s="19">
        <v>100</v>
      </c>
      <c r="F402" s="33">
        <f t="shared" si="45"/>
        <v>0.33</v>
      </c>
      <c r="G402" s="25">
        <v>68</v>
      </c>
      <c r="H402" s="25">
        <v>70</v>
      </c>
      <c r="I402" s="25">
        <v>70</v>
      </c>
      <c r="J402" s="25">
        <v>72</v>
      </c>
      <c r="K402" s="24">
        <v>75</v>
      </c>
      <c r="L402" s="218"/>
    </row>
    <row r="403" spans="1:12">
      <c r="A403" s="354"/>
      <c r="B403" s="26" t="s">
        <v>21</v>
      </c>
      <c r="C403" s="363"/>
      <c r="D403" s="29">
        <v>0</v>
      </c>
      <c r="E403" s="19">
        <v>100</v>
      </c>
      <c r="F403" s="33">
        <f t="shared" si="45"/>
        <v>0</v>
      </c>
      <c r="G403" s="25">
        <v>60</v>
      </c>
      <c r="H403" s="25">
        <v>70</v>
      </c>
      <c r="I403" s="25">
        <v>70</v>
      </c>
      <c r="J403" s="25">
        <v>75</v>
      </c>
      <c r="K403" s="24">
        <v>80</v>
      </c>
      <c r="L403" s="218"/>
    </row>
    <row r="404" spans="1:12" ht="32.25" customHeight="1">
      <c r="A404" s="346" t="s">
        <v>108</v>
      </c>
      <c r="B404" s="346"/>
      <c r="C404" s="346"/>
      <c r="D404" s="346"/>
      <c r="E404" s="346"/>
      <c r="F404" s="346"/>
      <c r="G404" s="346"/>
      <c r="H404" s="346"/>
      <c r="I404" s="346"/>
      <c r="J404" s="346"/>
      <c r="K404" s="346"/>
      <c r="L404" s="160"/>
    </row>
    <row r="405" spans="1:12">
      <c r="A405" s="354"/>
      <c r="B405" s="54" t="s">
        <v>15</v>
      </c>
      <c r="C405" s="363" t="s">
        <v>16</v>
      </c>
      <c r="D405" s="151">
        <v>55</v>
      </c>
      <c r="E405" s="19">
        <v>100</v>
      </c>
      <c r="F405" s="33">
        <f t="shared" ref="F405:F410" si="46">D405/E405</f>
        <v>0.55000000000000004</v>
      </c>
      <c r="G405" s="25">
        <v>64.599999999999994</v>
      </c>
      <c r="H405" s="25">
        <v>68.8</v>
      </c>
      <c r="I405" s="25">
        <v>70</v>
      </c>
      <c r="J405" s="25">
        <v>74.8</v>
      </c>
      <c r="K405" s="24">
        <v>74.400000000000006</v>
      </c>
      <c r="L405" s="218"/>
    </row>
    <row r="406" spans="1:12">
      <c r="A406" s="354"/>
      <c r="B406" s="26" t="s">
        <v>17</v>
      </c>
      <c r="C406" s="363"/>
      <c r="D406" s="98">
        <v>65</v>
      </c>
      <c r="E406" s="19">
        <v>100</v>
      </c>
      <c r="F406" s="33">
        <f t="shared" si="46"/>
        <v>0.65</v>
      </c>
      <c r="G406" s="24">
        <v>68</v>
      </c>
      <c r="H406" s="25">
        <v>70</v>
      </c>
      <c r="I406" s="25">
        <v>70</v>
      </c>
      <c r="J406" s="25">
        <v>77</v>
      </c>
      <c r="K406" s="24">
        <v>80</v>
      </c>
      <c r="L406" s="218"/>
    </row>
    <row r="407" spans="1:12">
      <c r="A407" s="354"/>
      <c r="B407" s="26" t="s">
        <v>18</v>
      </c>
      <c r="C407" s="363"/>
      <c r="D407" s="98">
        <v>65</v>
      </c>
      <c r="E407" s="19">
        <v>100</v>
      </c>
      <c r="F407" s="33">
        <f t="shared" si="46"/>
        <v>0.65</v>
      </c>
      <c r="G407" s="25">
        <v>65</v>
      </c>
      <c r="H407" s="25">
        <v>72</v>
      </c>
      <c r="I407" s="25">
        <v>75</v>
      </c>
      <c r="J407" s="25">
        <v>80</v>
      </c>
      <c r="K407" s="24">
        <v>70</v>
      </c>
      <c r="L407" s="218"/>
    </row>
    <row r="408" spans="1:12">
      <c r="A408" s="354"/>
      <c r="B408" s="28" t="s">
        <v>19</v>
      </c>
      <c r="C408" s="363"/>
      <c r="D408" s="98">
        <v>55</v>
      </c>
      <c r="E408" s="19">
        <v>100</v>
      </c>
      <c r="F408" s="33">
        <f t="shared" si="46"/>
        <v>0.55000000000000004</v>
      </c>
      <c r="G408" s="25">
        <v>62</v>
      </c>
      <c r="H408" s="25">
        <v>62</v>
      </c>
      <c r="I408" s="25">
        <v>65</v>
      </c>
      <c r="J408" s="25">
        <v>70</v>
      </c>
      <c r="K408" s="24">
        <v>72</v>
      </c>
      <c r="L408" s="218"/>
    </row>
    <row r="409" spans="1:12">
      <c r="A409" s="354"/>
      <c r="B409" s="26" t="s">
        <v>20</v>
      </c>
      <c r="C409" s="363"/>
      <c r="D409" s="98">
        <v>45</v>
      </c>
      <c r="E409" s="19">
        <v>100</v>
      </c>
      <c r="F409" s="33">
        <f t="shared" si="46"/>
        <v>0.45</v>
      </c>
      <c r="G409" s="25">
        <v>68</v>
      </c>
      <c r="H409" s="25">
        <v>70</v>
      </c>
      <c r="I409" s="25">
        <v>70</v>
      </c>
      <c r="J409" s="25">
        <v>75</v>
      </c>
      <c r="K409" s="24">
        <v>75</v>
      </c>
      <c r="L409" s="218"/>
    </row>
    <row r="410" spans="1:12">
      <c r="A410" s="354"/>
      <c r="B410" s="26" t="s">
        <v>21</v>
      </c>
      <c r="C410" s="363"/>
      <c r="D410" s="98">
        <v>45</v>
      </c>
      <c r="E410" s="19">
        <v>100</v>
      </c>
      <c r="F410" s="33">
        <f t="shared" si="46"/>
        <v>0.45</v>
      </c>
      <c r="G410" s="25">
        <v>60</v>
      </c>
      <c r="H410" s="25">
        <v>70</v>
      </c>
      <c r="I410" s="25">
        <v>70</v>
      </c>
      <c r="J410" s="25">
        <v>72</v>
      </c>
      <c r="K410" s="24">
        <v>75</v>
      </c>
      <c r="L410" s="218"/>
    </row>
    <row r="411" spans="1:12" ht="29.45" customHeight="1">
      <c r="A411" s="347" t="s">
        <v>132</v>
      </c>
      <c r="B411" s="347"/>
      <c r="C411" s="347"/>
      <c r="D411" s="347"/>
      <c r="E411" s="347"/>
      <c r="F411" s="347"/>
      <c r="G411" s="347"/>
      <c r="H411" s="347"/>
      <c r="I411" s="347"/>
      <c r="J411" s="347"/>
      <c r="K411" s="347"/>
      <c r="L411" s="163"/>
    </row>
    <row r="412" spans="1:12">
      <c r="A412" s="87"/>
      <c r="B412" s="46" t="s">
        <v>15</v>
      </c>
      <c r="C412" s="88" t="s">
        <v>16</v>
      </c>
      <c r="D412" s="30">
        <v>56.3</v>
      </c>
      <c r="E412" s="88">
        <v>100</v>
      </c>
      <c r="F412" s="235">
        <f>D412/E412</f>
        <v>0.56299999999999994</v>
      </c>
      <c r="G412" s="30">
        <v>60</v>
      </c>
      <c r="H412" s="30">
        <v>65</v>
      </c>
      <c r="I412" s="30">
        <v>70</v>
      </c>
      <c r="J412" s="94">
        <v>80</v>
      </c>
      <c r="K412" s="88"/>
      <c r="L412" s="166"/>
    </row>
    <row r="413" spans="1:12" ht="34.5" customHeight="1">
      <c r="A413" s="346" t="s">
        <v>107</v>
      </c>
      <c r="B413" s="346"/>
      <c r="C413" s="346"/>
      <c r="D413" s="346"/>
      <c r="E413" s="346"/>
      <c r="F413" s="346"/>
      <c r="G413" s="346"/>
      <c r="H413" s="346"/>
      <c r="I413" s="346"/>
      <c r="J413" s="346"/>
      <c r="K413" s="346"/>
      <c r="L413" s="160"/>
    </row>
    <row r="414" spans="1:12">
      <c r="A414" s="354"/>
      <c r="B414" s="54" t="s">
        <v>15</v>
      </c>
      <c r="C414" s="363" t="s">
        <v>16</v>
      </c>
      <c r="D414" s="152">
        <v>67</v>
      </c>
      <c r="E414" s="19">
        <v>100</v>
      </c>
      <c r="F414" s="33">
        <f t="shared" ref="F414:F419" si="47">D414/E414</f>
        <v>0.67</v>
      </c>
      <c r="G414" s="25">
        <v>64</v>
      </c>
      <c r="H414" s="25">
        <v>68.400000000000006</v>
      </c>
      <c r="I414" s="25">
        <v>69</v>
      </c>
      <c r="J414" s="25">
        <v>73.599999999999994</v>
      </c>
      <c r="K414" s="24">
        <v>77</v>
      </c>
      <c r="L414" s="218"/>
    </row>
    <row r="415" spans="1:12">
      <c r="A415" s="354"/>
      <c r="B415" s="26" t="s">
        <v>17</v>
      </c>
      <c r="C415" s="363"/>
      <c r="D415" s="98">
        <v>60</v>
      </c>
      <c r="E415" s="19">
        <v>100</v>
      </c>
      <c r="F415" s="33">
        <f t="shared" si="47"/>
        <v>0.6</v>
      </c>
      <c r="G415" s="25">
        <v>68</v>
      </c>
      <c r="H415" s="25">
        <v>70</v>
      </c>
      <c r="I415" s="25">
        <v>70</v>
      </c>
      <c r="J415" s="25">
        <v>77</v>
      </c>
      <c r="K415" s="24">
        <v>80</v>
      </c>
      <c r="L415" s="218"/>
    </row>
    <row r="416" spans="1:12">
      <c r="A416" s="354"/>
      <c r="B416" s="26" t="s">
        <v>18</v>
      </c>
      <c r="C416" s="363"/>
      <c r="D416" s="98">
        <v>100</v>
      </c>
      <c r="E416" s="19">
        <v>100</v>
      </c>
      <c r="F416" s="34">
        <f t="shared" si="47"/>
        <v>1</v>
      </c>
      <c r="G416" s="25">
        <v>65</v>
      </c>
      <c r="H416" s="25">
        <v>70</v>
      </c>
      <c r="I416" s="25">
        <v>70</v>
      </c>
      <c r="J416" s="25">
        <v>77</v>
      </c>
      <c r="K416" s="24">
        <v>80</v>
      </c>
      <c r="L416" s="218"/>
    </row>
    <row r="417" spans="1:12">
      <c r="A417" s="354"/>
      <c r="B417" s="28" t="s">
        <v>19</v>
      </c>
      <c r="C417" s="363"/>
      <c r="D417" s="98">
        <v>75</v>
      </c>
      <c r="E417" s="19">
        <v>100</v>
      </c>
      <c r="F417" s="34">
        <f t="shared" si="47"/>
        <v>0.75</v>
      </c>
      <c r="G417" s="25">
        <v>60</v>
      </c>
      <c r="H417" s="25">
        <v>62</v>
      </c>
      <c r="I417" s="25">
        <v>65</v>
      </c>
      <c r="J417" s="25">
        <v>70</v>
      </c>
      <c r="K417" s="24">
        <v>75</v>
      </c>
      <c r="L417" s="218"/>
    </row>
    <row r="418" spans="1:12">
      <c r="A418" s="354"/>
      <c r="B418" s="26" t="s">
        <v>20</v>
      </c>
      <c r="C418" s="363"/>
      <c r="D418" s="98">
        <v>50</v>
      </c>
      <c r="E418" s="19">
        <v>100</v>
      </c>
      <c r="F418" s="33">
        <f t="shared" si="47"/>
        <v>0.5</v>
      </c>
      <c r="G418" s="25">
        <v>62</v>
      </c>
      <c r="H418" s="25">
        <v>70</v>
      </c>
      <c r="I418" s="25">
        <v>70</v>
      </c>
      <c r="J418" s="25">
        <v>72</v>
      </c>
      <c r="K418" s="24">
        <v>75</v>
      </c>
      <c r="L418" s="218"/>
    </row>
    <row r="419" spans="1:12">
      <c r="A419" s="354"/>
      <c r="B419" s="26" t="s">
        <v>21</v>
      </c>
      <c r="C419" s="363"/>
      <c r="D419" s="98">
        <v>50</v>
      </c>
      <c r="E419" s="19">
        <v>100</v>
      </c>
      <c r="F419" s="33">
        <f t="shared" si="47"/>
        <v>0.5</v>
      </c>
      <c r="G419" s="25">
        <v>65</v>
      </c>
      <c r="H419" s="25">
        <v>70</v>
      </c>
      <c r="I419" s="25">
        <v>70</v>
      </c>
      <c r="J419" s="25">
        <v>72</v>
      </c>
      <c r="K419" s="24">
        <v>75</v>
      </c>
      <c r="L419" s="218"/>
    </row>
    <row r="420" spans="1:12" ht="29.45" customHeight="1">
      <c r="A420" s="346" t="s">
        <v>66</v>
      </c>
      <c r="B420" s="347"/>
      <c r="C420" s="347"/>
      <c r="D420" s="347"/>
      <c r="E420" s="347"/>
      <c r="F420" s="347"/>
      <c r="G420" s="347"/>
      <c r="H420" s="347"/>
      <c r="I420" s="347"/>
      <c r="J420" s="347"/>
      <c r="K420" s="347"/>
      <c r="L420" s="163"/>
    </row>
    <row r="421" spans="1:12">
      <c r="A421" s="87"/>
      <c r="B421" s="54" t="s">
        <v>15</v>
      </c>
      <c r="C421" s="65" t="s">
        <v>129</v>
      </c>
      <c r="D421" s="157">
        <v>58</v>
      </c>
      <c r="E421" s="157">
        <v>80</v>
      </c>
      <c r="F421" s="224">
        <v>0.72499999999999998</v>
      </c>
      <c r="G421" s="65">
        <v>62</v>
      </c>
      <c r="H421" s="65">
        <v>65</v>
      </c>
      <c r="I421" s="65">
        <v>70</v>
      </c>
      <c r="J421" s="65">
        <v>75</v>
      </c>
      <c r="K421" s="65">
        <v>80</v>
      </c>
      <c r="L421" s="172"/>
    </row>
    <row r="422" spans="1:12" ht="28.5" customHeight="1">
      <c r="A422" s="375" t="s">
        <v>124</v>
      </c>
      <c r="B422" s="375"/>
      <c r="C422" s="375"/>
      <c r="D422" s="375"/>
      <c r="E422" s="375"/>
      <c r="F422" s="375"/>
      <c r="G422" s="375"/>
      <c r="H422" s="375"/>
      <c r="I422" s="375"/>
      <c r="J422" s="375"/>
      <c r="K422" s="375"/>
      <c r="L422" s="164"/>
    </row>
    <row r="423" spans="1:12">
      <c r="A423" s="8"/>
      <c r="B423" s="46" t="s">
        <v>15</v>
      </c>
      <c r="C423" s="150" t="s">
        <v>16</v>
      </c>
      <c r="D423" s="3">
        <v>715</v>
      </c>
      <c r="E423" s="4">
        <v>953</v>
      </c>
      <c r="F423" s="2">
        <f>D423/E423</f>
        <v>0.75026232948583416</v>
      </c>
      <c r="G423" s="30">
        <v>765</v>
      </c>
      <c r="H423" s="30">
        <v>812</v>
      </c>
      <c r="I423" s="30">
        <v>875</v>
      </c>
      <c r="J423" s="30">
        <v>903</v>
      </c>
      <c r="K423" s="30">
        <v>953</v>
      </c>
      <c r="L423" s="163"/>
    </row>
    <row r="424" spans="1:12" ht="44.45" customHeight="1">
      <c r="A424" s="346" t="s">
        <v>106</v>
      </c>
      <c r="B424" s="346"/>
      <c r="C424" s="346"/>
      <c r="D424" s="346"/>
      <c r="E424" s="346"/>
      <c r="F424" s="346"/>
      <c r="G424" s="346"/>
      <c r="H424" s="346"/>
      <c r="I424" s="346"/>
      <c r="J424" s="346"/>
      <c r="K424" s="346"/>
      <c r="L424" s="160"/>
    </row>
    <row r="425" spans="1:12">
      <c r="A425" s="354"/>
      <c r="B425" s="54" t="s">
        <v>15</v>
      </c>
      <c r="C425" s="363" t="s">
        <v>16</v>
      </c>
      <c r="D425" s="32">
        <v>75</v>
      </c>
      <c r="E425" s="19">
        <v>100</v>
      </c>
      <c r="F425" s="33">
        <f t="shared" ref="F425:F430" si="48">D425/E425</f>
        <v>0.75</v>
      </c>
      <c r="G425" s="25">
        <v>64.2</v>
      </c>
      <c r="H425" s="25">
        <v>68.400000000000006</v>
      </c>
      <c r="I425" s="25">
        <v>70</v>
      </c>
      <c r="J425" s="25">
        <v>74.2</v>
      </c>
      <c r="K425" s="24">
        <v>77</v>
      </c>
      <c r="L425" s="218"/>
    </row>
    <row r="426" spans="1:12">
      <c r="A426" s="354"/>
      <c r="B426" s="26" t="s">
        <v>17</v>
      </c>
      <c r="C426" s="363"/>
      <c r="D426" s="98">
        <v>75</v>
      </c>
      <c r="E426" s="19">
        <v>100</v>
      </c>
      <c r="F426" s="33">
        <f t="shared" si="48"/>
        <v>0.75</v>
      </c>
      <c r="G426" s="25">
        <v>68</v>
      </c>
      <c r="H426" s="25">
        <v>70</v>
      </c>
      <c r="I426" s="25">
        <v>70</v>
      </c>
      <c r="J426" s="25">
        <v>77</v>
      </c>
      <c r="K426" s="24">
        <v>80</v>
      </c>
      <c r="L426" s="218"/>
    </row>
    <row r="427" spans="1:12">
      <c r="A427" s="354"/>
      <c r="B427" s="26" t="s">
        <v>18</v>
      </c>
      <c r="C427" s="363"/>
      <c r="D427" s="98">
        <v>75</v>
      </c>
      <c r="E427" s="19">
        <v>100</v>
      </c>
      <c r="F427" s="33">
        <f t="shared" si="48"/>
        <v>0.75</v>
      </c>
      <c r="G427" s="25">
        <v>65</v>
      </c>
      <c r="H427" s="25">
        <v>70</v>
      </c>
      <c r="I427" s="25">
        <v>75</v>
      </c>
      <c r="J427" s="25">
        <v>80</v>
      </c>
      <c r="K427" s="24">
        <v>80</v>
      </c>
      <c r="L427" s="218"/>
    </row>
    <row r="428" spans="1:12">
      <c r="A428" s="354"/>
      <c r="B428" s="28" t="s">
        <v>19</v>
      </c>
      <c r="C428" s="363"/>
      <c r="D428" s="98">
        <v>75</v>
      </c>
      <c r="E428" s="19">
        <v>100</v>
      </c>
      <c r="F428" s="33">
        <f t="shared" si="48"/>
        <v>0.75</v>
      </c>
      <c r="G428" s="25">
        <v>60</v>
      </c>
      <c r="H428" s="25">
        <v>62</v>
      </c>
      <c r="I428" s="25">
        <v>65</v>
      </c>
      <c r="J428" s="25">
        <v>70</v>
      </c>
      <c r="K428" s="24">
        <v>75</v>
      </c>
      <c r="L428" s="218"/>
    </row>
    <row r="429" spans="1:12">
      <c r="A429" s="354"/>
      <c r="B429" s="26" t="s">
        <v>20</v>
      </c>
      <c r="C429" s="363"/>
      <c r="D429" s="98">
        <v>75</v>
      </c>
      <c r="E429" s="19">
        <v>100</v>
      </c>
      <c r="F429" s="33">
        <f t="shared" si="48"/>
        <v>0.75</v>
      </c>
      <c r="G429" s="25">
        <v>68</v>
      </c>
      <c r="H429" s="25">
        <v>70</v>
      </c>
      <c r="I429" s="25">
        <v>70</v>
      </c>
      <c r="J429" s="25">
        <v>72</v>
      </c>
      <c r="K429" s="24">
        <v>75</v>
      </c>
      <c r="L429" s="218"/>
    </row>
    <row r="430" spans="1:12">
      <c r="A430" s="354"/>
      <c r="B430" s="26" t="s">
        <v>21</v>
      </c>
      <c r="C430" s="363"/>
      <c r="D430" s="98">
        <v>75</v>
      </c>
      <c r="E430" s="19">
        <v>100</v>
      </c>
      <c r="F430" s="33">
        <f t="shared" si="48"/>
        <v>0.75</v>
      </c>
      <c r="G430" s="25">
        <v>60</v>
      </c>
      <c r="H430" s="25">
        <v>70</v>
      </c>
      <c r="I430" s="25">
        <v>70</v>
      </c>
      <c r="J430" s="25">
        <v>72</v>
      </c>
      <c r="K430" s="24">
        <v>75</v>
      </c>
      <c r="L430" s="218"/>
    </row>
    <row r="431" spans="1:12" ht="29.45" customHeight="1">
      <c r="A431" s="346" t="s">
        <v>64</v>
      </c>
      <c r="B431" s="347"/>
      <c r="C431" s="347"/>
      <c r="D431" s="347"/>
      <c r="E431" s="347"/>
      <c r="F431" s="347"/>
      <c r="G431" s="347"/>
      <c r="H431" s="347"/>
      <c r="I431" s="347"/>
      <c r="J431" s="347"/>
      <c r="K431" s="347"/>
      <c r="L431" s="163"/>
    </row>
    <row r="432" spans="1:12">
      <c r="A432" s="348"/>
      <c r="B432" s="54" t="s">
        <v>15</v>
      </c>
      <c r="C432" s="349" t="s">
        <v>16</v>
      </c>
      <c r="D432" s="83">
        <v>0.8</v>
      </c>
      <c r="E432" s="52">
        <v>1</v>
      </c>
      <c r="F432" s="84">
        <f t="shared" ref="F432:F437" si="49">D432/E432</f>
        <v>0.8</v>
      </c>
      <c r="G432" s="5">
        <v>88</v>
      </c>
      <c r="H432" s="85">
        <v>94</v>
      </c>
      <c r="I432" s="85">
        <v>100</v>
      </c>
      <c r="J432" s="86">
        <v>100</v>
      </c>
      <c r="K432" s="86">
        <v>100</v>
      </c>
      <c r="L432" s="219"/>
    </row>
    <row r="433" spans="1:12">
      <c r="A433" s="348"/>
      <c r="B433" s="53" t="s">
        <v>17</v>
      </c>
      <c r="C433" s="349"/>
      <c r="D433" s="83">
        <v>0.85</v>
      </c>
      <c r="E433" s="52">
        <v>1</v>
      </c>
      <c r="F433" s="69">
        <f t="shared" si="49"/>
        <v>0.85</v>
      </c>
      <c r="G433" s="68">
        <v>95</v>
      </c>
      <c r="H433" s="68">
        <v>100</v>
      </c>
      <c r="I433" s="68">
        <v>100</v>
      </c>
      <c r="J433" s="68">
        <v>100</v>
      </c>
      <c r="K433" s="68">
        <v>100</v>
      </c>
      <c r="L433" s="170"/>
    </row>
    <row r="434" spans="1:12">
      <c r="A434" s="348"/>
      <c r="B434" s="53" t="s">
        <v>18</v>
      </c>
      <c r="C434" s="349"/>
      <c r="D434" s="83">
        <v>0.84</v>
      </c>
      <c r="E434" s="52">
        <v>1</v>
      </c>
      <c r="F434" s="69">
        <f t="shared" si="49"/>
        <v>0.84</v>
      </c>
      <c r="G434" s="68">
        <v>89</v>
      </c>
      <c r="H434" s="68">
        <v>90</v>
      </c>
      <c r="I434" s="68">
        <v>100</v>
      </c>
      <c r="J434" s="68">
        <v>100</v>
      </c>
      <c r="K434" s="68">
        <v>100</v>
      </c>
      <c r="L434" s="170"/>
    </row>
    <row r="435" spans="1:12">
      <c r="A435" s="348"/>
      <c r="B435" s="53" t="s">
        <v>19</v>
      </c>
      <c r="C435" s="349"/>
      <c r="D435" s="83">
        <v>0.8</v>
      </c>
      <c r="E435" s="52">
        <v>1</v>
      </c>
      <c r="F435" s="69">
        <f t="shared" si="49"/>
        <v>0.8</v>
      </c>
      <c r="G435" s="68">
        <v>88</v>
      </c>
      <c r="H435" s="68">
        <v>95</v>
      </c>
      <c r="I435" s="68">
        <v>100</v>
      </c>
      <c r="J435" s="68">
        <v>100</v>
      </c>
      <c r="K435" s="68">
        <v>100</v>
      </c>
      <c r="L435" s="170"/>
    </row>
    <row r="436" spans="1:12">
      <c r="A436" s="348"/>
      <c r="B436" s="53" t="s">
        <v>20</v>
      </c>
      <c r="C436" s="349"/>
      <c r="D436" s="83">
        <v>0.8</v>
      </c>
      <c r="E436" s="52">
        <v>1</v>
      </c>
      <c r="F436" s="69">
        <f t="shared" si="49"/>
        <v>0.8</v>
      </c>
      <c r="G436" s="68">
        <v>88</v>
      </c>
      <c r="H436" s="68">
        <v>95</v>
      </c>
      <c r="I436" s="68">
        <v>100</v>
      </c>
      <c r="J436" s="68">
        <v>100</v>
      </c>
      <c r="K436" s="68">
        <v>100</v>
      </c>
      <c r="L436" s="170"/>
    </row>
    <row r="437" spans="1:12">
      <c r="A437" s="348"/>
      <c r="B437" s="53" t="s">
        <v>21</v>
      </c>
      <c r="C437" s="349"/>
      <c r="D437" s="83">
        <v>0.69</v>
      </c>
      <c r="E437" s="52">
        <v>1</v>
      </c>
      <c r="F437" s="74">
        <f t="shared" si="49"/>
        <v>0.69</v>
      </c>
      <c r="G437" s="68">
        <v>80</v>
      </c>
      <c r="H437" s="68">
        <v>90</v>
      </c>
      <c r="I437" s="68">
        <v>100</v>
      </c>
      <c r="J437" s="68">
        <v>100</v>
      </c>
      <c r="K437" s="68">
        <v>100</v>
      </c>
      <c r="L437" s="170"/>
    </row>
    <row r="438" spans="1:12" ht="29.45" customHeight="1">
      <c r="A438" s="346" t="s">
        <v>130</v>
      </c>
      <c r="B438" s="347"/>
      <c r="C438" s="347"/>
      <c r="D438" s="347"/>
      <c r="E438" s="347"/>
      <c r="F438" s="347"/>
      <c r="G438" s="347"/>
      <c r="H438" s="347"/>
      <c r="I438" s="347"/>
      <c r="J438" s="347"/>
      <c r="K438" s="347"/>
      <c r="L438" s="163"/>
    </row>
    <row r="439" spans="1:12">
      <c r="A439" s="8"/>
      <c r="B439" s="46" t="s">
        <v>15</v>
      </c>
      <c r="C439" s="30" t="s">
        <v>131</v>
      </c>
      <c r="D439" s="94">
        <v>22.858384324902602</v>
      </c>
      <c r="E439" s="94">
        <v>30</v>
      </c>
      <c r="F439" s="244">
        <f>D439/E439</f>
        <v>0.7619461441634201</v>
      </c>
      <c r="G439" s="94">
        <v>23.222477064220175</v>
      </c>
      <c r="H439" s="94">
        <v>23.59236914267472</v>
      </c>
      <c r="I439" s="94">
        <v>23.968152933254764</v>
      </c>
      <c r="J439" s="94">
        <v>24.349922280283501</v>
      </c>
      <c r="K439" s="88"/>
      <c r="L439" s="166"/>
    </row>
    <row r="440" spans="1:12" ht="30.75" customHeight="1">
      <c r="A440" s="346" t="s">
        <v>65</v>
      </c>
      <c r="B440" s="347"/>
      <c r="C440" s="347"/>
      <c r="D440" s="347"/>
      <c r="E440" s="347"/>
      <c r="F440" s="347"/>
      <c r="G440" s="347"/>
      <c r="H440" s="347"/>
      <c r="I440" s="347"/>
      <c r="J440" s="347"/>
      <c r="K440" s="347"/>
      <c r="L440" s="163"/>
    </row>
    <row r="441" spans="1:12" s="158" customFormat="1">
      <c r="A441" s="348"/>
      <c r="B441" s="54" t="s">
        <v>15</v>
      </c>
      <c r="C441" s="349" t="s">
        <v>16</v>
      </c>
      <c r="D441" s="105">
        <v>1.2E-2</v>
      </c>
      <c r="E441" s="241">
        <v>0</v>
      </c>
      <c r="F441" s="70">
        <f>100%-D441</f>
        <v>0.98799999999999999</v>
      </c>
      <c r="G441" s="15">
        <v>1.2</v>
      </c>
      <c r="H441" s="15"/>
      <c r="I441" s="15"/>
      <c r="J441" s="65"/>
      <c r="K441" s="157"/>
      <c r="L441" s="240"/>
    </row>
    <row r="442" spans="1:12">
      <c r="A442" s="348"/>
      <c r="B442" s="53" t="s">
        <v>20</v>
      </c>
      <c r="C442" s="349"/>
      <c r="D442" s="241">
        <v>0.04</v>
      </c>
      <c r="E442" s="155">
        <v>0</v>
      </c>
      <c r="F442" s="234">
        <v>0.96</v>
      </c>
      <c r="G442" s="156">
        <v>4</v>
      </c>
      <c r="H442" s="6"/>
      <c r="I442" s="6"/>
      <c r="J442" s="6"/>
      <c r="K442" s="6"/>
      <c r="L442" s="220"/>
    </row>
    <row r="443" spans="1:12" ht="26.25" customHeight="1">
      <c r="A443" s="346" t="s">
        <v>67</v>
      </c>
      <c r="B443" s="346"/>
      <c r="C443" s="346"/>
      <c r="D443" s="346"/>
      <c r="E443" s="346"/>
      <c r="F443" s="346"/>
      <c r="G443" s="346"/>
      <c r="H443" s="346"/>
      <c r="I443" s="346"/>
      <c r="J443" s="346"/>
      <c r="K443" s="346"/>
      <c r="L443" s="160"/>
    </row>
    <row r="444" spans="1:12">
      <c r="A444" s="87"/>
      <c r="B444" s="46" t="s">
        <v>15</v>
      </c>
      <c r="C444" s="347" t="s">
        <v>43</v>
      </c>
      <c r="D444" s="30">
        <v>8.6</v>
      </c>
      <c r="E444" s="65">
        <v>11.8</v>
      </c>
      <c r="F444" s="221">
        <f t="shared" ref="F444:F449" si="50">MIN(E444/D444*100%, 1)</f>
        <v>1</v>
      </c>
      <c r="G444" s="30">
        <v>7.8</v>
      </c>
      <c r="H444" s="30">
        <v>7</v>
      </c>
      <c r="I444" s="30">
        <v>6.3</v>
      </c>
      <c r="J444" s="30">
        <v>5.7</v>
      </c>
      <c r="K444" s="30">
        <v>5.0999999999999996</v>
      </c>
      <c r="L444" s="163"/>
    </row>
    <row r="445" spans="1:12">
      <c r="A445" s="87"/>
      <c r="B445" s="54" t="s">
        <v>30</v>
      </c>
      <c r="C445" s="347"/>
      <c r="D445" s="30">
        <v>3.2</v>
      </c>
      <c r="E445" s="65">
        <v>11.8</v>
      </c>
      <c r="F445" s="221">
        <f t="shared" si="50"/>
        <v>1</v>
      </c>
      <c r="G445" s="30">
        <v>1.6</v>
      </c>
      <c r="H445" s="30">
        <v>0.8</v>
      </c>
      <c r="I445" s="30">
        <v>0.4</v>
      </c>
      <c r="J445" s="30">
        <v>0.2</v>
      </c>
      <c r="K445" s="30">
        <v>0.1</v>
      </c>
      <c r="L445" s="163"/>
    </row>
    <row r="446" spans="1:12">
      <c r="A446" s="87"/>
      <c r="B446" s="54" t="s">
        <v>31</v>
      </c>
      <c r="C446" s="347"/>
      <c r="D446" s="30">
        <v>1.5</v>
      </c>
      <c r="E446" s="65">
        <v>11.8</v>
      </c>
      <c r="F446" s="221">
        <f t="shared" si="50"/>
        <v>1</v>
      </c>
      <c r="G446" s="30">
        <v>0.7</v>
      </c>
      <c r="H446" s="30">
        <v>0.4</v>
      </c>
      <c r="I446" s="30">
        <v>0.2</v>
      </c>
      <c r="J446" s="30">
        <v>0.1</v>
      </c>
      <c r="K446" s="30">
        <v>0</v>
      </c>
      <c r="L446" s="163"/>
    </row>
    <row r="447" spans="1:12">
      <c r="A447" s="87"/>
      <c r="B447" s="54" t="s">
        <v>19</v>
      </c>
      <c r="C447" s="347"/>
      <c r="D447" s="30">
        <v>11.7</v>
      </c>
      <c r="E447" s="65">
        <v>11.8</v>
      </c>
      <c r="F447" s="221">
        <f t="shared" si="50"/>
        <v>1</v>
      </c>
      <c r="G447" s="30">
        <v>11</v>
      </c>
      <c r="H447" s="30">
        <v>11</v>
      </c>
      <c r="I447" s="30">
        <v>11</v>
      </c>
      <c r="J447" s="30">
        <v>11</v>
      </c>
      <c r="K447" s="30">
        <v>11</v>
      </c>
      <c r="L447" s="163"/>
    </row>
    <row r="448" spans="1:12">
      <c r="A448" s="87"/>
      <c r="B448" s="54" t="s">
        <v>32</v>
      </c>
      <c r="C448" s="347"/>
      <c r="D448" s="30">
        <v>26.6</v>
      </c>
      <c r="E448" s="65">
        <v>11.8</v>
      </c>
      <c r="F448" s="223">
        <f t="shared" si="50"/>
        <v>0.44360902255639095</v>
      </c>
      <c r="G448" s="30">
        <v>25.8</v>
      </c>
      <c r="H448" s="30">
        <v>25</v>
      </c>
      <c r="I448" s="30">
        <v>24.3</v>
      </c>
      <c r="J448" s="30">
        <v>23.5</v>
      </c>
      <c r="K448" s="30">
        <v>22.8</v>
      </c>
      <c r="L448" s="163"/>
    </row>
    <row r="449" spans="1:12">
      <c r="A449" s="87"/>
      <c r="B449" s="54" t="s">
        <v>33</v>
      </c>
      <c r="C449" s="347"/>
      <c r="D449" s="30">
        <v>46.1</v>
      </c>
      <c r="E449" s="65">
        <v>11.8</v>
      </c>
      <c r="F449" s="223">
        <f t="shared" si="50"/>
        <v>0.2559652928416486</v>
      </c>
      <c r="G449" s="30">
        <v>46.1</v>
      </c>
      <c r="H449" s="30">
        <v>46.1</v>
      </c>
      <c r="I449" s="30">
        <v>46.1</v>
      </c>
      <c r="J449" s="30">
        <v>46.1</v>
      </c>
      <c r="K449" s="30">
        <v>46.1</v>
      </c>
      <c r="L449" s="163"/>
    </row>
    <row r="450" spans="1:12" ht="32.450000000000003" customHeight="1">
      <c r="A450" s="372" t="s">
        <v>102</v>
      </c>
      <c r="B450" s="372"/>
      <c r="C450" s="372"/>
      <c r="D450" s="372"/>
      <c r="E450" s="372"/>
      <c r="F450" s="372"/>
      <c r="G450" s="372"/>
      <c r="H450" s="372"/>
      <c r="I450" s="372"/>
      <c r="J450" s="372"/>
      <c r="K450" s="372"/>
      <c r="L450" s="165"/>
    </row>
    <row r="451" spans="1:12">
      <c r="A451" s="46"/>
      <c r="B451" s="46" t="s">
        <v>15</v>
      </c>
      <c r="C451" s="372" t="s">
        <v>29</v>
      </c>
      <c r="D451" s="48">
        <v>75000</v>
      </c>
      <c r="E451" s="50">
        <f t="shared" ref="E451:E456" si="51">K451</f>
        <v>90200</v>
      </c>
      <c r="F451" s="244">
        <f t="shared" ref="F451:F456" si="52">MIN(D451/E451,100%)</f>
        <v>0.83148558758314861</v>
      </c>
      <c r="G451" s="48">
        <v>77000</v>
      </c>
      <c r="H451" s="48">
        <v>78260</v>
      </c>
      <c r="I451" s="48">
        <v>80300</v>
      </c>
      <c r="J451" s="48">
        <v>85300</v>
      </c>
      <c r="K451" s="48">
        <v>90200</v>
      </c>
      <c r="L451" s="165"/>
    </row>
    <row r="452" spans="1:12">
      <c r="A452" s="46"/>
      <c r="B452" s="46" t="s">
        <v>30</v>
      </c>
      <c r="C452" s="372"/>
      <c r="D452" s="48">
        <v>15155</v>
      </c>
      <c r="E452" s="50">
        <f t="shared" si="51"/>
        <v>17900</v>
      </c>
      <c r="F452" s="244">
        <f t="shared" si="52"/>
        <v>0.84664804469273747</v>
      </c>
      <c r="G452" s="48">
        <v>15450</v>
      </c>
      <c r="H452" s="48">
        <v>16050</v>
      </c>
      <c r="I452" s="48">
        <v>16400</v>
      </c>
      <c r="J452" s="48">
        <v>17200</v>
      </c>
      <c r="K452" s="48">
        <v>17900</v>
      </c>
      <c r="L452" s="165"/>
    </row>
    <row r="453" spans="1:12">
      <c r="A453" s="46"/>
      <c r="B453" s="46" t="s">
        <v>31</v>
      </c>
      <c r="C453" s="372"/>
      <c r="D453" s="48">
        <v>1770</v>
      </c>
      <c r="E453" s="50">
        <f t="shared" si="51"/>
        <v>2550</v>
      </c>
      <c r="F453" s="235">
        <f t="shared" si="52"/>
        <v>0.69411764705882351</v>
      </c>
      <c r="G453" s="48">
        <v>2000</v>
      </c>
      <c r="H453" s="48">
        <v>2100</v>
      </c>
      <c r="I453" s="48">
        <v>2200</v>
      </c>
      <c r="J453" s="48">
        <v>2400</v>
      </c>
      <c r="K453" s="48">
        <v>2550</v>
      </c>
      <c r="L453" s="165"/>
    </row>
    <row r="454" spans="1:12">
      <c r="A454" s="46"/>
      <c r="B454" s="46" t="s">
        <v>19</v>
      </c>
      <c r="C454" s="372"/>
      <c r="D454" s="48">
        <v>7280</v>
      </c>
      <c r="E454" s="50">
        <f t="shared" si="51"/>
        <v>7650</v>
      </c>
      <c r="F454" s="222">
        <f t="shared" si="52"/>
        <v>0.95163398692810452</v>
      </c>
      <c r="G454" s="48">
        <v>7350</v>
      </c>
      <c r="H454" s="48">
        <v>7400</v>
      </c>
      <c r="I454" s="48">
        <v>7500</v>
      </c>
      <c r="J454" s="48">
        <v>7600</v>
      </c>
      <c r="K454" s="48">
        <v>7650</v>
      </c>
      <c r="L454" s="165"/>
    </row>
    <row r="455" spans="1:12">
      <c r="A455" s="46"/>
      <c r="B455" s="46" t="s">
        <v>32</v>
      </c>
      <c r="C455" s="372"/>
      <c r="D455" s="48">
        <v>34000</v>
      </c>
      <c r="E455" s="50">
        <f t="shared" si="51"/>
        <v>40000</v>
      </c>
      <c r="F455" s="244">
        <f t="shared" si="52"/>
        <v>0.85</v>
      </c>
      <c r="G455" s="48">
        <v>34900</v>
      </c>
      <c r="H455" s="48">
        <v>35010</v>
      </c>
      <c r="I455" s="48">
        <v>36000</v>
      </c>
      <c r="J455" s="48">
        <v>38200</v>
      </c>
      <c r="K455" s="48">
        <v>40000</v>
      </c>
      <c r="L455" s="165"/>
    </row>
    <row r="456" spans="1:12">
      <c r="A456" s="46"/>
      <c r="B456" s="46" t="s">
        <v>33</v>
      </c>
      <c r="C456" s="372"/>
      <c r="D456" s="48">
        <v>16795</v>
      </c>
      <c r="E456" s="50">
        <f t="shared" si="51"/>
        <v>22100</v>
      </c>
      <c r="F456" s="235">
        <f t="shared" si="52"/>
        <v>0.75995475113122168</v>
      </c>
      <c r="G456" s="48">
        <v>17300</v>
      </c>
      <c r="H456" s="48">
        <v>17700</v>
      </c>
      <c r="I456" s="48">
        <v>18200</v>
      </c>
      <c r="J456" s="48">
        <v>19900</v>
      </c>
      <c r="K456" s="48">
        <v>22100</v>
      </c>
      <c r="L456" s="165"/>
    </row>
    <row r="458" spans="1:12">
      <c r="B458" s="245" t="s">
        <v>133</v>
      </c>
    </row>
  </sheetData>
  <mergeCells count="175">
    <mergeCell ref="A450:K450"/>
    <mergeCell ref="A391:K391"/>
    <mergeCell ref="A395:K395"/>
    <mergeCell ref="A393:K393"/>
    <mergeCell ref="A356:K356"/>
    <mergeCell ref="A363:K363"/>
    <mergeCell ref="A370:K370"/>
    <mergeCell ref="A377:K377"/>
    <mergeCell ref="A384:K384"/>
    <mergeCell ref="A443:K443"/>
    <mergeCell ref="C444:C449"/>
    <mergeCell ref="A422:K422"/>
    <mergeCell ref="A441:A442"/>
    <mergeCell ref="C441:C442"/>
    <mergeCell ref="A398:A403"/>
    <mergeCell ref="C398:C403"/>
    <mergeCell ref="A405:A410"/>
    <mergeCell ref="C405:C410"/>
    <mergeCell ref="A414:A419"/>
    <mergeCell ref="C414:C419"/>
    <mergeCell ref="A438:K438"/>
    <mergeCell ref="A411:K411"/>
    <mergeCell ref="A420:K420"/>
    <mergeCell ref="A389:K389"/>
    <mergeCell ref="A328:K328"/>
    <mergeCell ref="A335:K335"/>
    <mergeCell ref="A342:K342"/>
    <mergeCell ref="A241:K241"/>
    <mergeCell ref="A349:K349"/>
    <mergeCell ref="A285:K285"/>
    <mergeCell ref="A286:K286"/>
    <mergeCell ref="A293:K293"/>
    <mergeCell ref="A300:K300"/>
    <mergeCell ref="A307:K307"/>
    <mergeCell ref="C287:C292"/>
    <mergeCell ref="C294:C299"/>
    <mergeCell ref="C308:C313"/>
    <mergeCell ref="A314:K314"/>
    <mergeCell ref="A248:K248"/>
    <mergeCell ref="A278:K278"/>
    <mergeCell ref="A279:A284"/>
    <mergeCell ref="C279:C284"/>
    <mergeCell ref="A269:K269"/>
    <mergeCell ref="C451:C456"/>
    <mergeCell ref="C112:C117"/>
    <mergeCell ref="C126:C131"/>
    <mergeCell ref="C105:C110"/>
    <mergeCell ref="A232:K232"/>
    <mergeCell ref="C233:C238"/>
    <mergeCell ref="A91:K91"/>
    <mergeCell ref="A66:K66"/>
    <mergeCell ref="C385:C387"/>
    <mergeCell ref="C249:C254"/>
    <mergeCell ref="C371:C376"/>
    <mergeCell ref="C378:C383"/>
    <mergeCell ref="C357:C362"/>
    <mergeCell ref="C364:C369"/>
    <mergeCell ref="C242:C247"/>
    <mergeCell ref="C350:C355"/>
    <mergeCell ref="C336:C341"/>
    <mergeCell ref="C343:C348"/>
    <mergeCell ref="C322:C327"/>
    <mergeCell ref="C329:C334"/>
    <mergeCell ref="C198:C203"/>
    <mergeCell ref="C315:C320"/>
    <mergeCell ref="C301:C306"/>
    <mergeCell ref="A87:K87"/>
    <mergeCell ref="A8:K8"/>
    <mergeCell ref="A9:A11"/>
    <mergeCell ref="C9:C11"/>
    <mergeCell ref="A404:K404"/>
    <mergeCell ref="A413:K413"/>
    <mergeCell ref="A424:K424"/>
    <mergeCell ref="A397:K397"/>
    <mergeCell ref="C17:C18"/>
    <mergeCell ref="C257:C261"/>
    <mergeCell ref="A16:K16"/>
    <mergeCell ref="A255:K255"/>
    <mergeCell ref="C149:C154"/>
    <mergeCell ref="C119:C124"/>
    <mergeCell ref="C34:C39"/>
    <mergeCell ref="C94:C96"/>
    <mergeCell ref="C67:C72"/>
    <mergeCell ref="C27:C32"/>
    <mergeCell ref="A93:K93"/>
    <mergeCell ref="A111:K111"/>
    <mergeCell ref="A125:K125"/>
    <mergeCell ref="A104:K104"/>
    <mergeCell ref="A118:K118"/>
    <mergeCell ref="A89:K89"/>
    <mergeCell ref="A388:K388"/>
    <mergeCell ref="B60:B61"/>
    <mergeCell ref="A26:K26"/>
    <mergeCell ref="A33:K33"/>
    <mergeCell ref="A19:K19"/>
    <mergeCell ref="A20:A25"/>
    <mergeCell ref="C20:C25"/>
    <mergeCell ref="C41:C46"/>
    <mergeCell ref="A47:K47"/>
    <mergeCell ref="A40:K40"/>
    <mergeCell ref="A53:K53"/>
    <mergeCell ref="A54:A55"/>
    <mergeCell ref="B54:B55"/>
    <mergeCell ref="A431:K431"/>
    <mergeCell ref="A432:A437"/>
    <mergeCell ref="C432:C437"/>
    <mergeCell ref="A440:K440"/>
    <mergeCell ref="A132:K132"/>
    <mergeCell ref="C133:C138"/>
    <mergeCell ref="A139:K139"/>
    <mergeCell ref="A425:A430"/>
    <mergeCell ref="C425:C430"/>
    <mergeCell ref="C156:C161"/>
    <mergeCell ref="C184:C189"/>
    <mergeCell ref="A183:K183"/>
    <mergeCell ref="A155:K155"/>
    <mergeCell ref="C142:C147"/>
    <mergeCell ref="A204:K204"/>
    <mergeCell ref="C205:C210"/>
    <mergeCell ref="A197:K197"/>
    <mergeCell ref="A141:K141"/>
    <mergeCell ref="A321:K321"/>
    <mergeCell ref="A239:K239"/>
    <mergeCell ref="A271:K271"/>
    <mergeCell ref="A272:A277"/>
    <mergeCell ref="C272:C277"/>
    <mergeCell ref="A225:K225"/>
    <mergeCell ref="A2:K2"/>
    <mergeCell ref="A4:A5"/>
    <mergeCell ref="B4:B5"/>
    <mergeCell ref="C4:C5"/>
    <mergeCell ref="D4:F4"/>
    <mergeCell ref="G4:K4"/>
    <mergeCell ref="A190:K190"/>
    <mergeCell ref="A191:A196"/>
    <mergeCell ref="C191:C196"/>
    <mergeCell ref="A169:K169"/>
    <mergeCell ref="A170:A175"/>
    <mergeCell ref="C170:C175"/>
    <mergeCell ref="A176:K176"/>
    <mergeCell ref="A177:A182"/>
    <mergeCell ref="C177:C182"/>
    <mergeCell ref="A97:K97"/>
    <mergeCell ref="A81:A86"/>
    <mergeCell ref="C81:C86"/>
    <mergeCell ref="C48:C52"/>
    <mergeCell ref="C74:C79"/>
    <mergeCell ref="A73:K73"/>
    <mergeCell ref="A148:K148"/>
    <mergeCell ref="A80:K80"/>
    <mergeCell ref="A62:A63"/>
    <mergeCell ref="A211:K211"/>
    <mergeCell ref="A212:A217"/>
    <mergeCell ref="C212:C217"/>
    <mergeCell ref="A226:A231"/>
    <mergeCell ref="C226:C231"/>
    <mergeCell ref="A262:K262"/>
    <mergeCell ref="A263:A268"/>
    <mergeCell ref="C263:C268"/>
    <mergeCell ref="A7:K7"/>
    <mergeCell ref="A218:K218"/>
    <mergeCell ref="C219:C224"/>
    <mergeCell ref="B62:B63"/>
    <mergeCell ref="A64:A65"/>
    <mergeCell ref="B64:B65"/>
    <mergeCell ref="A98:A103"/>
    <mergeCell ref="C98:C103"/>
    <mergeCell ref="A12:K12"/>
    <mergeCell ref="A13:A15"/>
    <mergeCell ref="C13:C15"/>
    <mergeCell ref="A56:A57"/>
    <mergeCell ref="B56:B57"/>
    <mergeCell ref="A58:A59"/>
    <mergeCell ref="B58:B59"/>
    <mergeCell ref="A60:A6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6"/>
  <sheetViews>
    <sheetView topLeftCell="A6" workbookViewId="0">
      <selection activeCell="I5" sqref="I5:I16"/>
    </sheetView>
  </sheetViews>
  <sheetFormatPr defaultColWidth="8.85546875" defaultRowHeight="15"/>
  <sheetData>
    <row r="3" spans="1:17" s="1" customFormat="1" ht="50.25" customHeight="1">
      <c r="A3" s="401" t="s">
        <v>1</v>
      </c>
      <c r="B3" s="401" t="s">
        <v>2</v>
      </c>
      <c r="C3" s="401" t="s">
        <v>135</v>
      </c>
      <c r="D3" s="401" t="s">
        <v>136</v>
      </c>
      <c r="E3" s="401" t="s">
        <v>137</v>
      </c>
      <c r="F3" s="401" t="s">
        <v>138</v>
      </c>
      <c r="G3" s="401" t="s">
        <v>139</v>
      </c>
      <c r="H3" s="250" t="s">
        <v>140</v>
      </c>
      <c r="I3" s="153" t="s">
        <v>141</v>
      </c>
      <c r="J3" s="403" t="s">
        <v>5</v>
      </c>
      <c r="K3" s="404"/>
      <c r="L3" s="404"/>
      <c r="M3" s="404"/>
      <c r="N3" s="404"/>
      <c r="O3" s="401" t="s">
        <v>142</v>
      </c>
      <c r="P3" s="395" t="s">
        <v>143</v>
      </c>
      <c r="Q3" s="395" t="s">
        <v>144</v>
      </c>
    </row>
    <row r="4" spans="1:17" s="1" customFormat="1" ht="50.25" customHeight="1">
      <c r="A4" s="402"/>
      <c r="B4" s="402"/>
      <c r="C4" s="402"/>
      <c r="D4" s="402"/>
      <c r="E4" s="402"/>
      <c r="F4" s="402"/>
      <c r="G4" s="402"/>
      <c r="H4" s="153" t="s">
        <v>145</v>
      </c>
      <c r="I4" s="153" t="s">
        <v>146</v>
      </c>
      <c r="J4" s="153" t="s">
        <v>8</v>
      </c>
      <c r="K4" s="153" t="s">
        <v>9</v>
      </c>
      <c r="L4" s="153" t="s">
        <v>10</v>
      </c>
      <c r="M4" s="153" t="s">
        <v>11</v>
      </c>
      <c r="N4" s="153" t="s">
        <v>12</v>
      </c>
      <c r="O4" s="402"/>
      <c r="P4" s="395"/>
      <c r="Q4" s="395"/>
    </row>
    <row r="5" spans="1:17" s="1" customFormat="1" ht="54.75" customHeight="1">
      <c r="A5" s="396"/>
      <c r="B5" s="251" t="s">
        <v>147</v>
      </c>
      <c r="C5" s="30" t="s">
        <v>148</v>
      </c>
      <c r="D5" s="30" t="s">
        <v>149</v>
      </c>
      <c r="E5" s="252" t="s">
        <v>16</v>
      </c>
      <c r="F5" s="9" t="s">
        <v>150</v>
      </c>
      <c r="G5" s="253" t="s">
        <v>151</v>
      </c>
      <c r="H5" s="30">
        <f>AVERAGE(H6:H15)</f>
        <v>60</v>
      </c>
      <c r="I5" s="30">
        <f t="shared" ref="I5:N5" si="0">AVERAGE(I6:I15)</f>
        <v>71.959999999999994</v>
      </c>
      <c r="J5" s="30">
        <f t="shared" si="0"/>
        <v>75.559999999999988</v>
      </c>
      <c r="K5" s="30">
        <f t="shared" si="0"/>
        <v>80.16</v>
      </c>
      <c r="L5" s="30">
        <f t="shared" si="0"/>
        <v>85.359999999999985</v>
      </c>
      <c r="M5" s="30">
        <f t="shared" si="0"/>
        <v>90.16</v>
      </c>
      <c r="N5" s="30">
        <f t="shared" si="0"/>
        <v>100</v>
      </c>
      <c r="O5" s="254" t="s">
        <v>152</v>
      </c>
      <c r="P5" s="30"/>
      <c r="Q5" s="9"/>
    </row>
    <row r="6" spans="1:17" s="1" customFormat="1" ht="25.5">
      <c r="A6" s="397"/>
      <c r="B6" s="255"/>
      <c r="C6" s="376" t="s">
        <v>153</v>
      </c>
      <c r="D6" s="30" t="s">
        <v>149</v>
      </c>
      <c r="E6" s="252" t="s">
        <v>16</v>
      </c>
      <c r="F6" s="392" t="s">
        <v>150</v>
      </c>
      <c r="G6" s="383"/>
      <c r="H6" s="399">
        <v>70</v>
      </c>
      <c r="I6" s="386">
        <v>86.6</v>
      </c>
      <c r="J6" s="386">
        <v>87.6</v>
      </c>
      <c r="K6" s="386">
        <v>88.6</v>
      </c>
      <c r="L6" s="386">
        <v>90.6</v>
      </c>
      <c r="M6" s="386">
        <v>93.6</v>
      </c>
      <c r="N6" s="376">
        <v>100</v>
      </c>
      <c r="O6" s="378" t="s">
        <v>154</v>
      </c>
      <c r="P6" s="376"/>
      <c r="Q6" s="373"/>
    </row>
    <row r="7" spans="1:17" s="1" customFormat="1" ht="25.5">
      <c r="A7" s="397"/>
      <c r="B7" s="255"/>
      <c r="C7" s="377"/>
      <c r="D7" s="30" t="s">
        <v>149</v>
      </c>
      <c r="E7" s="252" t="s">
        <v>16</v>
      </c>
      <c r="F7" s="392"/>
      <c r="G7" s="385"/>
      <c r="H7" s="400"/>
      <c r="I7" s="388"/>
      <c r="J7" s="388"/>
      <c r="K7" s="388"/>
      <c r="L7" s="388"/>
      <c r="M7" s="388"/>
      <c r="N7" s="377"/>
      <c r="O7" s="378"/>
      <c r="P7" s="377"/>
      <c r="Q7" s="373"/>
    </row>
    <row r="8" spans="1:17" s="1" customFormat="1" ht="25.5">
      <c r="A8" s="397"/>
      <c r="B8" s="255"/>
      <c r="C8" s="376" t="s">
        <v>155</v>
      </c>
      <c r="D8" s="30" t="s">
        <v>149</v>
      </c>
      <c r="E8" s="252" t="s">
        <v>16</v>
      </c>
      <c r="F8" s="392" t="s">
        <v>150</v>
      </c>
      <c r="G8" s="383"/>
      <c r="H8" s="376">
        <v>70</v>
      </c>
      <c r="I8" s="386">
        <v>86.6</v>
      </c>
      <c r="J8" s="386">
        <v>87.6</v>
      </c>
      <c r="K8" s="386">
        <v>88.6</v>
      </c>
      <c r="L8" s="386">
        <v>90.6</v>
      </c>
      <c r="M8" s="386">
        <v>93.6</v>
      </c>
      <c r="N8" s="376">
        <v>100</v>
      </c>
      <c r="O8" s="378" t="s">
        <v>154</v>
      </c>
      <c r="P8" s="376"/>
      <c r="Q8" s="373"/>
    </row>
    <row r="9" spans="1:17" s="1" customFormat="1" ht="25.5">
      <c r="A9" s="397"/>
      <c r="B9" s="255"/>
      <c r="C9" s="377"/>
      <c r="D9" s="30" t="s">
        <v>149</v>
      </c>
      <c r="E9" s="252" t="s">
        <v>16</v>
      </c>
      <c r="F9" s="392"/>
      <c r="G9" s="385"/>
      <c r="H9" s="377"/>
      <c r="I9" s="388"/>
      <c r="J9" s="388"/>
      <c r="K9" s="388"/>
      <c r="L9" s="388"/>
      <c r="M9" s="388"/>
      <c r="N9" s="377"/>
      <c r="O9" s="378"/>
      <c r="P9" s="377"/>
      <c r="Q9" s="373"/>
    </row>
    <row r="10" spans="1:17" s="1" customFormat="1" ht="25.5">
      <c r="A10" s="397"/>
      <c r="B10" s="255"/>
      <c r="C10" s="376" t="s">
        <v>156</v>
      </c>
      <c r="D10" s="30" t="s">
        <v>149</v>
      </c>
      <c r="E10" s="252" t="s">
        <v>16</v>
      </c>
      <c r="F10" s="392" t="s">
        <v>150</v>
      </c>
      <c r="G10" s="383"/>
      <c r="H10" s="376">
        <v>70</v>
      </c>
      <c r="I10" s="386">
        <v>80</v>
      </c>
      <c r="J10" s="386">
        <v>85</v>
      </c>
      <c r="K10" s="386">
        <v>85</v>
      </c>
      <c r="L10" s="386">
        <v>90</v>
      </c>
      <c r="M10" s="386">
        <v>90</v>
      </c>
      <c r="N10" s="376">
        <v>100</v>
      </c>
      <c r="O10" s="378" t="s">
        <v>154</v>
      </c>
      <c r="P10" s="393" t="s">
        <v>157</v>
      </c>
      <c r="Q10" s="347"/>
    </row>
    <row r="11" spans="1:17" s="1" customFormat="1" ht="25.5">
      <c r="A11" s="397"/>
      <c r="B11" s="255"/>
      <c r="C11" s="377"/>
      <c r="D11" s="30" t="s">
        <v>149</v>
      </c>
      <c r="E11" s="252" t="s">
        <v>16</v>
      </c>
      <c r="F11" s="392"/>
      <c r="G11" s="385"/>
      <c r="H11" s="377"/>
      <c r="I11" s="388"/>
      <c r="J11" s="388"/>
      <c r="K11" s="388"/>
      <c r="L11" s="388"/>
      <c r="M11" s="388"/>
      <c r="N11" s="377"/>
      <c r="O11" s="378"/>
      <c r="P11" s="394"/>
      <c r="Q11" s="347"/>
    </row>
    <row r="12" spans="1:17" s="1" customFormat="1" ht="25.5">
      <c r="A12" s="397"/>
      <c r="B12" s="255"/>
      <c r="C12" s="376" t="s">
        <v>32</v>
      </c>
      <c r="D12" s="30" t="s">
        <v>149</v>
      </c>
      <c r="E12" s="252" t="s">
        <v>16</v>
      </c>
      <c r="F12" s="392" t="s">
        <v>150</v>
      </c>
      <c r="G12" s="383"/>
      <c r="H12" s="376">
        <v>70</v>
      </c>
      <c r="I12" s="386">
        <v>86.6</v>
      </c>
      <c r="J12" s="386">
        <v>87.6</v>
      </c>
      <c r="K12" s="386">
        <v>88.6</v>
      </c>
      <c r="L12" s="386">
        <v>90.6</v>
      </c>
      <c r="M12" s="386">
        <v>93.6</v>
      </c>
      <c r="N12" s="376">
        <v>100</v>
      </c>
      <c r="O12" s="378" t="s">
        <v>154</v>
      </c>
      <c r="P12" s="376"/>
      <c r="Q12" s="373"/>
    </row>
    <row r="13" spans="1:17" s="1" customFormat="1" ht="25.5">
      <c r="A13" s="397"/>
      <c r="B13" s="255"/>
      <c r="C13" s="377"/>
      <c r="D13" s="30" t="s">
        <v>149</v>
      </c>
      <c r="E13" s="252" t="s">
        <v>16</v>
      </c>
      <c r="F13" s="392"/>
      <c r="G13" s="385"/>
      <c r="H13" s="377"/>
      <c r="I13" s="388"/>
      <c r="J13" s="388"/>
      <c r="K13" s="388"/>
      <c r="L13" s="388"/>
      <c r="M13" s="388"/>
      <c r="N13" s="377"/>
      <c r="O13" s="378"/>
      <c r="P13" s="377"/>
      <c r="Q13" s="373"/>
    </row>
    <row r="14" spans="1:17" s="1" customFormat="1" ht="25.5">
      <c r="A14" s="397"/>
      <c r="B14" s="255"/>
      <c r="C14" s="376" t="s">
        <v>33</v>
      </c>
      <c r="D14" s="30" t="s">
        <v>149</v>
      </c>
      <c r="E14" s="252" t="s">
        <v>16</v>
      </c>
      <c r="F14" s="380" t="s">
        <v>150</v>
      </c>
      <c r="G14" s="383"/>
      <c r="H14" s="376">
        <v>20</v>
      </c>
      <c r="I14" s="386">
        <v>20</v>
      </c>
      <c r="J14" s="386">
        <v>30</v>
      </c>
      <c r="K14" s="386">
        <v>50</v>
      </c>
      <c r="L14" s="386">
        <v>65</v>
      </c>
      <c r="M14" s="386">
        <v>80</v>
      </c>
      <c r="N14" s="376">
        <v>100</v>
      </c>
      <c r="O14" s="389" t="s">
        <v>154</v>
      </c>
      <c r="P14" s="376"/>
      <c r="Q14" s="373"/>
    </row>
    <row r="15" spans="1:17" s="1" customFormat="1" ht="14.25" customHeight="1">
      <c r="A15" s="397"/>
      <c r="B15" s="255"/>
      <c r="C15" s="379"/>
      <c r="D15" s="376" t="s">
        <v>149</v>
      </c>
      <c r="E15" s="376" t="s">
        <v>16</v>
      </c>
      <c r="F15" s="381"/>
      <c r="G15" s="384"/>
      <c r="H15" s="379"/>
      <c r="I15" s="387"/>
      <c r="J15" s="387"/>
      <c r="K15" s="387"/>
      <c r="L15" s="387"/>
      <c r="M15" s="387"/>
      <c r="N15" s="379"/>
      <c r="O15" s="390"/>
      <c r="P15" s="379"/>
      <c r="Q15" s="373"/>
    </row>
    <row r="16" spans="1:17" s="1" customFormat="1" ht="12.75">
      <c r="A16" s="398"/>
      <c r="B16" s="256"/>
      <c r="C16" s="377"/>
      <c r="D16" s="377"/>
      <c r="E16" s="377"/>
      <c r="F16" s="382"/>
      <c r="G16" s="385"/>
      <c r="H16" s="377"/>
      <c r="I16" s="388"/>
      <c r="J16" s="388"/>
      <c r="K16" s="388"/>
      <c r="L16" s="388"/>
      <c r="M16" s="388"/>
      <c r="N16" s="377"/>
      <c r="O16" s="391"/>
      <c r="P16" s="377"/>
      <c r="Q16" s="373"/>
    </row>
  </sheetData>
  <mergeCells count="79">
    <mergeCell ref="Q3:Q4"/>
    <mergeCell ref="A5:A16"/>
    <mergeCell ref="C6:C7"/>
    <mergeCell ref="F6:F7"/>
    <mergeCell ref="G6:G7"/>
    <mergeCell ref="H6:H7"/>
    <mergeCell ref="A3:A4"/>
    <mergeCell ref="B3:B4"/>
    <mergeCell ref="C3:C4"/>
    <mergeCell ref="D3:D4"/>
    <mergeCell ref="E3:E4"/>
    <mergeCell ref="F3:F4"/>
    <mergeCell ref="N6:N7"/>
    <mergeCell ref="G3:G4"/>
    <mergeCell ref="J3:N3"/>
    <mergeCell ref="O3:O4"/>
    <mergeCell ref="P3:P4"/>
    <mergeCell ref="I6:I7"/>
    <mergeCell ref="J6:J7"/>
    <mergeCell ref="K6:K7"/>
    <mergeCell ref="L6:L7"/>
    <mergeCell ref="M6:M7"/>
    <mergeCell ref="C8:C9"/>
    <mergeCell ref="F8:F9"/>
    <mergeCell ref="G8:G9"/>
    <mergeCell ref="H8:H9"/>
    <mergeCell ref="I8:I9"/>
    <mergeCell ref="P8:P9"/>
    <mergeCell ref="Q8:Q9"/>
    <mergeCell ref="O6:O7"/>
    <mergeCell ref="P6:P7"/>
    <mergeCell ref="Q6:Q7"/>
    <mergeCell ref="L8:L9"/>
    <mergeCell ref="M8:M9"/>
    <mergeCell ref="N8:N9"/>
    <mergeCell ref="O8:O9"/>
    <mergeCell ref="J8:J9"/>
    <mergeCell ref="K8:K9"/>
    <mergeCell ref="N10:N11"/>
    <mergeCell ref="O10:O11"/>
    <mergeCell ref="P10:P11"/>
    <mergeCell ref="C10:C11"/>
    <mergeCell ref="F10:F11"/>
    <mergeCell ref="G10:G11"/>
    <mergeCell ref="H10:H11"/>
    <mergeCell ref="I10:I11"/>
    <mergeCell ref="J10:J11"/>
    <mergeCell ref="N14:N16"/>
    <mergeCell ref="O14:O16"/>
    <mergeCell ref="P14:P16"/>
    <mergeCell ref="Q10:Q11"/>
    <mergeCell ref="C12:C13"/>
    <mergeCell ref="F12:F13"/>
    <mergeCell ref="G12:G13"/>
    <mergeCell ref="H12:H13"/>
    <mergeCell ref="I12:I13"/>
    <mergeCell ref="J12:J13"/>
    <mergeCell ref="K12:K13"/>
    <mergeCell ref="L12:L13"/>
    <mergeCell ref="M12:M13"/>
    <mergeCell ref="K10:K11"/>
    <mergeCell ref="L10:L11"/>
    <mergeCell ref="M10:M11"/>
    <mergeCell ref="N12:N13"/>
    <mergeCell ref="O12:O13"/>
    <mergeCell ref="P12:P13"/>
    <mergeCell ref="Q12:Q13"/>
    <mergeCell ref="C14:C16"/>
    <mergeCell ref="F14:F16"/>
    <mergeCell ref="G14:G16"/>
    <mergeCell ref="H14:H16"/>
    <mergeCell ref="I14:I16"/>
    <mergeCell ref="J14:J16"/>
    <mergeCell ref="Q14:Q16"/>
    <mergeCell ref="D15:D16"/>
    <mergeCell ref="E15:E16"/>
    <mergeCell ref="K14:K16"/>
    <mergeCell ref="L14:L16"/>
    <mergeCell ref="M14:M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7"/>
  <sheetViews>
    <sheetView tabSelected="1" zoomScale="90" zoomScaleNormal="90" workbookViewId="0">
      <pane ySplit="7" topLeftCell="A8" activePane="bottomLeft" state="frozen"/>
      <selection pane="bottomLeft" activeCell="I1" sqref="I1:K1"/>
    </sheetView>
  </sheetViews>
  <sheetFormatPr defaultColWidth="8.85546875" defaultRowHeight="15"/>
  <cols>
    <col min="1" max="1" width="6.140625" customWidth="1"/>
    <col min="2" max="2" width="23.42578125" customWidth="1"/>
    <col min="3" max="3" width="14.85546875" customWidth="1"/>
    <col min="4" max="4" width="11.7109375" customWidth="1"/>
    <col min="5" max="5" width="12.5703125" customWidth="1"/>
    <col min="6" max="6" width="22.42578125" customWidth="1"/>
    <col min="7" max="11" width="7.5703125" bestFit="1" customWidth="1"/>
    <col min="12" max="12" width="2.85546875" customWidth="1"/>
  </cols>
  <sheetData>
    <row r="1" spans="1:15" ht="88.5" customHeight="1">
      <c r="I1" s="440" t="s">
        <v>287</v>
      </c>
      <c r="J1" s="440"/>
      <c r="K1" s="440"/>
      <c r="N1" s="262" t="s">
        <v>284</v>
      </c>
    </row>
    <row r="2" spans="1:15">
      <c r="N2" s="262" t="s">
        <v>236</v>
      </c>
    </row>
    <row r="3" spans="1:15" ht="15.75">
      <c r="A3" s="357" t="s">
        <v>285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N3" s="88" t="s">
        <v>174</v>
      </c>
      <c r="O3" s="259"/>
    </row>
    <row r="4" spans="1: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N4" s="88" t="s">
        <v>175</v>
      </c>
      <c r="O4" s="260"/>
    </row>
    <row r="5" spans="1:15">
      <c r="A5" s="352" t="s">
        <v>1</v>
      </c>
      <c r="B5" s="401" t="s">
        <v>177</v>
      </c>
      <c r="C5" s="401" t="s">
        <v>178</v>
      </c>
      <c r="D5" s="352" t="s">
        <v>179</v>
      </c>
      <c r="E5" s="352"/>
      <c r="F5" s="352"/>
      <c r="G5" s="352" t="s">
        <v>180</v>
      </c>
      <c r="H5" s="352"/>
      <c r="I5" s="352"/>
      <c r="J5" s="352"/>
      <c r="K5" s="352"/>
      <c r="N5" s="88" t="s">
        <v>176</v>
      </c>
      <c r="O5" s="261"/>
    </row>
    <row r="6" spans="1:15" ht="24" customHeight="1">
      <c r="A6" s="352"/>
      <c r="B6" s="402"/>
      <c r="C6" s="402"/>
      <c r="D6" s="153" t="s">
        <v>181</v>
      </c>
      <c r="E6" s="153" t="s">
        <v>182</v>
      </c>
      <c r="F6" s="153" t="s">
        <v>183</v>
      </c>
      <c r="G6" s="153" t="s">
        <v>184</v>
      </c>
      <c r="H6" s="153" t="s">
        <v>185</v>
      </c>
      <c r="I6" s="153" t="s">
        <v>186</v>
      </c>
      <c r="J6" s="153" t="s">
        <v>187</v>
      </c>
      <c r="K6" s="153" t="s">
        <v>188</v>
      </c>
    </row>
    <row r="7" spans="1:1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  <c r="J7" s="9">
        <v>10</v>
      </c>
      <c r="K7" s="9">
        <v>11</v>
      </c>
    </row>
    <row r="8" spans="1:15" ht="15" customHeight="1">
      <c r="A8" s="422" t="s">
        <v>286</v>
      </c>
      <c r="B8" s="422"/>
      <c r="C8" s="422"/>
      <c r="D8" s="422"/>
      <c r="E8" s="422"/>
      <c r="F8" s="422"/>
      <c r="G8" s="422"/>
      <c r="H8" s="422"/>
      <c r="I8" s="422"/>
      <c r="J8" s="422"/>
      <c r="K8" s="422"/>
    </row>
    <row r="9" spans="1:15" ht="26.25" customHeight="1">
      <c r="A9" s="346" t="s">
        <v>189</v>
      </c>
      <c r="B9" s="346"/>
      <c r="C9" s="346"/>
      <c r="D9" s="346"/>
      <c r="E9" s="346"/>
      <c r="F9" s="346"/>
      <c r="G9" s="346"/>
      <c r="H9" s="346"/>
      <c r="I9" s="346"/>
      <c r="J9" s="346"/>
      <c r="K9" s="346"/>
      <c r="L9" s="160"/>
    </row>
    <row r="10" spans="1:15" ht="32.25" customHeight="1">
      <c r="A10" s="346" t="s">
        <v>190</v>
      </c>
      <c r="B10" s="346"/>
      <c r="C10" s="346"/>
      <c r="D10" s="346"/>
      <c r="E10" s="346"/>
      <c r="F10" s="346"/>
      <c r="G10" s="346"/>
      <c r="H10" s="346"/>
      <c r="I10" s="346"/>
      <c r="J10" s="346"/>
      <c r="K10" s="346"/>
      <c r="L10" s="160"/>
    </row>
    <row r="11" spans="1:15">
      <c r="A11" s="399" t="s">
        <v>158</v>
      </c>
      <c r="B11" s="42" t="s">
        <v>191</v>
      </c>
      <c r="C11" s="347" t="s">
        <v>16</v>
      </c>
      <c r="D11" s="303">
        <v>31.1</v>
      </c>
      <c r="E11" s="303">
        <v>38</v>
      </c>
      <c r="F11" s="226">
        <f>D11/E11*100%</f>
        <v>0.81842105263157894</v>
      </c>
      <c r="G11" s="303">
        <v>32</v>
      </c>
      <c r="H11" s="303">
        <v>35</v>
      </c>
      <c r="I11" s="303">
        <v>36</v>
      </c>
      <c r="J11" s="303">
        <v>37</v>
      </c>
      <c r="K11" s="303">
        <v>38</v>
      </c>
      <c r="L11" s="185"/>
    </row>
    <row r="12" spans="1:15">
      <c r="A12" s="423"/>
      <c r="B12" s="53" t="s">
        <v>192</v>
      </c>
      <c r="C12" s="347"/>
      <c r="D12" s="303">
        <v>33.1</v>
      </c>
      <c r="E12" s="128">
        <v>38</v>
      </c>
      <c r="F12" s="226">
        <f t="shared" ref="F12" si="0">D12/E12*100%</f>
        <v>0.87105263157894741</v>
      </c>
      <c r="G12" s="127">
        <v>32</v>
      </c>
      <c r="H12" s="128">
        <v>35</v>
      </c>
      <c r="I12" s="128">
        <v>36</v>
      </c>
      <c r="J12" s="128">
        <v>37</v>
      </c>
      <c r="K12" s="128">
        <v>38</v>
      </c>
      <c r="L12" s="198"/>
    </row>
    <row r="13" spans="1:15" ht="30.75" customHeight="1">
      <c r="A13" s="346" t="s">
        <v>193</v>
      </c>
      <c r="B13" s="346"/>
      <c r="C13" s="346"/>
      <c r="D13" s="346"/>
      <c r="E13" s="346"/>
      <c r="F13" s="346"/>
      <c r="G13" s="346"/>
      <c r="H13" s="346"/>
      <c r="I13" s="346"/>
      <c r="J13" s="346"/>
      <c r="K13" s="346"/>
      <c r="L13" s="160"/>
    </row>
    <row r="14" spans="1:15" ht="15" customHeight="1">
      <c r="A14" s="399" t="s">
        <v>159</v>
      </c>
      <c r="B14" s="42" t="s">
        <v>191</v>
      </c>
      <c r="C14" s="347" t="s">
        <v>237</v>
      </c>
      <c r="D14" s="309">
        <v>19.100000000000001</v>
      </c>
      <c r="E14" s="303">
        <v>16.8</v>
      </c>
      <c r="F14" s="226">
        <f>MIN(E14/D14*100%, 1)</f>
        <v>0.87958115183246066</v>
      </c>
      <c r="G14" s="303">
        <v>17.600000000000001</v>
      </c>
      <c r="H14" s="303">
        <v>17.399999999999999</v>
      </c>
      <c r="I14" s="303">
        <v>17.2</v>
      </c>
      <c r="J14" s="303">
        <v>17</v>
      </c>
      <c r="K14" s="303">
        <v>16.8</v>
      </c>
      <c r="L14" s="163"/>
    </row>
    <row r="15" spans="1:15">
      <c r="A15" s="423"/>
      <c r="B15" s="53" t="s">
        <v>192</v>
      </c>
      <c r="C15" s="347"/>
      <c r="D15" s="309">
        <v>19.100000000000001</v>
      </c>
      <c r="E15" s="303">
        <v>16.8</v>
      </c>
      <c r="F15" s="226">
        <f>MIN(E15/D15*100%, 1)</f>
        <v>0.87958115183246066</v>
      </c>
      <c r="G15" s="303">
        <v>17.600000000000001</v>
      </c>
      <c r="H15" s="303">
        <v>17.399999999999999</v>
      </c>
      <c r="I15" s="303">
        <v>17.2</v>
      </c>
      <c r="J15" s="303">
        <v>17</v>
      </c>
      <c r="K15" s="303">
        <v>16.8</v>
      </c>
      <c r="L15" s="163"/>
    </row>
    <row r="16" spans="1:15" ht="26.45" customHeight="1">
      <c r="A16" s="350" t="s">
        <v>194</v>
      </c>
      <c r="B16" s="350"/>
      <c r="C16" s="350"/>
      <c r="D16" s="350"/>
      <c r="E16" s="350"/>
      <c r="F16" s="350"/>
      <c r="G16" s="350"/>
      <c r="H16" s="350"/>
      <c r="I16" s="350"/>
      <c r="J16" s="350"/>
      <c r="K16" s="350"/>
      <c r="L16" s="199"/>
    </row>
    <row r="17" spans="1:12" ht="15" customHeight="1">
      <c r="A17" s="399" t="s">
        <v>160</v>
      </c>
      <c r="B17" s="42" t="s">
        <v>191</v>
      </c>
      <c r="C17" s="347" t="s">
        <v>237</v>
      </c>
      <c r="D17" s="309">
        <v>41.9</v>
      </c>
      <c r="E17" s="303">
        <v>40.200000000000003</v>
      </c>
      <c r="F17" s="221">
        <f>MIN(E17/D17*100%, 1)</f>
        <v>0.95942720763723155</v>
      </c>
      <c r="G17" s="303">
        <v>41.41</v>
      </c>
      <c r="H17" s="303">
        <v>41.21</v>
      </c>
      <c r="I17" s="303">
        <v>41.01</v>
      </c>
      <c r="J17" s="303">
        <v>40.81</v>
      </c>
      <c r="K17" s="303">
        <v>40.200000000000003</v>
      </c>
      <c r="L17" s="163"/>
    </row>
    <row r="18" spans="1:12">
      <c r="A18" s="423"/>
      <c r="B18" s="53" t="s">
        <v>192</v>
      </c>
      <c r="C18" s="347"/>
      <c r="D18" s="309">
        <v>41.9</v>
      </c>
      <c r="E18" s="56">
        <v>40.200000000000003</v>
      </c>
      <c r="F18" s="221">
        <f>MIN(E18/D18*100%, 1)</f>
        <v>0.95942720763723155</v>
      </c>
      <c r="G18" s="56">
        <v>41.41</v>
      </c>
      <c r="H18" s="56">
        <v>41.21</v>
      </c>
      <c r="I18" s="56">
        <v>41.01</v>
      </c>
      <c r="J18" s="56">
        <v>40.81</v>
      </c>
      <c r="K18" s="56">
        <v>40.200000000000003</v>
      </c>
      <c r="L18" s="200"/>
    </row>
    <row r="19" spans="1:12" ht="32.25" customHeight="1">
      <c r="A19" s="364" t="s">
        <v>195</v>
      </c>
      <c r="B19" s="364"/>
      <c r="C19" s="364"/>
      <c r="D19" s="364"/>
      <c r="E19" s="364"/>
      <c r="F19" s="364"/>
      <c r="G19" s="364"/>
      <c r="H19" s="364"/>
      <c r="I19" s="364"/>
      <c r="J19" s="364"/>
      <c r="K19" s="364"/>
      <c r="L19" s="191"/>
    </row>
    <row r="20" spans="1:12" ht="15" customHeight="1">
      <c r="A20" s="399" t="s">
        <v>161</v>
      </c>
      <c r="B20" s="42" t="s">
        <v>191</v>
      </c>
      <c r="C20" s="365" t="s">
        <v>238</v>
      </c>
      <c r="D20" s="304">
        <v>0.16</v>
      </c>
      <c r="E20" s="91">
        <v>0.23</v>
      </c>
      <c r="F20" s="225">
        <f>MIN(D20/E20*100%, 1)</f>
        <v>0.69565217391304346</v>
      </c>
      <c r="G20" s="304">
        <v>0.18</v>
      </c>
      <c r="H20" s="304">
        <v>0.2</v>
      </c>
      <c r="I20" s="304">
        <v>0.21</v>
      </c>
      <c r="J20" s="304">
        <v>0.22</v>
      </c>
      <c r="K20" s="91">
        <v>0.23</v>
      </c>
      <c r="L20" s="185"/>
    </row>
    <row r="21" spans="1:12">
      <c r="A21" s="423"/>
      <c r="B21" s="53" t="s">
        <v>192</v>
      </c>
      <c r="C21" s="365"/>
      <c r="D21" s="304">
        <v>0.16</v>
      </c>
      <c r="E21" s="130">
        <v>0.23</v>
      </c>
      <c r="F21" s="225">
        <f>MIN(D21/E21*100%, 1)</f>
        <v>0.69565217391304346</v>
      </c>
      <c r="G21" s="129">
        <v>0.18</v>
      </c>
      <c r="H21" s="129">
        <v>0.2</v>
      </c>
      <c r="I21" s="129">
        <v>0.21</v>
      </c>
      <c r="J21" s="130">
        <v>0.22</v>
      </c>
      <c r="K21" s="130">
        <v>0.23</v>
      </c>
      <c r="L21" s="201"/>
    </row>
    <row r="22" spans="1:12" ht="27.95" customHeight="1">
      <c r="A22" s="426" t="s">
        <v>196</v>
      </c>
      <c r="B22" s="427"/>
      <c r="C22" s="427"/>
      <c r="D22" s="427"/>
      <c r="E22" s="427"/>
      <c r="F22" s="427"/>
      <c r="G22" s="427"/>
      <c r="H22" s="427"/>
      <c r="I22" s="427"/>
      <c r="J22" s="427"/>
      <c r="K22" s="428"/>
      <c r="L22" s="160"/>
    </row>
    <row r="23" spans="1:12" ht="14.45" customHeight="1">
      <c r="A23" s="424" t="s">
        <v>162</v>
      </c>
      <c r="B23" s="42" t="s">
        <v>191</v>
      </c>
      <c r="C23" s="376" t="s">
        <v>239</v>
      </c>
      <c r="D23" s="310">
        <v>8.4</v>
      </c>
      <c r="E23" s="303">
        <v>7.71</v>
      </c>
      <c r="F23" s="221">
        <f>MIN(E23/D23*100%, 1)</f>
        <v>0.91785714285714282</v>
      </c>
      <c r="G23" s="303">
        <v>7.86</v>
      </c>
      <c r="H23" s="303">
        <v>7.81</v>
      </c>
      <c r="I23" s="303">
        <v>7.76</v>
      </c>
      <c r="J23" s="303">
        <v>7.71</v>
      </c>
      <c r="K23" s="303">
        <v>7.71</v>
      </c>
      <c r="L23" s="185"/>
    </row>
    <row r="24" spans="1:12">
      <c r="A24" s="425"/>
      <c r="B24" s="53" t="s">
        <v>192</v>
      </c>
      <c r="C24" s="377"/>
      <c r="D24" s="310">
        <v>12.4</v>
      </c>
      <c r="E24" s="148">
        <v>7.71</v>
      </c>
      <c r="F24" s="223">
        <f>E24/D24*100%</f>
        <v>0.62177419354838703</v>
      </c>
      <c r="G24" s="64">
        <v>7.86</v>
      </c>
      <c r="H24" s="64">
        <v>7.81</v>
      </c>
      <c r="I24" s="64">
        <v>7.76</v>
      </c>
      <c r="J24" s="148">
        <v>7.71</v>
      </c>
      <c r="K24" s="148">
        <v>7.71</v>
      </c>
      <c r="L24" s="211"/>
    </row>
    <row r="25" spans="1:12" ht="26.25" customHeight="1">
      <c r="A25" s="346" t="s">
        <v>197</v>
      </c>
      <c r="B25" s="346"/>
      <c r="C25" s="346"/>
      <c r="D25" s="346"/>
      <c r="E25" s="346"/>
      <c r="F25" s="346"/>
      <c r="G25" s="346"/>
      <c r="H25" s="346"/>
      <c r="I25" s="346"/>
      <c r="J25" s="346"/>
      <c r="K25" s="346"/>
      <c r="L25" s="160"/>
    </row>
    <row r="26" spans="1:12" ht="15" customHeight="1">
      <c r="A26" s="399" t="s">
        <v>163</v>
      </c>
      <c r="B26" s="42" t="s">
        <v>191</v>
      </c>
      <c r="C26" s="347" t="s">
        <v>240</v>
      </c>
      <c r="D26" s="310">
        <v>77.099999999999994</v>
      </c>
      <c r="E26" s="277">
        <f>K26</f>
        <v>53</v>
      </c>
      <c r="F26" s="223">
        <f>MIN(E26/D26*100%, 1)</f>
        <v>0.6874189364461738</v>
      </c>
      <c r="G26" s="303">
        <v>56.63</v>
      </c>
      <c r="H26" s="303">
        <v>55.53</v>
      </c>
      <c r="I26" s="303">
        <v>54.33</v>
      </c>
      <c r="J26" s="303">
        <v>53.6</v>
      </c>
      <c r="K26" s="277">
        <v>53</v>
      </c>
      <c r="L26" s="185"/>
    </row>
    <row r="27" spans="1:12">
      <c r="A27" s="423"/>
      <c r="B27" s="53" t="s">
        <v>192</v>
      </c>
      <c r="C27" s="347"/>
      <c r="D27" s="310">
        <v>73.948643203155143</v>
      </c>
      <c r="E27" s="277">
        <f t="shared" ref="E27" si="1">K27</f>
        <v>53</v>
      </c>
      <c r="F27" s="223">
        <f t="shared" ref="F27" si="2">MIN(E27/D27*100%, 1)</f>
        <v>0.71671362318840581</v>
      </c>
      <c r="G27" s="135">
        <v>56.63</v>
      </c>
      <c r="H27" s="135">
        <v>55.53</v>
      </c>
      <c r="I27" s="135">
        <v>54.33</v>
      </c>
      <c r="J27" s="135">
        <v>53.6</v>
      </c>
      <c r="K27" s="136">
        <v>53</v>
      </c>
      <c r="L27" s="204"/>
    </row>
    <row r="28" spans="1:12" ht="30.95" customHeight="1">
      <c r="A28" s="346" t="s">
        <v>198</v>
      </c>
      <c r="B28" s="346"/>
      <c r="C28" s="346"/>
      <c r="D28" s="346"/>
      <c r="E28" s="346"/>
      <c r="F28" s="346"/>
      <c r="G28" s="346"/>
      <c r="H28" s="346"/>
      <c r="I28" s="346"/>
      <c r="J28" s="346"/>
      <c r="K28" s="346"/>
      <c r="L28" s="160"/>
    </row>
    <row r="29" spans="1:12">
      <c r="A29" s="399" t="s">
        <v>164</v>
      </c>
      <c r="B29" s="42" t="s">
        <v>191</v>
      </c>
      <c r="C29" s="376" t="s">
        <v>16</v>
      </c>
      <c r="D29" s="310">
        <v>25.7</v>
      </c>
      <c r="E29" s="274">
        <v>32</v>
      </c>
      <c r="F29" s="226">
        <f>MIN(D29/E29*100%, 1)</f>
        <v>0.80312499999999998</v>
      </c>
      <c r="G29" s="303">
        <v>30.88</v>
      </c>
      <c r="H29" s="303">
        <v>31.97</v>
      </c>
      <c r="I29" s="303">
        <v>31.98</v>
      </c>
      <c r="J29" s="303">
        <v>31.99</v>
      </c>
      <c r="K29" s="274">
        <v>32</v>
      </c>
      <c r="L29" s="185"/>
    </row>
    <row r="30" spans="1:12">
      <c r="A30" s="423"/>
      <c r="B30" s="53" t="s">
        <v>192</v>
      </c>
      <c r="C30" s="379"/>
      <c r="D30" s="310">
        <v>26.2</v>
      </c>
      <c r="E30" s="138">
        <v>32</v>
      </c>
      <c r="F30" s="226">
        <f>MIN(D30/E30*100%, 1)</f>
        <v>0.81874999999999998</v>
      </c>
      <c r="G30" s="137">
        <v>31</v>
      </c>
      <c r="H30" s="137">
        <v>32</v>
      </c>
      <c r="I30" s="137">
        <v>32.1</v>
      </c>
      <c r="J30" s="137">
        <v>32.450000000000003</v>
      </c>
      <c r="K30" s="138">
        <v>32.6</v>
      </c>
      <c r="L30" s="205"/>
    </row>
    <row r="31" spans="1:12" ht="30.95" customHeight="1">
      <c r="A31" s="364" t="s">
        <v>199</v>
      </c>
      <c r="B31" s="364"/>
      <c r="C31" s="364"/>
      <c r="D31" s="364"/>
      <c r="E31" s="364"/>
      <c r="F31" s="364"/>
      <c r="G31" s="364"/>
      <c r="H31" s="364"/>
      <c r="I31" s="364"/>
      <c r="J31" s="364"/>
      <c r="K31" s="364"/>
      <c r="L31" s="191"/>
    </row>
    <row r="32" spans="1:12" ht="15" customHeight="1">
      <c r="A32" s="399" t="s">
        <v>165</v>
      </c>
      <c r="B32" s="42" t="s">
        <v>191</v>
      </c>
      <c r="C32" s="376" t="s">
        <v>240</v>
      </c>
      <c r="D32" s="310">
        <v>50.1</v>
      </c>
      <c r="E32" s="304">
        <v>32.5</v>
      </c>
      <c r="F32" s="225">
        <f>MIN(E32/D32,100%)</f>
        <v>0.64870259481037917</v>
      </c>
      <c r="G32" s="304">
        <v>37</v>
      </c>
      <c r="H32" s="304">
        <v>35.9</v>
      </c>
      <c r="I32" s="304">
        <v>34.1</v>
      </c>
      <c r="J32" s="304">
        <v>32.4</v>
      </c>
      <c r="K32" s="304">
        <v>32.5</v>
      </c>
      <c r="L32" s="192"/>
    </row>
    <row r="33" spans="1:12">
      <c r="A33" s="423"/>
      <c r="B33" s="53" t="s">
        <v>192</v>
      </c>
      <c r="C33" s="379"/>
      <c r="D33" s="310">
        <v>54.626664238814925</v>
      </c>
      <c r="E33" s="122">
        <v>32.5</v>
      </c>
      <c r="F33" s="225">
        <f t="shared" ref="F33" si="3">MIN(E33/D33,100%)</f>
        <v>0.59494754901960778</v>
      </c>
      <c r="G33" s="121">
        <v>37</v>
      </c>
      <c r="H33" s="121">
        <v>35.9</v>
      </c>
      <c r="I33" s="121">
        <v>34.1</v>
      </c>
      <c r="J33" s="121">
        <v>32.4</v>
      </c>
      <c r="K33" s="122">
        <v>32.5</v>
      </c>
      <c r="L33" s="194"/>
    </row>
    <row r="34" spans="1:12" ht="26.25" customHeight="1">
      <c r="A34" s="346" t="s">
        <v>200</v>
      </c>
      <c r="B34" s="346"/>
      <c r="C34" s="346"/>
      <c r="D34" s="346"/>
      <c r="E34" s="346"/>
      <c r="F34" s="346"/>
      <c r="G34" s="346"/>
      <c r="H34" s="346"/>
      <c r="I34" s="346"/>
      <c r="J34" s="346"/>
      <c r="K34" s="346"/>
      <c r="L34" s="160"/>
    </row>
    <row r="35" spans="1:12" ht="15" customHeight="1">
      <c r="A35" s="399" t="s">
        <v>166</v>
      </c>
      <c r="B35" s="42" t="s">
        <v>191</v>
      </c>
      <c r="C35" s="376" t="s">
        <v>241</v>
      </c>
      <c r="D35" s="311">
        <v>9.17</v>
      </c>
      <c r="E35" s="277">
        <v>6.4</v>
      </c>
      <c r="F35" s="223">
        <f>MIN(E35/D35*100%, 1)</f>
        <v>0.69792802617230099</v>
      </c>
      <c r="G35" s="303">
        <v>6.75</v>
      </c>
      <c r="H35" s="303">
        <v>6.66</v>
      </c>
      <c r="I35" s="303">
        <v>6.57</v>
      </c>
      <c r="J35" s="303">
        <v>6.48</v>
      </c>
      <c r="K35" s="91">
        <v>6.4</v>
      </c>
      <c r="L35" s="185"/>
    </row>
    <row r="36" spans="1:12">
      <c r="A36" s="423"/>
      <c r="B36" s="53" t="s">
        <v>192</v>
      </c>
      <c r="C36" s="379"/>
      <c r="D36" s="312">
        <v>7.46</v>
      </c>
      <c r="E36" s="140">
        <v>6</v>
      </c>
      <c r="F36" s="226">
        <f>MIN(E36/D36*100%, 1)</f>
        <v>0.80428954423592491</v>
      </c>
      <c r="G36" s="139">
        <v>6.7</v>
      </c>
      <c r="H36" s="139">
        <v>6.55</v>
      </c>
      <c r="I36" s="139">
        <v>6.48</v>
      </c>
      <c r="J36" s="139">
        <v>6.4</v>
      </c>
      <c r="K36" s="140">
        <v>6</v>
      </c>
      <c r="L36" s="206"/>
    </row>
    <row r="37" spans="1:12" ht="30.75" customHeight="1">
      <c r="A37" s="346" t="s">
        <v>201</v>
      </c>
      <c r="B37" s="346"/>
      <c r="C37" s="346"/>
      <c r="D37" s="346"/>
      <c r="E37" s="346"/>
      <c r="F37" s="346"/>
      <c r="G37" s="346"/>
      <c r="H37" s="346"/>
      <c r="I37" s="346"/>
      <c r="J37" s="346"/>
      <c r="K37" s="346"/>
      <c r="L37" s="160"/>
    </row>
    <row r="38" spans="1:12" ht="15" customHeight="1">
      <c r="A38" s="399" t="s">
        <v>167</v>
      </c>
      <c r="B38" s="42" t="s">
        <v>191</v>
      </c>
      <c r="C38" s="376" t="s">
        <v>241</v>
      </c>
      <c r="D38" s="313">
        <v>5.7</v>
      </c>
      <c r="E38" s="91">
        <v>5.35</v>
      </c>
      <c r="F38" s="221">
        <f>E38/D38*100%</f>
        <v>0.9385964912280701</v>
      </c>
      <c r="G38" s="303">
        <v>5.91</v>
      </c>
      <c r="H38" s="303">
        <v>5.76</v>
      </c>
      <c r="I38" s="303">
        <v>5.62</v>
      </c>
      <c r="J38" s="303">
        <v>5.48</v>
      </c>
      <c r="K38" s="91">
        <v>5.35</v>
      </c>
      <c r="L38" s="185"/>
    </row>
    <row r="39" spans="1:12">
      <c r="A39" s="423"/>
      <c r="B39" s="53" t="s">
        <v>192</v>
      </c>
      <c r="C39" s="379"/>
      <c r="D39" s="313">
        <v>6.7</v>
      </c>
      <c r="E39" s="114">
        <v>5.35</v>
      </c>
      <c r="F39" s="226">
        <f>E39/D39*100%</f>
        <v>0.79850746268656714</v>
      </c>
      <c r="G39" s="113">
        <v>5.91</v>
      </c>
      <c r="H39" s="113">
        <v>5.76</v>
      </c>
      <c r="I39" s="113">
        <v>5.62</v>
      </c>
      <c r="J39" s="113">
        <v>5.48</v>
      </c>
      <c r="K39" s="114">
        <v>5.35</v>
      </c>
      <c r="L39" s="187"/>
    </row>
    <row r="40" spans="1:12" ht="32.25" customHeight="1">
      <c r="A40" s="346" t="s">
        <v>202</v>
      </c>
      <c r="B40" s="346"/>
      <c r="C40" s="346"/>
      <c r="D40" s="346"/>
      <c r="E40" s="346"/>
      <c r="F40" s="346"/>
      <c r="G40" s="346"/>
      <c r="H40" s="346"/>
      <c r="I40" s="346"/>
      <c r="J40" s="346"/>
      <c r="K40" s="346"/>
      <c r="L40" s="160"/>
    </row>
    <row r="41" spans="1:12" ht="15" customHeight="1">
      <c r="A41" s="399" t="s">
        <v>275</v>
      </c>
      <c r="B41" s="42" t="s">
        <v>191</v>
      </c>
      <c r="C41" s="347" t="s">
        <v>239</v>
      </c>
      <c r="D41" s="313">
        <v>11.39</v>
      </c>
      <c r="E41" s="277">
        <v>9.3000000000000007</v>
      </c>
      <c r="F41" s="226">
        <f>MIN(E41/D41*100%, 1)</f>
        <v>0.81650570676031609</v>
      </c>
      <c r="G41" s="303">
        <v>9.5500000000000007</v>
      </c>
      <c r="H41" s="303">
        <v>9.5</v>
      </c>
      <c r="I41" s="303">
        <v>9.4499999999999993</v>
      </c>
      <c r="J41" s="303">
        <v>9.4</v>
      </c>
      <c r="K41" s="277">
        <v>9.3000000000000007</v>
      </c>
      <c r="L41" s="185"/>
    </row>
    <row r="42" spans="1:12">
      <c r="A42" s="423"/>
      <c r="B42" s="53" t="s">
        <v>192</v>
      </c>
      <c r="C42" s="347"/>
      <c r="D42" s="313">
        <v>11.4</v>
      </c>
      <c r="E42" s="143">
        <v>9.3000000000000007</v>
      </c>
      <c r="F42" s="226">
        <f t="shared" ref="F42" si="4">MIN(E42/D42*100%, 1)</f>
        <v>0.81578947368421051</v>
      </c>
      <c r="G42" s="142">
        <v>9.5500000000000007</v>
      </c>
      <c r="H42" s="142">
        <v>9.5</v>
      </c>
      <c r="I42" s="142">
        <v>9.4499999999999993</v>
      </c>
      <c r="J42" s="142">
        <v>9.4</v>
      </c>
      <c r="K42" s="143">
        <v>9.3000000000000007</v>
      </c>
      <c r="L42" s="208"/>
    </row>
    <row r="43" spans="1:12" ht="33.75" customHeight="1">
      <c r="A43" s="346" t="s">
        <v>244</v>
      </c>
      <c r="B43" s="346"/>
      <c r="C43" s="346"/>
      <c r="D43" s="346"/>
      <c r="E43" s="346"/>
      <c r="F43" s="346"/>
      <c r="G43" s="346"/>
      <c r="H43" s="346"/>
      <c r="I43" s="346"/>
      <c r="J43" s="346"/>
      <c r="K43" s="346"/>
      <c r="L43" s="160"/>
    </row>
    <row r="44" spans="1:12" ht="15" customHeight="1">
      <c r="A44" s="399" t="s">
        <v>168</v>
      </c>
      <c r="B44" s="42" t="s">
        <v>191</v>
      </c>
      <c r="C44" s="347" t="s">
        <v>242</v>
      </c>
      <c r="D44" s="313">
        <v>29.6</v>
      </c>
      <c r="E44" s="313">
        <v>22</v>
      </c>
      <c r="F44" s="223">
        <f t="shared" ref="F44:F45" si="5">E44/D44*100%</f>
        <v>0.7432432432432432</v>
      </c>
      <c r="G44" s="142">
        <v>24</v>
      </c>
      <c r="H44" s="142">
        <v>23.5</v>
      </c>
      <c r="I44" s="142">
        <v>23</v>
      </c>
      <c r="J44" s="142">
        <v>22.5</v>
      </c>
      <c r="K44" s="142">
        <v>22</v>
      </c>
      <c r="L44" s="185"/>
    </row>
    <row r="45" spans="1:12">
      <c r="A45" s="423"/>
      <c r="B45" s="53" t="s">
        <v>192</v>
      </c>
      <c r="C45" s="347"/>
      <c r="D45" s="313">
        <v>30.6</v>
      </c>
      <c r="E45" s="313">
        <v>22</v>
      </c>
      <c r="F45" s="223">
        <f t="shared" si="5"/>
        <v>0.71895424836601307</v>
      </c>
      <c r="G45" s="142">
        <v>24</v>
      </c>
      <c r="H45" s="142">
        <v>23.5</v>
      </c>
      <c r="I45" s="142">
        <v>23</v>
      </c>
      <c r="J45" s="142">
        <v>22.5</v>
      </c>
      <c r="K45" s="142">
        <v>22</v>
      </c>
      <c r="L45" s="189"/>
    </row>
    <row r="46" spans="1:12" ht="27.95" customHeight="1">
      <c r="A46" s="346" t="s">
        <v>203</v>
      </c>
      <c r="B46" s="346"/>
      <c r="C46" s="346"/>
      <c r="D46" s="346"/>
      <c r="E46" s="346"/>
      <c r="F46" s="346"/>
      <c r="G46" s="346"/>
      <c r="H46" s="346"/>
      <c r="I46" s="346"/>
      <c r="J46" s="346"/>
      <c r="K46" s="346"/>
      <c r="L46" s="160"/>
    </row>
    <row r="47" spans="1:12" ht="15.75" customHeight="1">
      <c r="A47" s="399" t="s">
        <v>169</v>
      </c>
      <c r="B47" s="42" t="s">
        <v>191</v>
      </c>
      <c r="C47" s="376" t="s">
        <v>16</v>
      </c>
      <c r="D47" s="303">
        <v>49.47</v>
      </c>
      <c r="E47" s="274">
        <v>70</v>
      </c>
      <c r="F47" s="223">
        <f t="shared" ref="F47" si="6">D47/E47*100%</f>
        <v>0.70671428571428574</v>
      </c>
      <c r="G47" s="303">
        <v>50</v>
      </c>
      <c r="H47" s="303">
        <v>55</v>
      </c>
      <c r="I47" s="303">
        <v>60</v>
      </c>
      <c r="J47" s="303">
        <v>65</v>
      </c>
      <c r="K47" s="274">
        <v>70</v>
      </c>
      <c r="L47" s="185"/>
    </row>
    <row r="48" spans="1:12">
      <c r="A48" s="423"/>
      <c r="B48" s="53" t="s">
        <v>192</v>
      </c>
      <c r="C48" s="379"/>
      <c r="D48" s="303">
        <v>49.47</v>
      </c>
      <c r="E48" s="147">
        <v>70</v>
      </c>
      <c r="F48" s="223">
        <f>D48/E48*100%</f>
        <v>0.70671428571428574</v>
      </c>
      <c r="G48" s="146">
        <v>50</v>
      </c>
      <c r="H48" s="146">
        <v>55</v>
      </c>
      <c r="I48" s="146">
        <v>60</v>
      </c>
      <c r="J48" s="146">
        <v>65</v>
      </c>
      <c r="K48" s="147">
        <v>70</v>
      </c>
      <c r="L48" s="210"/>
    </row>
    <row r="49" spans="1:16" ht="34.5" customHeight="1">
      <c r="A49" s="346" t="s">
        <v>233</v>
      </c>
      <c r="B49" s="346"/>
      <c r="C49" s="346"/>
      <c r="D49" s="429"/>
      <c r="E49" s="346"/>
      <c r="F49" s="346"/>
      <c r="G49" s="346"/>
      <c r="H49" s="346"/>
      <c r="I49" s="346"/>
      <c r="J49" s="346"/>
      <c r="K49" s="346"/>
      <c r="L49" s="210"/>
    </row>
    <row r="50" spans="1:16" ht="14.45" customHeight="1">
      <c r="A50" s="399" t="s">
        <v>170</v>
      </c>
      <c r="B50" s="42" t="s">
        <v>191</v>
      </c>
      <c r="C50" s="376" t="s">
        <v>243</v>
      </c>
      <c r="D50" s="303">
        <v>3.5</v>
      </c>
      <c r="E50" s="275">
        <v>2.2000000000000002</v>
      </c>
      <c r="F50" s="223">
        <f t="shared" ref="F50:F51" si="7">MIN(E50/D50*100%, 1)</f>
        <v>0.62857142857142867</v>
      </c>
      <c r="G50" s="303">
        <v>3.6</v>
      </c>
      <c r="H50" s="303">
        <v>2.5</v>
      </c>
      <c r="I50" s="303">
        <v>2.4</v>
      </c>
      <c r="J50" s="303">
        <v>2.2999999999999998</v>
      </c>
      <c r="K50" s="275">
        <v>2.2000000000000002</v>
      </c>
      <c r="L50" s="210"/>
      <c r="M50" s="246"/>
      <c r="N50" s="246"/>
      <c r="O50" s="246"/>
      <c r="P50" s="246"/>
    </row>
    <row r="51" spans="1:16">
      <c r="A51" s="423"/>
      <c r="B51" s="53" t="s">
        <v>192</v>
      </c>
      <c r="C51" s="379"/>
      <c r="D51" s="303">
        <v>4.5</v>
      </c>
      <c r="E51" s="148">
        <v>1.9</v>
      </c>
      <c r="F51" s="223">
        <f t="shared" si="7"/>
        <v>0.42222222222222222</v>
      </c>
      <c r="G51" s="276">
        <v>2.9</v>
      </c>
      <c r="H51" s="276">
        <v>2.4</v>
      </c>
      <c r="I51" s="276">
        <v>2.1</v>
      </c>
      <c r="J51" s="276">
        <v>2</v>
      </c>
      <c r="K51" s="148">
        <v>1.9</v>
      </c>
      <c r="L51" s="210"/>
    </row>
    <row r="52" spans="1:16" ht="29.25" customHeight="1">
      <c r="A52" s="346" t="s">
        <v>204</v>
      </c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160"/>
    </row>
    <row r="53" spans="1:16">
      <c r="A53" s="399" t="s">
        <v>171</v>
      </c>
      <c r="B53" s="42" t="s">
        <v>191</v>
      </c>
      <c r="C53" s="347" t="s">
        <v>16</v>
      </c>
      <c r="D53" s="303">
        <v>25</v>
      </c>
      <c r="E53" s="274">
        <f>K53</f>
        <v>19</v>
      </c>
      <c r="F53" s="223">
        <f t="shared" ref="F53:F54" si="8">E53/D53*100%</f>
        <v>0.76</v>
      </c>
      <c r="G53" s="303">
        <v>21</v>
      </c>
      <c r="H53" s="303">
        <v>20.5</v>
      </c>
      <c r="I53" s="303">
        <v>20</v>
      </c>
      <c r="J53" s="303">
        <v>19.5</v>
      </c>
      <c r="K53" s="277">
        <v>19</v>
      </c>
      <c r="L53" s="185"/>
    </row>
    <row r="54" spans="1:16">
      <c r="A54" s="423"/>
      <c r="B54" s="53" t="s">
        <v>192</v>
      </c>
      <c r="C54" s="347"/>
      <c r="D54" s="314">
        <v>18.5</v>
      </c>
      <c r="E54" s="274">
        <f t="shared" ref="E54" si="9">K54</f>
        <v>18</v>
      </c>
      <c r="F54" s="221">
        <f t="shared" si="8"/>
        <v>0.97297297297297303</v>
      </c>
      <c r="G54" s="314">
        <v>18.5</v>
      </c>
      <c r="H54" s="314">
        <v>18.5</v>
      </c>
      <c r="I54" s="314">
        <v>18.5</v>
      </c>
      <c r="J54" s="314">
        <v>18</v>
      </c>
      <c r="K54" s="314">
        <v>18</v>
      </c>
      <c r="L54" s="196"/>
    </row>
    <row r="55" spans="1:16" ht="26.45" customHeight="1">
      <c r="A55" s="346" t="s">
        <v>205</v>
      </c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160"/>
    </row>
    <row r="56" spans="1:16">
      <c r="A56" s="399" t="s">
        <v>172</v>
      </c>
      <c r="B56" s="42" t="s">
        <v>191</v>
      </c>
      <c r="C56" s="347" t="s">
        <v>16</v>
      </c>
      <c r="D56" s="303">
        <v>75</v>
      </c>
      <c r="E56" s="148">
        <v>95</v>
      </c>
      <c r="F56" s="226">
        <f t="shared" ref="F56:F57" si="10">MIN(D56/E56*100%, 1)</f>
        <v>0.78947368421052633</v>
      </c>
      <c r="G56" s="303">
        <v>85</v>
      </c>
      <c r="H56" s="303">
        <v>85</v>
      </c>
      <c r="I56" s="303">
        <v>90</v>
      </c>
      <c r="J56" s="303">
        <v>95</v>
      </c>
      <c r="K56" s="148">
        <v>95</v>
      </c>
      <c r="L56" s="185"/>
    </row>
    <row r="57" spans="1:16">
      <c r="A57" s="423"/>
      <c r="B57" s="53" t="s">
        <v>192</v>
      </c>
      <c r="C57" s="347"/>
      <c r="D57" s="303">
        <v>75</v>
      </c>
      <c r="E57" s="148">
        <v>95</v>
      </c>
      <c r="F57" s="226">
        <f t="shared" si="10"/>
        <v>0.78947368421052633</v>
      </c>
      <c r="G57" s="64">
        <v>85</v>
      </c>
      <c r="H57" s="64">
        <v>85</v>
      </c>
      <c r="I57" s="64">
        <v>90</v>
      </c>
      <c r="J57" s="64">
        <v>95</v>
      </c>
      <c r="K57" s="148">
        <v>95</v>
      </c>
      <c r="L57" s="211"/>
    </row>
    <row r="58" spans="1:16" ht="34.5" customHeight="1">
      <c r="A58" s="346" t="s">
        <v>206</v>
      </c>
      <c r="B58" s="346"/>
      <c r="C58" s="346"/>
      <c r="D58" s="346"/>
      <c r="E58" s="346"/>
      <c r="F58" s="346"/>
      <c r="G58" s="346"/>
      <c r="H58" s="346"/>
      <c r="I58" s="346"/>
      <c r="J58" s="346"/>
      <c r="K58" s="346"/>
      <c r="L58" s="160"/>
    </row>
    <row r="59" spans="1:16">
      <c r="A59" s="399" t="s">
        <v>247</v>
      </c>
      <c r="B59" s="42" t="s">
        <v>191</v>
      </c>
      <c r="C59" s="347" t="s">
        <v>16</v>
      </c>
      <c r="D59" s="303">
        <v>98</v>
      </c>
      <c r="E59" s="303">
        <v>97.8</v>
      </c>
      <c r="F59" s="221">
        <f>MIN(D59/E59*100%,1)</f>
        <v>1</v>
      </c>
      <c r="G59" s="303">
        <v>97.7</v>
      </c>
      <c r="H59" s="303">
        <v>97.7</v>
      </c>
      <c r="I59" s="303">
        <v>97.8</v>
      </c>
      <c r="J59" s="303">
        <v>97.8</v>
      </c>
      <c r="K59" s="303">
        <v>97.8</v>
      </c>
      <c r="L59" s="163"/>
    </row>
    <row r="60" spans="1:16">
      <c r="A60" s="423"/>
      <c r="B60" s="53" t="s">
        <v>192</v>
      </c>
      <c r="C60" s="347"/>
      <c r="D60" s="303">
        <v>98</v>
      </c>
      <c r="E60" s="303">
        <v>97.8</v>
      </c>
      <c r="F60" s="221">
        <f>MIN(D60/E60*100%,1)</f>
        <v>1</v>
      </c>
      <c r="G60" s="303">
        <v>97.7</v>
      </c>
      <c r="H60" s="303">
        <v>97.7</v>
      </c>
      <c r="I60" s="303">
        <v>97.8</v>
      </c>
      <c r="J60" s="303">
        <v>97.8</v>
      </c>
      <c r="K60" s="303">
        <v>97.8</v>
      </c>
      <c r="L60" s="163"/>
    </row>
    <row r="61" spans="1:16" ht="27.95" customHeight="1">
      <c r="A61" s="364" t="s">
        <v>207</v>
      </c>
      <c r="B61" s="364"/>
      <c r="C61" s="364"/>
      <c r="D61" s="364"/>
      <c r="E61" s="364"/>
      <c r="F61" s="364"/>
      <c r="G61" s="364"/>
      <c r="H61" s="364"/>
      <c r="I61" s="364"/>
      <c r="J61" s="364"/>
      <c r="K61" s="364"/>
      <c r="L61" s="191"/>
    </row>
    <row r="62" spans="1:16">
      <c r="A62" s="399" t="s">
        <v>252</v>
      </c>
      <c r="B62" s="42" t="s">
        <v>191</v>
      </c>
      <c r="C62" s="365" t="s">
        <v>16</v>
      </c>
      <c r="D62" s="304">
        <v>88.8</v>
      </c>
      <c r="E62" s="148">
        <v>91.9</v>
      </c>
      <c r="F62" s="228">
        <f>MIN(D62/E62*100%, 1)</f>
        <v>0.9662676822633296</v>
      </c>
      <c r="G62" s="304">
        <v>89.5</v>
      </c>
      <c r="H62" s="304">
        <v>90</v>
      </c>
      <c r="I62" s="304">
        <v>90.6</v>
      </c>
      <c r="J62" s="304">
        <v>91.1</v>
      </c>
      <c r="K62" s="148">
        <v>91.9</v>
      </c>
      <c r="L62" s="185"/>
    </row>
    <row r="63" spans="1:16">
      <c r="A63" s="423"/>
      <c r="B63" s="53" t="s">
        <v>192</v>
      </c>
      <c r="C63" s="365"/>
      <c r="D63" s="304">
        <v>88.9</v>
      </c>
      <c r="E63" s="148">
        <v>91.9</v>
      </c>
      <c r="F63" s="228">
        <f t="shared" ref="F63" si="11">MIN(D63/E63*100%, 1)</f>
        <v>0.96735582154515776</v>
      </c>
      <c r="G63" s="99">
        <v>89.5</v>
      </c>
      <c r="H63" s="99">
        <v>90</v>
      </c>
      <c r="I63" s="99">
        <v>90.6</v>
      </c>
      <c r="J63" s="99">
        <v>91.1</v>
      </c>
      <c r="K63" s="148">
        <v>91.9</v>
      </c>
      <c r="L63" s="211"/>
    </row>
    <row r="64" spans="1:16" ht="26.1" customHeight="1">
      <c r="A64" s="346" t="s">
        <v>245</v>
      </c>
      <c r="B64" s="346"/>
      <c r="C64" s="346"/>
      <c r="D64" s="346"/>
      <c r="E64" s="346"/>
      <c r="F64" s="346"/>
      <c r="G64" s="346"/>
      <c r="H64" s="346"/>
      <c r="I64" s="346"/>
      <c r="J64" s="346"/>
      <c r="K64" s="346"/>
      <c r="L64" s="160"/>
    </row>
    <row r="65" spans="1:23" ht="29.45" customHeight="1">
      <c r="A65" s="405" t="s">
        <v>249</v>
      </c>
      <c r="B65" s="406"/>
      <c r="C65" s="406"/>
      <c r="D65" s="406"/>
      <c r="E65" s="406"/>
      <c r="F65" s="406"/>
      <c r="G65" s="406"/>
      <c r="H65" s="406"/>
      <c r="I65" s="406"/>
      <c r="J65" s="406"/>
      <c r="K65" s="407"/>
      <c r="L65" s="211"/>
    </row>
    <row r="66" spans="1:23" ht="20.45" customHeight="1">
      <c r="A66" s="376" t="s">
        <v>253</v>
      </c>
      <c r="B66" s="293" t="s">
        <v>191</v>
      </c>
      <c r="C66" s="365" t="s">
        <v>251</v>
      </c>
      <c r="D66" s="294">
        <v>6887</v>
      </c>
      <c r="E66" s="305">
        <v>6157</v>
      </c>
      <c r="F66" s="8"/>
      <c r="G66" s="294">
        <v>6157</v>
      </c>
      <c r="H66" s="294">
        <v>6157</v>
      </c>
      <c r="I66" s="294">
        <v>6157</v>
      </c>
      <c r="J66" s="294">
        <v>6157</v>
      </c>
      <c r="K66" s="294">
        <v>6157</v>
      </c>
      <c r="L66" s="211"/>
    </row>
    <row r="67" spans="1:23" ht="20.100000000000001" customHeight="1">
      <c r="A67" s="379"/>
      <c r="B67" s="55" t="s">
        <v>192</v>
      </c>
      <c r="C67" s="365"/>
      <c r="D67" s="294">
        <v>2004</v>
      </c>
      <c r="E67" s="306">
        <v>2587</v>
      </c>
      <c r="F67" s="8"/>
      <c r="G67" s="294">
        <v>2587</v>
      </c>
      <c r="H67" s="294">
        <v>2587</v>
      </c>
      <c r="I67" s="294">
        <v>2587</v>
      </c>
      <c r="J67" s="294">
        <v>2587</v>
      </c>
      <c r="K67" s="294">
        <v>2587</v>
      </c>
      <c r="L67" s="211"/>
    </row>
    <row r="68" spans="1:23" ht="29.1" customHeight="1">
      <c r="A68" s="405" t="s">
        <v>250</v>
      </c>
      <c r="B68" s="406"/>
      <c r="C68" s="406"/>
      <c r="D68" s="406"/>
      <c r="E68" s="406"/>
      <c r="F68" s="406"/>
      <c r="G68" s="406"/>
      <c r="H68" s="406"/>
      <c r="I68" s="406"/>
      <c r="J68" s="406"/>
      <c r="K68" s="407"/>
      <c r="L68" s="211"/>
    </row>
    <row r="69" spans="1:23" ht="18.600000000000001" customHeight="1">
      <c r="A69" s="376" t="s">
        <v>248</v>
      </c>
      <c r="B69" s="293" t="s">
        <v>191</v>
      </c>
      <c r="C69" s="365" t="s">
        <v>251</v>
      </c>
      <c r="D69" s="294">
        <v>2678</v>
      </c>
      <c r="E69" s="306">
        <v>5387</v>
      </c>
      <c r="F69" s="8"/>
      <c r="G69" s="294">
        <v>4169</v>
      </c>
      <c r="H69" s="294">
        <v>5323</v>
      </c>
      <c r="I69" s="294">
        <v>5387</v>
      </c>
      <c r="J69" s="294">
        <v>5387</v>
      </c>
      <c r="K69" s="294">
        <v>5387</v>
      </c>
      <c r="L69" s="211"/>
    </row>
    <row r="70" spans="1:23" ht="18.600000000000001" customHeight="1">
      <c r="A70" s="379"/>
      <c r="B70" s="55" t="s">
        <v>192</v>
      </c>
      <c r="C70" s="365"/>
      <c r="D70" s="294">
        <v>645</v>
      </c>
      <c r="E70" s="306">
        <v>2030</v>
      </c>
      <c r="F70" s="8"/>
      <c r="G70" s="294">
        <v>1700</v>
      </c>
      <c r="H70" s="294">
        <v>2005</v>
      </c>
      <c r="I70" s="294">
        <v>2030</v>
      </c>
      <c r="J70" s="294">
        <v>2030</v>
      </c>
      <c r="K70" s="294">
        <v>2030</v>
      </c>
      <c r="L70" s="211"/>
    </row>
    <row r="71" spans="1:23" ht="111" customHeight="1">
      <c r="A71" s="346" t="s">
        <v>208</v>
      </c>
      <c r="B71" s="346"/>
      <c r="C71" s="346"/>
      <c r="D71" s="346"/>
      <c r="E71" s="346"/>
      <c r="F71" s="346"/>
      <c r="G71" s="346"/>
      <c r="H71" s="346"/>
      <c r="I71" s="346"/>
      <c r="J71" s="346"/>
      <c r="K71" s="346"/>
    </row>
    <row r="72" spans="1:23" ht="27.6" customHeight="1">
      <c r="A72" s="346" t="s">
        <v>209</v>
      </c>
      <c r="B72" s="347"/>
      <c r="C72" s="347"/>
      <c r="D72" s="347"/>
      <c r="E72" s="347"/>
      <c r="F72" s="347"/>
      <c r="G72" s="347"/>
      <c r="H72" s="347"/>
      <c r="I72" s="347"/>
      <c r="J72" s="347"/>
      <c r="K72" s="347"/>
      <c r="L72" s="163"/>
    </row>
    <row r="73" spans="1:23" s="158" customFormat="1">
      <c r="A73" s="411" t="s">
        <v>276</v>
      </c>
      <c r="B73" s="291" t="s">
        <v>191</v>
      </c>
      <c r="C73" s="409" t="s">
        <v>16</v>
      </c>
      <c r="D73" s="298">
        <v>95.399999999999991</v>
      </c>
      <c r="E73" s="298">
        <v>100</v>
      </c>
      <c r="F73" s="70">
        <f t="shared" ref="F73:F74" si="12">D73/E73</f>
        <v>0.95399999999999996</v>
      </c>
      <c r="G73" s="68">
        <v>97.4</v>
      </c>
      <c r="H73" s="68">
        <v>100</v>
      </c>
      <c r="I73" s="68">
        <v>100</v>
      </c>
      <c r="J73" s="68">
        <v>100</v>
      </c>
      <c r="K73" s="68">
        <v>100</v>
      </c>
      <c r="L73" s="170"/>
    </row>
    <row r="74" spans="1:23">
      <c r="A74" s="412"/>
      <c r="B74" s="292" t="s">
        <v>192</v>
      </c>
      <c r="C74" s="410"/>
      <c r="D74" s="298">
        <v>97</v>
      </c>
      <c r="E74" s="298">
        <v>100</v>
      </c>
      <c r="F74" s="67">
        <f t="shared" si="12"/>
        <v>0.97</v>
      </c>
      <c r="G74" s="30">
        <v>98</v>
      </c>
      <c r="H74" s="30">
        <v>100</v>
      </c>
      <c r="I74" s="30">
        <v>100</v>
      </c>
      <c r="J74" s="30">
        <v>100</v>
      </c>
      <c r="K74" s="30">
        <v>100</v>
      </c>
      <c r="L74" s="163"/>
    </row>
    <row r="75" spans="1:23" ht="30.6" customHeight="1">
      <c r="A75" s="350" t="s">
        <v>210</v>
      </c>
      <c r="B75" s="351"/>
      <c r="C75" s="351"/>
      <c r="D75" s="351"/>
      <c r="E75" s="351"/>
      <c r="F75" s="351"/>
      <c r="G75" s="351"/>
      <c r="H75" s="351"/>
      <c r="I75" s="351"/>
      <c r="J75" s="351"/>
      <c r="K75" s="351"/>
      <c r="L75" s="168"/>
    </row>
    <row r="76" spans="1:23">
      <c r="A76" s="411" t="s">
        <v>277</v>
      </c>
      <c r="B76" s="42" t="s">
        <v>191</v>
      </c>
      <c r="C76" s="409" t="s">
        <v>16</v>
      </c>
      <c r="D76" s="68">
        <v>78.7</v>
      </c>
      <c r="E76" s="68">
        <v>100</v>
      </c>
      <c r="F76" s="297">
        <f t="shared" ref="F76:F77" si="13">D76/E76</f>
        <v>0.78700000000000003</v>
      </c>
      <c r="G76" s="68">
        <v>100</v>
      </c>
      <c r="H76" s="68">
        <v>100</v>
      </c>
      <c r="I76" s="68">
        <v>100</v>
      </c>
      <c r="J76" s="68">
        <v>100</v>
      </c>
      <c r="K76" s="68">
        <v>100</v>
      </c>
      <c r="L76" s="171"/>
      <c r="M76" s="408"/>
      <c r="N76" s="408"/>
      <c r="O76" s="408"/>
      <c r="P76" s="408"/>
      <c r="Q76" s="408"/>
    </row>
    <row r="77" spans="1:23">
      <c r="A77" s="412"/>
      <c r="B77" s="53" t="s">
        <v>192</v>
      </c>
      <c r="C77" s="410"/>
      <c r="D77" s="68">
        <v>100</v>
      </c>
      <c r="E77" s="68">
        <v>100</v>
      </c>
      <c r="F77" s="72">
        <f t="shared" si="13"/>
        <v>1</v>
      </c>
      <c r="G77" s="68">
        <v>100</v>
      </c>
      <c r="H77" s="68">
        <v>100</v>
      </c>
      <c r="I77" s="68">
        <v>100</v>
      </c>
      <c r="J77" s="68">
        <v>100</v>
      </c>
      <c r="K77" s="68">
        <v>100</v>
      </c>
      <c r="L77" s="170"/>
    </row>
    <row r="78" spans="1:23" ht="29.45" customHeight="1">
      <c r="A78" s="413" t="s">
        <v>234</v>
      </c>
      <c r="B78" s="413"/>
      <c r="C78" s="413"/>
      <c r="D78" s="413"/>
      <c r="E78" s="413"/>
      <c r="F78" s="413"/>
      <c r="G78" s="413"/>
      <c r="H78" s="413"/>
      <c r="I78" s="413"/>
      <c r="J78" s="413"/>
      <c r="K78" s="413"/>
      <c r="L78" s="168"/>
    </row>
    <row r="79" spans="1:23" s="280" customFormat="1">
      <c r="A79" s="411" t="s">
        <v>173</v>
      </c>
      <c r="B79" s="54" t="s">
        <v>191</v>
      </c>
      <c r="C79" s="409" t="s">
        <v>16</v>
      </c>
      <c r="D79" s="301">
        <v>93.4</v>
      </c>
      <c r="E79" s="301">
        <v>98</v>
      </c>
      <c r="F79" s="302">
        <f>MIN(D79/E79,100%)</f>
        <v>0.95306122448979602</v>
      </c>
      <c r="G79" s="301">
        <v>94.1</v>
      </c>
      <c r="H79" s="301">
        <v>95.4</v>
      </c>
      <c r="I79" s="15">
        <v>96.7</v>
      </c>
      <c r="J79" s="15">
        <v>98</v>
      </c>
      <c r="K79" s="298">
        <v>98</v>
      </c>
      <c r="L79" s="163"/>
      <c r="M79" s="414"/>
      <c r="N79" s="414"/>
      <c r="O79" s="414"/>
      <c r="P79" s="414"/>
      <c r="Q79" s="414"/>
      <c r="R79" s="414"/>
      <c r="S79" s="414"/>
      <c r="T79" s="414"/>
      <c r="U79" s="414"/>
      <c r="V79" s="414"/>
      <c r="W79" s="414"/>
    </row>
    <row r="80" spans="1:23">
      <c r="A80" s="412"/>
      <c r="B80" s="53" t="s">
        <v>192</v>
      </c>
      <c r="C80" s="410"/>
      <c r="D80" s="301">
        <v>98.4</v>
      </c>
      <c r="E80" s="301">
        <f>(K80/100)*100</f>
        <v>98.5</v>
      </c>
      <c r="F80" s="302">
        <f>MIN(D80/$E$79,100%)</f>
        <v>1</v>
      </c>
      <c r="G80" s="300">
        <v>95.2</v>
      </c>
      <c r="H80" s="300">
        <v>97.2</v>
      </c>
      <c r="I80" s="300">
        <v>97.8</v>
      </c>
      <c r="J80" s="300">
        <v>98.5</v>
      </c>
      <c r="K80" s="300">
        <v>98.5</v>
      </c>
      <c r="L80" s="172"/>
    </row>
    <row r="81" spans="1:16" ht="30.95" customHeight="1">
      <c r="A81" s="350" t="s">
        <v>211</v>
      </c>
      <c r="B81" s="351"/>
      <c r="C81" s="351"/>
      <c r="D81" s="351"/>
      <c r="E81" s="351"/>
      <c r="F81" s="351"/>
      <c r="G81" s="351"/>
      <c r="H81" s="351"/>
      <c r="I81" s="351"/>
      <c r="J81" s="351"/>
      <c r="K81" s="351"/>
      <c r="L81" s="168"/>
      <c r="M81" s="158"/>
      <c r="N81" s="158"/>
      <c r="O81" s="158"/>
      <c r="P81" s="158"/>
    </row>
    <row r="82" spans="1:16" s="158" customFormat="1">
      <c r="A82" s="411" t="s">
        <v>254</v>
      </c>
      <c r="B82" s="54" t="s">
        <v>191</v>
      </c>
      <c r="C82" s="409" t="s">
        <v>16</v>
      </c>
      <c r="D82" s="298">
        <v>96.1</v>
      </c>
      <c r="E82" s="298">
        <v>100</v>
      </c>
      <c r="F82" s="302">
        <f t="shared" ref="F82:F83" si="14">D82/E82</f>
        <v>0.96099999999999997</v>
      </c>
      <c r="G82" s="30">
        <v>100</v>
      </c>
      <c r="H82" s="30">
        <v>100</v>
      </c>
      <c r="I82" s="30"/>
      <c r="J82" s="30"/>
      <c r="K82" s="30"/>
      <c r="L82" s="163"/>
    </row>
    <row r="83" spans="1:16">
      <c r="A83" s="419"/>
      <c r="B83" s="53" t="s">
        <v>192</v>
      </c>
      <c r="C83" s="418"/>
      <c r="D83" s="298">
        <v>97.1</v>
      </c>
      <c r="E83" s="298">
        <v>100</v>
      </c>
      <c r="F83" s="72">
        <f t="shared" si="14"/>
        <v>0.97099999999999997</v>
      </c>
      <c r="G83" s="30">
        <v>100</v>
      </c>
      <c r="H83" s="30">
        <v>100</v>
      </c>
      <c r="I83" s="65"/>
      <c r="J83" s="65"/>
      <c r="K83" s="65"/>
      <c r="L83" s="172"/>
      <c r="M83" s="158"/>
      <c r="N83" s="158"/>
      <c r="O83" s="158"/>
      <c r="P83" s="158"/>
    </row>
    <row r="84" spans="1:16" ht="30.75" customHeight="1">
      <c r="A84" s="350" t="s">
        <v>212</v>
      </c>
      <c r="B84" s="351"/>
      <c r="C84" s="351"/>
      <c r="D84" s="351"/>
      <c r="E84" s="351"/>
      <c r="F84" s="351"/>
      <c r="G84" s="351"/>
      <c r="H84" s="351"/>
      <c r="I84" s="351"/>
      <c r="J84" s="351"/>
      <c r="K84" s="351"/>
      <c r="L84" s="168"/>
    </row>
    <row r="85" spans="1:16" s="158" customFormat="1">
      <c r="A85" s="411" t="s">
        <v>255</v>
      </c>
      <c r="B85" s="54" t="s">
        <v>191</v>
      </c>
      <c r="C85" s="409" t="s">
        <v>16</v>
      </c>
      <c r="D85" s="15">
        <v>76</v>
      </c>
      <c r="E85" s="15">
        <v>100</v>
      </c>
      <c r="F85" s="73">
        <f t="shared" ref="F85" si="15">D85/E85</f>
        <v>0.76</v>
      </c>
      <c r="G85" s="68">
        <v>91</v>
      </c>
      <c r="H85" s="68">
        <v>94</v>
      </c>
      <c r="I85" s="68">
        <v>96</v>
      </c>
      <c r="J85" s="68">
        <v>100</v>
      </c>
      <c r="K85" s="30">
        <v>100</v>
      </c>
      <c r="L85" s="163"/>
    </row>
    <row r="86" spans="1:16">
      <c r="A86" s="412"/>
      <c r="B86" s="53" t="s">
        <v>192</v>
      </c>
      <c r="C86" s="410"/>
      <c r="D86" s="15">
        <v>70</v>
      </c>
      <c r="E86" s="15">
        <v>100</v>
      </c>
      <c r="F86" s="74">
        <f>D86/E86</f>
        <v>0.7</v>
      </c>
      <c r="G86" s="15">
        <v>100</v>
      </c>
      <c r="H86" s="15">
        <v>100</v>
      </c>
      <c r="I86" s="15">
        <v>100</v>
      </c>
      <c r="J86" s="15">
        <v>100</v>
      </c>
      <c r="K86" s="15">
        <v>100</v>
      </c>
      <c r="L86" s="173"/>
    </row>
    <row r="87" spans="1:16">
      <c r="A87" s="412"/>
      <c r="B87" s="316" t="s">
        <v>279</v>
      </c>
      <c r="C87" s="410"/>
      <c r="D87" s="317">
        <v>70</v>
      </c>
      <c r="E87" s="317">
        <v>100</v>
      </c>
      <c r="F87" s="318">
        <f t="shared" ref="F87:F89" si="16">D87/E87</f>
        <v>0.7</v>
      </c>
      <c r="G87" s="317">
        <v>100</v>
      </c>
      <c r="H87" s="317">
        <v>100</v>
      </c>
      <c r="I87" s="317">
        <v>100</v>
      </c>
      <c r="J87" s="317">
        <v>100</v>
      </c>
      <c r="K87" s="317">
        <v>100</v>
      </c>
      <c r="L87" s="173"/>
    </row>
    <row r="88" spans="1:16">
      <c r="A88" s="412"/>
      <c r="B88" s="316" t="s">
        <v>280</v>
      </c>
      <c r="C88" s="410"/>
      <c r="D88" s="317">
        <v>70</v>
      </c>
      <c r="E88" s="317">
        <v>100</v>
      </c>
      <c r="F88" s="318">
        <f t="shared" si="16"/>
        <v>0.7</v>
      </c>
      <c r="G88" s="317">
        <v>100</v>
      </c>
      <c r="H88" s="317">
        <v>100</v>
      </c>
      <c r="I88" s="317">
        <v>100</v>
      </c>
      <c r="J88" s="317">
        <v>100</v>
      </c>
      <c r="K88" s="317">
        <v>100</v>
      </c>
      <c r="L88" s="173"/>
    </row>
    <row r="89" spans="1:16">
      <c r="A89" s="419"/>
      <c r="B89" s="316" t="s">
        <v>281</v>
      </c>
      <c r="C89" s="418"/>
      <c r="D89" s="317">
        <v>70</v>
      </c>
      <c r="E89" s="317">
        <v>100</v>
      </c>
      <c r="F89" s="318">
        <f t="shared" si="16"/>
        <v>0.7</v>
      </c>
      <c r="G89" s="317">
        <v>100</v>
      </c>
      <c r="H89" s="317">
        <v>100</v>
      </c>
      <c r="I89" s="317">
        <v>100</v>
      </c>
      <c r="J89" s="317">
        <v>100</v>
      </c>
      <c r="K89" s="317">
        <v>100</v>
      </c>
      <c r="L89" s="173"/>
    </row>
    <row r="90" spans="1:16" ht="31.5" customHeight="1">
      <c r="A90" s="350" t="s">
        <v>213</v>
      </c>
      <c r="B90" s="351"/>
      <c r="C90" s="351"/>
      <c r="D90" s="351"/>
      <c r="E90" s="351"/>
      <c r="F90" s="351"/>
      <c r="G90" s="351"/>
      <c r="H90" s="351"/>
      <c r="I90" s="351"/>
      <c r="J90" s="351"/>
      <c r="K90" s="351"/>
    </row>
    <row r="91" spans="1:16">
      <c r="A91" s="348" t="s">
        <v>256</v>
      </c>
      <c r="B91" s="54" t="s">
        <v>191</v>
      </c>
      <c r="C91" s="409" t="s">
        <v>16</v>
      </c>
      <c r="D91" s="15">
        <v>60</v>
      </c>
      <c r="E91" s="15">
        <v>93.6</v>
      </c>
      <c r="F91" s="223">
        <f>D91/E91</f>
        <v>0.64102564102564108</v>
      </c>
      <c r="G91" s="298">
        <v>87.6</v>
      </c>
      <c r="H91" s="298">
        <v>88.6</v>
      </c>
      <c r="I91" s="298">
        <v>90.6</v>
      </c>
      <c r="J91" s="298">
        <v>93.6</v>
      </c>
      <c r="K91" s="298">
        <v>93.6</v>
      </c>
    </row>
    <row r="92" spans="1:16">
      <c r="A92" s="348"/>
      <c r="B92" s="53" t="s">
        <v>192</v>
      </c>
      <c r="C92" s="410"/>
      <c r="D92" s="15">
        <v>70</v>
      </c>
      <c r="E92" s="15">
        <f>(K92/100)*100</f>
        <v>93.6</v>
      </c>
      <c r="F92" s="223">
        <f>D92/$E$91</f>
        <v>0.74786324786324787</v>
      </c>
      <c r="G92" s="15">
        <v>87.6</v>
      </c>
      <c r="H92" s="15">
        <v>88.6</v>
      </c>
      <c r="I92" s="15">
        <v>90.6</v>
      </c>
      <c r="J92" s="15">
        <v>93.6</v>
      </c>
      <c r="K92" s="15">
        <v>93.6</v>
      </c>
    </row>
    <row r="93" spans="1:16" ht="70.5" customHeight="1">
      <c r="A93" s="346" t="s">
        <v>214</v>
      </c>
      <c r="B93" s="346"/>
      <c r="C93" s="346"/>
      <c r="D93" s="346"/>
      <c r="E93" s="346"/>
      <c r="F93" s="346"/>
      <c r="G93" s="346"/>
      <c r="H93" s="346"/>
      <c r="I93" s="346"/>
      <c r="J93" s="346"/>
      <c r="K93" s="346"/>
    </row>
    <row r="94" spans="1:16" ht="29.45" customHeight="1">
      <c r="A94" s="350" t="s">
        <v>215</v>
      </c>
      <c r="B94" s="351"/>
      <c r="C94" s="351"/>
      <c r="D94" s="351"/>
      <c r="E94" s="351"/>
      <c r="F94" s="351"/>
      <c r="G94" s="351"/>
      <c r="H94" s="351"/>
      <c r="I94" s="351"/>
      <c r="J94" s="351"/>
      <c r="K94" s="351"/>
      <c r="L94" s="168"/>
    </row>
    <row r="95" spans="1:16" s="268" customFormat="1">
      <c r="A95" s="411" t="s">
        <v>278</v>
      </c>
      <c r="B95" s="54" t="s">
        <v>191</v>
      </c>
      <c r="C95" s="420" t="s">
        <v>16</v>
      </c>
      <c r="D95" s="264">
        <v>80</v>
      </c>
      <c r="E95" s="264">
        <v>90</v>
      </c>
      <c r="F95" s="265">
        <f>MIN(D95/E95,100%)</f>
        <v>0.88888888888888884</v>
      </c>
      <c r="G95" s="264">
        <v>80</v>
      </c>
      <c r="H95" s="264">
        <v>82</v>
      </c>
      <c r="I95" s="264">
        <v>85</v>
      </c>
      <c r="J95" s="264">
        <v>90</v>
      </c>
      <c r="K95" s="264">
        <v>90</v>
      </c>
      <c r="L95" s="172"/>
    </row>
    <row r="96" spans="1:16">
      <c r="A96" s="419"/>
      <c r="B96" s="53" t="s">
        <v>192</v>
      </c>
      <c r="C96" s="421"/>
      <c r="D96" s="264">
        <v>93</v>
      </c>
      <c r="E96" s="264">
        <f>(K96/100)*100</f>
        <v>99</v>
      </c>
      <c r="F96" s="307">
        <f t="shared" ref="F96" si="17">MIN(D96/$E$95,100%)</f>
        <v>1</v>
      </c>
      <c r="G96" s="263">
        <v>93</v>
      </c>
      <c r="H96" s="263">
        <v>94</v>
      </c>
      <c r="I96" s="263">
        <v>97</v>
      </c>
      <c r="J96" s="263">
        <v>99</v>
      </c>
      <c r="K96" s="263">
        <v>99</v>
      </c>
      <c r="L96" s="173"/>
    </row>
    <row r="97" spans="1:17" ht="33.950000000000003" customHeight="1">
      <c r="A97" s="346" t="s">
        <v>216</v>
      </c>
      <c r="B97" s="347"/>
      <c r="C97" s="347"/>
      <c r="D97" s="347"/>
      <c r="E97" s="347"/>
      <c r="F97" s="347"/>
      <c r="G97" s="347"/>
      <c r="H97" s="347"/>
      <c r="I97" s="347"/>
      <c r="J97" s="347"/>
      <c r="K97" s="347"/>
      <c r="L97" s="163"/>
    </row>
    <row r="98" spans="1:17" s="268" customFormat="1">
      <c r="A98" s="348" t="s">
        <v>274</v>
      </c>
      <c r="B98" s="54" t="s">
        <v>191</v>
      </c>
      <c r="C98" s="349" t="s">
        <v>16</v>
      </c>
      <c r="D98" s="68">
        <v>90</v>
      </c>
      <c r="E98" s="68">
        <v>91.2</v>
      </c>
      <c r="F98" s="279">
        <f>D98/E98</f>
        <v>0.98684210526315785</v>
      </c>
      <c r="G98" s="298">
        <v>83.7</v>
      </c>
      <c r="H98" s="298">
        <v>89.2</v>
      </c>
      <c r="I98" s="298">
        <v>89.2</v>
      </c>
      <c r="J98" s="298">
        <v>91.2</v>
      </c>
      <c r="K98" s="298">
        <v>91.2</v>
      </c>
      <c r="L98" s="172"/>
    </row>
    <row r="99" spans="1:17">
      <c r="A99" s="348"/>
      <c r="B99" s="53" t="s">
        <v>192</v>
      </c>
      <c r="C99" s="349"/>
      <c r="D99" s="68">
        <v>88</v>
      </c>
      <c r="E99" s="68">
        <f>(K99/100)*100</f>
        <v>91.9</v>
      </c>
      <c r="F99" s="67">
        <f>D99/$E$98</f>
        <v>0.96491228070175439</v>
      </c>
      <c r="G99" s="290">
        <v>84.6</v>
      </c>
      <c r="H99" s="290">
        <v>88.9</v>
      </c>
      <c r="I99" s="290">
        <v>88.9</v>
      </c>
      <c r="J99" s="290">
        <v>91.9</v>
      </c>
      <c r="K99" s="290">
        <v>91.9</v>
      </c>
      <c r="L99" s="170"/>
      <c r="M99" s="246"/>
      <c r="N99" s="246"/>
      <c r="O99" s="246"/>
      <c r="P99" s="246"/>
      <c r="Q99" s="246"/>
    </row>
    <row r="100" spans="1:17" ht="24.95" customHeight="1">
      <c r="A100" s="415" t="s">
        <v>217</v>
      </c>
      <c r="B100" s="416"/>
      <c r="C100" s="416"/>
      <c r="D100" s="416"/>
      <c r="E100" s="416"/>
      <c r="F100" s="416"/>
      <c r="G100" s="416"/>
      <c r="H100" s="416"/>
      <c r="I100" s="416"/>
      <c r="J100" s="416"/>
      <c r="K100" s="417"/>
      <c r="L100" s="170"/>
    </row>
    <row r="101" spans="1:17">
      <c r="A101" s="396" t="s">
        <v>273</v>
      </c>
      <c r="B101" s="54" t="s">
        <v>191</v>
      </c>
      <c r="C101" s="376" t="s">
        <v>16</v>
      </c>
      <c r="D101" s="270">
        <v>77.099999999999994</v>
      </c>
      <c r="E101" s="270">
        <v>83.5</v>
      </c>
      <c r="F101" s="295">
        <f t="shared" ref="F101" si="18">D101/E101*100%</f>
        <v>0.92335329341317363</v>
      </c>
      <c r="G101" s="56">
        <v>81.5</v>
      </c>
      <c r="H101" s="59">
        <v>82</v>
      </c>
      <c r="I101" s="56">
        <v>82.5</v>
      </c>
      <c r="J101" s="59">
        <v>83</v>
      </c>
      <c r="K101" s="269">
        <v>83.5</v>
      </c>
      <c r="L101" s="170"/>
    </row>
    <row r="102" spans="1:17">
      <c r="A102" s="397"/>
      <c r="B102" s="53" t="s">
        <v>192</v>
      </c>
      <c r="C102" s="379"/>
      <c r="D102" s="270">
        <v>77.099999999999994</v>
      </c>
      <c r="E102" s="270">
        <v>83.5</v>
      </c>
      <c r="F102" s="295">
        <f>D102/$E$101*100%</f>
        <v>0.92335329341317363</v>
      </c>
      <c r="G102" s="270">
        <v>81.5</v>
      </c>
      <c r="H102" s="270">
        <v>82</v>
      </c>
      <c r="I102" s="270">
        <v>82.5</v>
      </c>
      <c r="J102" s="269">
        <v>83</v>
      </c>
      <c r="K102" s="269">
        <v>83.5</v>
      </c>
      <c r="L102" s="170"/>
    </row>
    <row r="103" spans="1:17">
      <c r="A103" s="398"/>
      <c r="B103" s="323" t="s">
        <v>279</v>
      </c>
      <c r="C103" s="315"/>
      <c r="D103" s="319">
        <v>77.099999999999994</v>
      </c>
      <c r="E103" s="319">
        <v>83.5</v>
      </c>
      <c r="F103" s="320">
        <f>D103/$E$101*100%</f>
        <v>0.92335329341317363</v>
      </c>
      <c r="G103" s="321">
        <v>81.5</v>
      </c>
      <c r="H103" s="321">
        <v>82</v>
      </c>
      <c r="I103" s="321">
        <v>82.5</v>
      </c>
      <c r="J103" s="322">
        <v>83</v>
      </c>
      <c r="K103" s="322">
        <v>83.5</v>
      </c>
      <c r="L103" s="170"/>
    </row>
    <row r="104" spans="1:17" ht="30.95" customHeight="1">
      <c r="A104" s="347" t="s">
        <v>218</v>
      </c>
      <c r="B104" s="347"/>
      <c r="C104" s="347"/>
      <c r="D104" s="347"/>
      <c r="E104" s="347"/>
      <c r="F104" s="347"/>
      <c r="G104" s="347"/>
      <c r="H104" s="347"/>
      <c r="I104" s="347"/>
      <c r="J104" s="347"/>
      <c r="K104" s="347"/>
      <c r="L104" s="163"/>
    </row>
    <row r="105" spans="1:17" s="158" customFormat="1">
      <c r="A105" s="411" t="s">
        <v>272</v>
      </c>
      <c r="B105" s="54" t="s">
        <v>191</v>
      </c>
      <c r="C105" s="376" t="s">
        <v>16</v>
      </c>
      <c r="D105" s="107">
        <v>87</v>
      </c>
      <c r="E105" s="107">
        <v>92</v>
      </c>
      <c r="F105" s="70">
        <f>MIN(D105/E105,100%)</f>
        <v>0.94565217391304346</v>
      </c>
      <c r="G105" s="298">
        <v>87</v>
      </c>
      <c r="H105" s="298">
        <v>90</v>
      </c>
      <c r="I105" s="15">
        <v>91</v>
      </c>
      <c r="J105" s="298">
        <v>92</v>
      </c>
      <c r="K105" s="298">
        <v>92</v>
      </c>
      <c r="L105" s="173"/>
    </row>
    <row r="106" spans="1:17">
      <c r="A106" s="412"/>
      <c r="B106" s="53" t="s">
        <v>192</v>
      </c>
      <c r="C106" s="379"/>
      <c r="D106" s="107">
        <v>51.2</v>
      </c>
      <c r="E106" s="107">
        <f>(K106/100)*100</f>
        <v>60</v>
      </c>
      <c r="F106" s="73">
        <f>MIN(D106/$E$105,100%)</f>
        <v>0.55652173913043479</v>
      </c>
      <c r="G106" s="107">
        <v>51.2</v>
      </c>
      <c r="H106" s="107">
        <v>55</v>
      </c>
      <c r="I106" s="107">
        <v>56</v>
      </c>
      <c r="J106" s="107">
        <v>58</v>
      </c>
      <c r="K106" s="68">
        <v>60</v>
      </c>
      <c r="L106" s="170"/>
    </row>
    <row r="107" spans="1:17">
      <c r="A107" s="412"/>
      <c r="B107" s="316" t="s">
        <v>279</v>
      </c>
      <c r="C107" s="379"/>
      <c r="D107" s="324">
        <v>66</v>
      </c>
      <c r="E107" s="324">
        <v>68</v>
      </c>
      <c r="F107" s="318">
        <f t="shared" ref="F107:F109" si="19">MIN(D107/$E$105,100%)</f>
        <v>0.71739130434782605</v>
      </c>
      <c r="G107" s="324">
        <v>66</v>
      </c>
      <c r="H107" s="324">
        <v>67</v>
      </c>
      <c r="I107" s="324">
        <v>68</v>
      </c>
      <c r="J107" s="324">
        <v>68</v>
      </c>
      <c r="K107" s="325">
        <v>68</v>
      </c>
      <c r="L107" s="170"/>
    </row>
    <row r="108" spans="1:17">
      <c r="A108" s="412"/>
      <c r="B108" s="316" t="s">
        <v>280</v>
      </c>
      <c r="C108" s="379"/>
      <c r="D108" s="324">
        <v>100</v>
      </c>
      <c r="E108" s="324">
        <v>100</v>
      </c>
      <c r="F108" s="318">
        <f t="shared" si="19"/>
        <v>1</v>
      </c>
      <c r="G108" s="324">
        <v>100</v>
      </c>
      <c r="H108" s="324">
        <v>100</v>
      </c>
      <c r="I108" s="324">
        <v>100</v>
      </c>
      <c r="J108" s="324">
        <v>100</v>
      </c>
      <c r="K108" s="324">
        <v>100</v>
      </c>
      <c r="L108" s="170"/>
    </row>
    <row r="109" spans="1:17">
      <c r="A109" s="412"/>
      <c r="B109" s="316" t="s">
        <v>281</v>
      </c>
      <c r="C109" s="379"/>
      <c r="D109" s="324">
        <v>100</v>
      </c>
      <c r="E109" s="324">
        <v>100</v>
      </c>
      <c r="F109" s="318">
        <f t="shared" si="19"/>
        <v>1</v>
      </c>
      <c r="G109" s="324">
        <v>100</v>
      </c>
      <c r="H109" s="324">
        <v>100</v>
      </c>
      <c r="I109" s="324">
        <v>100</v>
      </c>
      <c r="J109" s="324">
        <v>100</v>
      </c>
      <c r="K109" s="325">
        <v>100</v>
      </c>
      <c r="L109" s="170"/>
    </row>
    <row r="110" spans="1:17" ht="30.75" customHeight="1">
      <c r="A110" s="346" t="s">
        <v>219</v>
      </c>
      <c r="B110" s="346"/>
      <c r="C110" s="346"/>
      <c r="D110" s="346"/>
      <c r="E110" s="346"/>
      <c r="F110" s="346"/>
      <c r="G110" s="346"/>
      <c r="H110" s="346"/>
      <c r="I110" s="346"/>
      <c r="J110" s="346"/>
      <c r="K110" s="346"/>
      <c r="L110" s="160"/>
    </row>
    <row r="111" spans="1:17">
      <c r="A111" s="399" t="s">
        <v>271</v>
      </c>
      <c r="B111" s="54" t="s">
        <v>191</v>
      </c>
      <c r="C111" s="376" t="s">
        <v>16</v>
      </c>
      <c r="D111" s="281">
        <v>37</v>
      </c>
      <c r="E111" s="281">
        <v>42</v>
      </c>
      <c r="F111" s="231">
        <f t="shared" ref="F111:F112" si="20">D111/E111*100%</f>
        <v>0.88095238095238093</v>
      </c>
      <c r="G111" s="59">
        <v>38</v>
      </c>
      <c r="H111" s="59">
        <v>39</v>
      </c>
      <c r="I111" s="59">
        <v>40</v>
      </c>
      <c r="J111" s="60">
        <v>42</v>
      </c>
      <c r="K111" s="60">
        <v>42</v>
      </c>
      <c r="L111" s="174"/>
    </row>
    <row r="112" spans="1:17">
      <c r="A112" s="423"/>
      <c r="B112" s="53" t="s">
        <v>192</v>
      </c>
      <c r="C112" s="379"/>
      <c r="D112" s="281">
        <v>37.200000000000003</v>
      </c>
      <c r="E112" s="281">
        <v>42</v>
      </c>
      <c r="F112" s="231">
        <f t="shared" si="20"/>
        <v>0.88571428571428579</v>
      </c>
      <c r="G112" s="281">
        <v>37.5</v>
      </c>
      <c r="H112" s="281">
        <v>38.299999999999997</v>
      </c>
      <c r="I112" s="281">
        <v>39.5</v>
      </c>
      <c r="J112" s="281">
        <v>42</v>
      </c>
      <c r="K112" s="281">
        <v>42</v>
      </c>
      <c r="L112" s="185"/>
      <c r="M112" s="408"/>
      <c r="N112" s="408"/>
      <c r="O112" s="408"/>
      <c r="P112" s="408"/>
      <c r="Q112" s="408"/>
    </row>
    <row r="113" spans="1:12">
      <c r="A113" s="423"/>
      <c r="B113" s="316" t="s">
        <v>279</v>
      </c>
      <c r="C113" s="379"/>
      <c r="D113" s="326">
        <v>15</v>
      </c>
      <c r="E113" s="326">
        <v>33</v>
      </c>
      <c r="F113" s="327">
        <f>SUM(D113/E112)</f>
        <v>0.35714285714285715</v>
      </c>
      <c r="G113" s="326">
        <v>18</v>
      </c>
      <c r="H113" s="326">
        <v>20</v>
      </c>
      <c r="I113" s="326">
        <v>25</v>
      </c>
      <c r="J113" s="326">
        <v>30</v>
      </c>
      <c r="K113" s="326">
        <v>33</v>
      </c>
      <c r="L113" s="185"/>
    </row>
    <row r="114" spans="1:12">
      <c r="A114" s="423"/>
      <c r="B114" s="316" t="s">
        <v>280</v>
      </c>
      <c r="C114" s="379"/>
      <c r="D114" s="326">
        <v>20</v>
      </c>
      <c r="E114" s="326">
        <v>25</v>
      </c>
      <c r="F114" s="327">
        <v>0.48</v>
      </c>
      <c r="G114" s="328">
        <v>20</v>
      </c>
      <c r="H114" s="328">
        <v>21</v>
      </c>
      <c r="I114" s="328">
        <v>21.5</v>
      </c>
      <c r="J114" s="328">
        <v>25</v>
      </c>
      <c r="K114" s="328">
        <v>25</v>
      </c>
      <c r="L114" s="185"/>
    </row>
    <row r="115" spans="1:12">
      <c r="A115" s="400"/>
      <c r="B115" s="316" t="s">
        <v>281</v>
      </c>
      <c r="C115" s="377"/>
      <c r="D115" s="326">
        <v>18</v>
      </c>
      <c r="E115" s="326">
        <v>30</v>
      </c>
      <c r="F115" s="327">
        <v>0.43</v>
      </c>
      <c r="G115" s="328">
        <v>25</v>
      </c>
      <c r="H115" s="328">
        <v>26</v>
      </c>
      <c r="I115" s="328">
        <v>26.5</v>
      </c>
      <c r="J115" s="328">
        <v>30</v>
      </c>
      <c r="K115" s="328">
        <v>30</v>
      </c>
      <c r="L115" s="185"/>
    </row>
    <row r="116" spans="1:12" ht="35.25" customHeight="1">
      <c r="A116" s="346" t="s">
        <v>220</v>
      </c>
      <c r="B116" s="346"/>
      <c r="C116" s="346"/>
      <c r="D116" s="346"/>
      <c r="E116" s="346"/>
      <c r="F116" s="346"/>
      <c r="G116" s="346"/>
      <c r="H116" s="346"/>
      <c r="I116" s="346"/>
      <c r="J116" s="346"/>
      <c r="K116" s="346"/>
      <c r="L116" s="160"/>
    </row>
    <row r="117" spans="1:12">
      <c r="A117" s="399" t="s">
        <v>270</v>
      </c>
      <c r="B117" s="54" t="s">
        <v>191</v>
      </c>
      <c r="C117" s="376" t="s">
        <v>16</v>
      </c>
      <c r="D117" s="19">
        <v>93</v>
      </c>
      <c r="E117" s="19">
        <v>97</v>
      </c>
      <c r="F117" s="34">
        <f t="shared" ref="F117" si="21">D117/E117</f>
        <v>0.95876288659793818</v>
      </c>
      <c r="G117" s="19">
        <v>94</v>
      </c>
      <c r="H117" s="19">
        <v>95</v>
      </c>
      <c r="I117" s="19">
        <v>96</v>
      </c>
      <c r="J117" s="19">
        <v>97</v>
      </c>
      <c r="K117" s="19">
        <v>97</v>
      </c>
      <c r="L117" s="174"/>
    </row>
    <row r="118" spans="1:12">
      <c r="A118" s="423"/>
      <c r="B118" s="53" t="s">
        <v>192</v>
      </c>
      <c r="C118" s="379"/>
      <c r="D118" s="19">
        <v>79</v>
      </c>
      <c r="E118" s="19">
        <f>(K118/100)*100</f>
        <v>86</v>
      </c>
      <c r="F118" s="230">
        <f>D118/$E$117</f>
        <v>0.81443298969072164</v>
      </c>
      <c r="G118" s="19">
        <v>83</v>
      </c>
      <c r="H118" s="19">
        <v>84</v>
      </c>
      <c r="I118" s="19">
        <v>85</v>
      </c>
      <c r="J118" s="19">
        <v>86</v>
      </c>
      <c r="K118" s="19">
        <v>86</v>
      </c>
      <c r="L118" s="185"/>
    </row>
    <row r="119" spans="1:12" ht="35.25" customHeight="1">
      <c r="A119" s="430" t="s">
        <v>221</v>
      </c>
      <c r="B119" s="430"/>
      <c r="C119" s="430"/>
      <c r="D119" s="430"/>
      <c r="E119" s="430"/>
      <c r="F119" s="430"/>
      <c r="G119" s="430"/>
      <c r="H119" s="430"/>
      <c r="I119" s="430"/>
      <c r="J119" s="430"/>
      <c r="K119" s="430"/>
      <c r="L119" s="162"/>
    </row>
    <row r="120" spans="1:12">
      <c r="A120" s="399" t="s">
        <v>269</v>
      </c>
      <c r="B120" s="54" t="s">
        <v>191</v>
      </c>
      <c r="C120" s="399" t="s">
        <v>16</v>
      </c>
      <c r="D120" s="47">
        <v>98.6</v>
      </c>
      <c r="E120" s="47">
        <v>100</v>
      </c>
      <c r="F120" s="222">
        <f t="shared" ref="F120:F124" si="22">D120/E120</f>
        <v>0.98599999999999999</v>
      </c>
      <c r="G120" s="47">
        <v>100</v>
      </c>
      <c r="H120" s="47">
        <v>100</v>
      </c>
      <c r="I120" s="47">
        <v>100</v>
      </c>
      <c r="J120" s="47">
        <v>100</v>
      </c>
      <c r="K120" s="47">
        <v>100</v>
      </c>
      <c r="L120" s="183"/>
    </row>
    <row r="121" spans="1:12">
      <c r="A121" s="423"/>
      <c r="B121" s="53" t="s">
        <v>192</v>
      </c>
      <c r="C121" s="423"/>
      <c r="D121" s="47">
        <v>100</v>
      </c>
      <c r="E121" s="47">
        <v>100</v>
      </c>
      <c r="F121" s="222">
        <f t="shared" si="22"/>
        <v>1</v>
      </c>
      <c r="G121" s="47">
        <v>100</v>
      </c>
      <c r="H121" s="47">
        <v>100</v>
      </c>
      <c r="I121" s="47">
        <v>100</v>
      </c>
      <c r="J121" s="47">
        <v>100</v>
      </c>
      <c r="K121" s="47">
        <v>100</v>
      </c>
      <c r="L121" s="184"/>
    </row>
    <row r="122" spans="1:12" s="332" customFormat="1">
      <c r="A122" s="423"/>
      <c r="B122" s="316" t="s">
        <v>279</v>
      </c>
      <c r="C122" s="423"/>
      <c r="D122" s="329">
        <v>100</v>
      </c>
      <c r="E122" s="329">
        <v>100</v>
      </c>
      <c r="F122" s="330">
        <f t="shared" si="22"/>
        <v>1</v>
      </c>
      <c r="G122" s="329">
        <v>100</v>
      </c>
      <c r="H122" s="329">
        <v>100</v>
      </c>
      <c r="I122" s="329">
        <v>100</v>
      </c>
      <c r="J122" s="329">
        <v>100</v>
      </c>
      <c r="K122" s="329">
        <v>100</v>
      </c>
      <c r="L122" s="331"/>
    </row>
    <row r="123" spans="1:12" s="332" customFormat="1">
      <c r="A123" s="423"/>
      <c r="B123" s="316" t="s">
        <v>280</v>
      </c>
      <c r="C123" s="423"/>
      <c r="D123" s="329">
        <v>100</v>
      </c>
      <c r="E123" s="329">
        <v>100</v>
      </c>
      <c r="F123" s="330">
        <f t="shared" si="22"/>
        <v>1</v>
      </c>
      <c r="G123" s="329">
        <v>100</v>
      </c>
      <c r="H123" s="329">
        <v>100</v>
      </c>
      <c r="I123" s="329">
        <v>100</v>
      </c>
      <c r="J123" s="329">
        <v>100</v>
      </c>
      <c r="K123" s="329">
        <v>100</v>
      </c>
      <c r="L123" s="331"/>
    </row>
    <row r="124" spans="1:12" s="332" customFormat="1">
      <c r="A124" s="400"/>
      <c r="B124" s="316" t="s">
        <v>281</v>
      </c>
      <c r="C124" s="400"/>
      <c r="D124" s="329">
        <v>100</v>
      </c>
      <c r="E124" s="329">
        <v>100</v>
      </c>
      <c r="F124" s="330">
        <f t="shared" si="22"/>
        <v>1</v>
      </c>
      <c r="G124" s="329">
        <v>100</v>
      </c>
      <c r="H124" s="329">
        <v>100</v>
      </c>
      <c r="I124" s="329">
        <v>100</v>
      </c>
      <c r="J124" s="329">
        <v>100</v>
      </c>
      <c r="K124" s="329">
        <v>100</v>
      </c>
      <c r="L124" s="331"/>
    </row>
    <row r="125" spans="1:12" ht="32.450000000000003" customHeight="1">
      <c r="A125" s="346" t="s">
        <v>222</v>
      </c>
      <c r="B125" s="346"/>
      <c r="C125" s="346"/>
      <c r="D125" s="346"/>
      <c r="E125" s="346"/>
      <c r="F125" s="346"/>
      <c r="G125" s="346"/>
      <c r="H125" s="346"/>
      <c r="I125" s="346"/>
      <c r="J125" s="346"/>
      <c r="K125" s="346"/>
      <c r="L125" s="160"/>
    </row>
    <row r="126" spans="1:12">
      <c r="A126" s="399" t="s">
        <v>268</v>
      </c>
      <c r="B126" s="54" t="s">
        <v>191</v>
      </c>
      <c r="C126" s="376" t="s">
        <v>16</v>
      </c>
      <c r="D126" s="93">
        <v>57.999999999999993</v>
      </c>
      <c r="E126" s="93">
        <v>55.000000000000007</v>
      </c>
      <c r="F126" s="34">
        <f>MIN(E126/D126,100%)</f>
        <v>0.94827586206896575</v>
      </c>
      <c r="G126" s="298">
        <v>56</v>
      </c>
      <c r="H126" s="298">
        <v>55</v>
      </c>
      <c r="I126" s="298">
        <v>55</v>
      </c>
      <c r="J126" s="298">
        <v>55</v>
      </c>
      <c r="K126" s="298">
        <v>55</v>
      </c>
      <c r="L126" s="174"/>
    </row>
    <row r="127" spans="1:12">
      <c r="A127" s="400"/>
      <c r="B127" s="53" t="s">
        <v>192</v>
      </c>
      <c r="C127" s="377"/>
      <c r="D127" s="93">
        <v>50</v>
      </c>
      <c r="E127" s="93">
        <f>(K127/100)*100</f>
        <v>49.6</v>
      </c>
      <c r="F127" s="34">
        <f>MIN($E$126/D127,100%)</f>
        <v>1</v>
      </c>
      <c r="G127" s="299">
        <v>50</v>
      </c>
      <c r="H127" s="92">
        <v>49.6</v>
      </c>
      <c r="I127" s="92">
        <v>49.6</v>
      </c>
      <c r="J127" s="92">
        <v>49.6</v>
      </c>
      <c r="K127" s="92">
        <v>49.6</v>
      </c>
      <c r="L127" s="185"/>
    </row>
    <row r="128" spans="1:12" ht="32.25" customHeight="1">
      <c r="A128" s="431" t="s">
        <v>223</v>
      </c>
      <c r="B128" s="431"/>
      <c r="C128" s="431"/>
      <c r="D128" s="431"/>
      <c r="E128" s="431"/>
      <c r="F128" s="431"/>
      <c r="G128" s="431"/>
      <c r="H128" s="431"/>
      <c r="I128" s="431"/>
      <c r="J128" s="431"/>
      <c r="K128" s="431"/>
    </row>
    <row r="129" spans="1:27">
      <c r="A129" s="434" t="s">
        <v>267</v>
      </c>
      <c r="B129" s="54" t="s">
        <v>191</v>
      </c>
      <c r="C129" s="432" t="s">
        <v>16</v>
      </c>
      <c r="D129" s="267">
        <v>56.999999999999993</v>
      </c>
      <c r="E129" s="267">
        <v>49</v>
      </c>
      <c r="F129" s="226">
        <f>MIN(E129/D129,100%)</f>
        <v>0.85964912280701766</v>
      </c>
      <c r="G129" s="298">
        <v>54</v>
      </c>
      <c r="H129" s="298">
        <v>51</v>
      </c>
      <c r="I129" s="298">
        <v>49</v>
      </c>
      <c r="J129" s="298">
        <v>49</v>
      </c>
      <c r="K129" s="298">
        <v>49</v>
      </c>
    </row>
    <row r="130" spans="1:27">
      <c r="A130" s="435"/>
      <c r="B130" s="53" t="s">
        <v>192</v>
      </c>
      <c r="C130" s="433"/>
      <c r="D130" s="267">
        <v>56.999999999999993</v>
      </c>
      <c r="E130" s="267">
        <f>(K130/100)*100</f>
        <v>48</v>
      </c>
      <c r="F130" s="226">
        <f>MIN($E$129/D130,100%)</f>
        <v>0.85964912280701766</v>
      </c>
      <c r="G130" s="266">
        <v>54</v>
      </c>
      <c r="H130" s="267">
        <v>50</v>
      </c>
      <c r="I130" s="267">
        <v>48</v>
      </c>
      <c r="J130" s="267">
        <v>48</v>
      </c>
      <c r="K130" s="267">
        <v>48</v>
      </c>
    </row>
    <row r="131" spans="1:27" s="35" customFormat="1" ht="33.75" customHeight="1">
      <c r="A131" s="346" t="s">
        <v>224</v>
      </c>
      <c r="B131" s="346"/>
      <c r="C131" s="346"/>
      <c r="D131" s="346"/>
      <c r="E131" s="346"/>
      <c r="F131" s="346"/>
      <c r="G131" s="346"/>
      <c r="H131" s="346"/>
      <c r="I131" s="346"/>
      <c r="J131" s="346"/>
      <c r="K131" s="346"/>
      <c r="L131" s="160"/>
    </row>
    <row r="132" spans="1:27" s="38" customFormat="1">
      <c r="A132" s="436" t="s">
        <v>266</v>
      </c>
      <c r="B132" s="54" t="s">
        <v>191</v>
      </c>
      <c r="C132" s="376" t="s">
        <v>16</v>
      </c>
      <c r="D132" s="36">
        <v>3.5000000000000004</v>
      </c>
      <c r="E132" s="36">
        <v>11</v>
      </c>
      <c r="F132" s="282">
        <f>D132/E132</f>
        <v>0.31818181818181823</v>
      </c>
      <c r="G132" s="36">
        <v>5</v>
      </c>
      <c r="H132" s="36">
        <v>8</v>
      </c>
      <c r="I132" s="36">
        <v>9</v>
      </c>
      <c r="J132" s="36">
        <v>11</v>
      </c>
      <c r="K132" s="36">
        <v>11</v>
      </c>
      <c r="L132" s="182"/>
      <c r="N132" s="238"/>
      <c r="O132" s="39"/>
      <c r="P132" s="40"/>
      <c r="Q132" s="41"/>
    </row>
    <row r="133" spans="1:27">
      <c r="A133" s="437"/>
      <c r="B133" s="53" t="s">
        <v>192</v>
      </c>
      <c r="C133" s="379"/>
      <c r="D133" s="36">
        <v>3.5000000000000004</v>
      </c>
      <c r="E133" s="36">
        <v>11</v>
      </c>
      <c r="F133" s="282">
        <f>D133/E133</f>
        <v>0.31818181818181823</v>
      </c>
      <c r="G133" s="299">
        <v>5</v>
      </c>
      <c r="H133" s="299">
        <v>8</v>
      </c>
      <c r="I133" s="299">
        <v>9</v>
      </c>
      <c r="J133" s="44">
        <v>11</v>
      </c>
      <c r="K133" s="44">
        <v>11</v>
      </c>
      <c r="L133" s="183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</row>
    <row r="134" spans="1:27" s="332" customFormat="1" ht="31.5" customHeight="1">
      <c r="A134" s="437"/>
      <c r="B134" s="333" t="s">
        <v>282</v>
      </c>
      <c r="C134" s="379"/>
      <c r="D134" s="334">
        <v>80</v>
      </c>
      <c r="E134" s="334">
        <v>80</v>
      </c>
      <c r="F134" s="282">
        <f>D134/E134</f>
        <v>1</v>
      </c>
      <c r="G134" s="334">
        <v>80</v>
      </c>
      <c r="H134" s="334">
        <v>80</v>
      </c>
      <c r="I134" s="334">
        <v>80</v>
      </c>
      <c r="J134" s="334">
        <v>80</v>
      </c>
      <c r="K134" s="334">
        <v>80</v>
      </c>
      <c r="L134" s="335"/>
      <c r="N134" s="336"/>
      <c r="O134" s="336"/>
      <c r="P134" s="336"/>
      <c r="Q134" s="336"/>
      <c r="R134" s="336"/>
      <c r="S134" s="336"/>
      <c r="T134" s="336"/>
      <c r="U134" s="336"/>
      <c r="V134" s="336"/>
      <c r="W134" s="336"/>
      <c r="X134" s="336"/>
      <c r="Y134" s="336"/>
      <c r="Z134" s="336"/>
      <c r="AA134" s="336"/>
    </row>
    <row r="135" spans="1:27" s="332" customFormat="1" ht="31.5" customHeight="1">
      <c r="A135" s="437"/>
      <c r="B135" s="333" t="s">
        <v>283</v>
      </c>
      <c r="C135" s="379"/>
      <c r="D135" s="337">
        <v>100</v>
      </c>
      <c r="E135" s="337">
        <v>100</v>
      </c>
      <c r="F135" s="338">
        <v>1</v>
      </c>
      <c r="G135" s="337">
        <v>100</v>
      </c>
      <c r="H135" s="337">
        <v>100</v>
      </c>
      <c r="I135" s="337">
        <v>100</v>
      </c>
      <c r="J135" s="337">
        <v>100</v>
      </c>
      <c r="K135" s="337">
        <v>100</v>
      </c>
      <c r="L135" s="335"/>
      <c r="N135" s="336"/>
      <c r="O135" s="336"/>
      <c r="P135" s="336"/>
      <c r="Q135" s="336"/>
      <c r="R135" s="336"/>
      <c r="S135" s="336"/>
      <c r="T135" s="336"/>
      <c r="U135" s="336"/>
      <c r="V135" s="336"/>
      <c r="W135" s="336"/>
      <c r="X135" s="336"/>
      <c r="Y135" s="336"/>
      <c r="Z135" s="336"/>
      <c r="AA135" s="336"/>
    </row>
    <row r="136" spans="1:27" ht="29.45" customHeight="1">
      <c r="A136" s="346" t="s">
        <v>225</v>
      </c>
      <c r="B136" s="346"/>
      <c r="C136" s="346"/>
      <c r="D136" s="346"/>
      <c r="E136" s="346"/>
      <c r="F136" s="346"/>
      <c r="G136" s="346"/>
      <c r="H136" s="346"/>
      <c r="I136" s="346"/>
      <c r="J136" s="346"/>
      <c r="K136" s="346"/>
      <c r="L136" s="160"/>
    </row>
    <row r="137" spans="1:27">
      <c r="A137" s="436" t="s">
        <v>265</v>
      </c>
      <c r="B137" s="54" t="s">
        <v>191</v>
      </c>
      <c r="C137" s="438" t="s">
        <v>16</v>
      </c>
      <c r="D137" s="24">
        <v>60</v>
      </c>
      <c r="E137" s="24">
        <v>79</v>
      </c>
      <c r="F137" s="33">
        <f t="shared" ref="F137" si="23">D137/E137</f>
        <v>0.759493670886076</v>
      </c>
      <c r="G137" s="24">
        <v>70</v>
      </c>
      <c r="H137" s="24">
        <v>70</v>
      </c>
      <c r="I137" s="24">
        <v>75</v>
      </c>
      <c r="J137" s="24">
        <v>77</v>
      </c>
      <c r="K137" s="25">
        <v>79</v>
      </c>
      <c r="L137" s="180"/>
    </row>
    <row r="138" spans="1:27">
      <c r="A138" s="437"/>
      <c r="B138" s="53" t="s">
        <v>192</v>
      </c>
      <c r="C138" s="439"/>
      <c r="D138" s="24">
        <v>75</v>
      </c>
      <c r="E138" s="24">
        <f>(K138/100)*100</f>
        <v>78</v>
      </c>
      <c r="F138" s="34">
        <f>D138/$E$137</f>
        <v>0.94936708860759489</v>
      </c>
      <c r="G138" s="24">
        <v>68</v>
      </c>
      <c r="H138" s="24">
        <v>68</v>
      </c>
      <c r="I138" s="24">
        <v>72</v>
      </c>
      <c r="J138" s="27">
        <v>76</v>
      </c>
      <c r="K138" s="25">
        <v>78</v>
      </c>
      <c r="L138" s="180"/>
    </row>
    <row r="139" spans="1:27" ht="30.75" customHeight="1">
      <c r="A139" s="347" t="s">
        <v>226</v>
      </c>
      <c r="B139" s="347"/>
      <c r="C139" s="347"/>
      <c r="D139" s="347"/>
      <c r="E139" s="347"/>
      <c r="F139" s="347"/>
      <c r="G139" s="347"/>
      <c r="H139" s="347"/>
      <c r="I139" s="347"/>
      <c r="J139" s="347"/>
      <c r="K139" s="347"/>
      <c r="L139" s="163"/>
    </row>
    <row r="140" spans="1:27">
      <c r="A140" s="436" t="s">
        <v>264</v>
      </c>
      <c r="B140" s="293" t="s">
        <v>15</v>
      </c>
      <c r="C140" s="452" t="s">
        <v>261</v>
      </c>
      <c r="D140" s="94">
        <v>226.5</v>
      </c>
      <c r="E140" s="308">
        <f>K140</f>
        <v>919.7</v>
      </c>
      <c r="F140" s="278"/>
      <c r="G140" s="94">
        <v>426.3</v>
      </c>
      <c r="H140" s="94">
        <v>523.20000000000005</v>
      </c>
      <c r="I140" s="94">
        <v>645.20000000000005</v>
      </c>
      <c r="J140" s="94">
        <v>791.6</v>
      </c>
      <c r="K140" s="94">
        <v>919.7</v>
      </c>
      <c r="L140" s="212"/>
    </row>
    <row r="141" spans="1:27">
      <c r="A141" s="437"/>
      <c r="B141" s="42" t="s">
        <v>17</v>
      </c>
      <c r="C141" s="410"/>
      <c r="D141" s="94">
        <v>102.2</v>
      </c>
      <c r="E141" s="308">
        <f>K141</f>
        <v>345.41032086912583</v>
      </c>
      <c r="F141" s="278"/>
      <c r="G141" s="94">
        <v>188.3</v>
      </c>
      <c r="H141" s="94">
        <v>218.3</v>
      </c>
      <c r="I141" s="94">
        <v>250.3</v>
      </c>
      <c r="J141" s="94">
        <v>297.3</v>
      </c>
      <c r="K141" s="94">
        <v>345.41032086912583</v>
      </c>
      <c r="L141" s="212"/>
      <c r="M141" s="246"/>
      <c r="N141" s="246"/>
      <c r="O141" s="246"/>
      <c r="P141" s="246"/>
      <c r="Q141" s="247"/>
    </row>
    <row r="142" spans="1:27">
      <c r="A142" s="422" t="s">
        <v>235</v>
      </c>
      <c r="B142" s="422"/>
      <c r="C142" s="422"/>
      <c r="D142" s="422"/>
      <c r="E142" s="422"/>
      <c r="F142" s="422"/>
      <c r="G142" s="422"/>
      <c r="H142" s="422"/>
      <c r="I142" s="422"/>
      <c r="J142" s="422"/>
      <c r="K142" s="422"/>
    </row>
    <row r="143" spans="1:27" s="1" customFormat="1" ht="30" customHeight="1">
      <c r="A143" s="441" t="s">
        <v>227</v>
      </c>
      <c r="B143" s="442"/>
      <c r="C143" s="442"/>
      <c r="D143" s="442"/>
      <c r="E143" s="442"/>
      <c r="F143" s="442"/>
      <c r="G143" s="442"/>
      <c r="H143" s="442"/>
      <c r="I143" s="442"/>
      <c r="J143" s="442"/>
      <c r="K143" s="443"/>
      <c r="L143"/>
    </row>
    <row r="144" spans="1:27" s="1" customFormat="1" ht="15" customHeight="1">
      <c r="A144" s="411" t="s">
        <v>263</v>
      </c>
      <c r="B144" s="54" t="s">
        <v>191</v>
      </c>
      <c r="C144" s="444" t="s">
        <v>16</v>
      </c>
      <c r="D144" s="94">
        <v>91.5</v>
      </c>
      <c r="E144" s="94">
        <v>93.999999999999986</v>
      </c>
      <c r="F144" s="273">
        <f>MIN(D144/E144,100%)</f>
        <v>0.97340425531914909</v>
      </c>
      <c r="G144" s="94">
        <v>92</v>
      </c>
      <c r="H144" s="94">
        <v>92.5</v>
      </c>
      <c r="I144" s="94">
        <v>93</v>
      </c>
      <c r="J144" s="94">
        <v>93.5</v>
      </c>
      <c r="K144" s="94">
        <v>94</v>
      </c>
      <c r="L144"/>
    </row>
    <row r="145" spans="1:16" s="1" customFormat="1" ht="15" customHeight="1">
      <c r="A145" s="412"/>
      <c r="B145" s="53" t="s">
        <v>192</v>
      </c>
      <c r="C145" s="445"/>
      <c r="D145" s="94">
        <v>88</v>
      </c>
      <c r="E145" s="94">
        <f>((K145)/100)*100</f>
        <v>93</v>
      </c>
      <c r="F145" s="273">
        <f>MIN(D145/$E$144,100%)</f>
        <v>0.93617021276595758</v>
      </c>
      <c r="G145" s="94">
        <v>87</v>
      </c>
      <c r="H145" s="94">
        <v>90</v>
      </c>
      <c r="I145" s="94">
        <v>92</v>
      </c>
      <c r="J145" s="94">
        <v>92</v>
      </c>
      <c r="K145" s="94">
        <v>93</v>
      </c>
      <c r="L145"/>
    </row>
    <row r="146" spans="1:16" s="1" customFormat="1" ht="15" customHeight="1">
      <c r="A146" s="412"/>
      <c r="B146" s="316" t="s">
        <v>279</v>
      </c>
      <c r="C146" s="445"/>
      <c r="D146" s="339">
        <v>75</v>
      </c>
      <c r="E146" s="339">
        <v>80</v>
      </c>
      <c r="F146" s="340">
        <f>SUM(D146/E144)</f>
        <v>0.79787234042553201</v>
      </c>
      <c r="G146" s="339">
        <v>77</v>
      </c>
      <c r="H146" s="339">
        <v>77.5</v>
      </c>
      <c r="I146" s="339">
        <v>78</v>
      </c>
      <c r="J146" s="339">
        <v>79</v>
      </c>
      <c r="K146" s="339">
        <v>80</v>
      </c>
      <c r="L146"/>
      <c r="M146" s="271"/>
      <c r="N146"/>
      <c r="O146"/>
      <c r="P146"/>
    </row>
    <row r="147" spans="1:16" ht="15" customHeight="1">
      <c r="A147" s="412"/>
      <c r="B147" s="316" t="s">
        <v>280</v>
      </c>
      <c r="C147" s="445"/>
      <c r="D147" s="339">
        <v>88.1</v>
      </c>
      <c r="E147" s="339">
        <v>89</v>
      </c>
      <c r="F147" s="340">
        <v>0.95</v>
      </c>
      <c r="G147" s="339">
        <v>88.1</v>
      </c>
      <c r="H147" s="339">
        <v>89</v>
      </c>
      <c r="I147" s="339">
        <v>89</v>
      </c>
      <c r="J147" s="339">
        <v>89</v>
      </c>
      <c r="K147" s="339">
        <v>89</v>
      </c>
      <c r="L147" s="272"/>
      <c r="M147" s="271"/>
      <c r="N147" s="272"/>
      <c r="O147" s="272"/>
    </row>
    <row r="148" spans="1:16" ht="15" customHeight="1">
      <c r="A148" s="419"/>
      <c r="B148" s="316" t="s">
        <v>281</v>
      </c>
      <c r="C148" s="446"/>
      <c r="D148" s="339">
        <v>100</v>
      </c>
      <c r="E148" s="339">
        <v>100</v>
      </c>
      <c r="F148" s="340">
        <v>1</v>
      </c>
      <c r="G148" s="339">
        <v>100</v>
      </c>
      <c r="H148" s="339">
        <v>100</v>
      </c>
      <c r="I148" s="339">
        <v>100</v>
      </c>
      <c r="J148" s="339">
        <v>100</v>
      </c>
      <c r="K148" s="339">
        <v>100</v>
      </c>
      <c r="L148" s="272"/>
      <c r="M148" s="271"/>
      <c r="N148" s="272"/>
      <c r="O148" s="272"/>
    </row>
    <row r="149" spans="1:16" ht="15" customHeight="1">
      <c r="A149" s="347" t="s">
        <v>228</v>
      </c>
      <c r="B149" s="347"/>
      <c r="C149" s="347"/>
      <c r="D149" s="347"/>
      <c r="E149" s="347"/>
      <c r="F149" s="347"/>
      <c r="G149" s="347"/>
      <c r="H149" s="347"/>
      <c r="I149" s="347"/>
      <c r="J149" s="347"/>
      <c r="K149" s="347"/>
    </row>
    <row r="150" spans="1:16" ht="32.25" customHeight="1">
      <c r="A150" s="346" t="s">
        <v>229</v>
      </c>
      <c r="B150" s="346"/>
      <c r="C150" s="346"/>
      <c r="D150" s="346"/>
      <c r="E150" s="346"/>
      <c r="F150" s="346"/>
      <c r="G150" s="346"/>
      <c r="H150" s="346"/>
      <c r="I150" s="346"/>
      <c r="J150" s="346"/>
      <c r="K150" s="346"/>
      <c r="L150" s="160"/>
    </row>
    <row r="151" spans="1:16">
      <c r="A151" s="447" t="s">
        <v>262</v>
      </c>
      <c r="B151" s="54" t="s">
        <v>191</v>
      </c>
      <c r="C151" s="449" t="s">
        <v>16</v>
      </c>
      <c r="D151" s="283">
        <v>55.500000000000007</v>
      </c>
      <c r="E151" s="283">
        <v>74.400000000000006</v>
      </c>
      <c r="F151" s="288">
        <f>MIN(D151/E151,100%)</f>
        <v>0.74596774193548387</v>
      </c>
      <c r="G151" s="287">
        <v>64.599999999999994</v>
      </c>
      <c r="H151" s="287">
        <v>68.8</v>
      </c>
      <c r="I151" s="287">
        <v>70</v>
      </c>
      <c r="J151" s="287">
        <v>74.8</v>
      </c>
      <c r="K151" s="286">
        <v>74.400000000000006</v>
      </c>
      <c r="L151" s="285"/>
    </row>
    <row r="152" spans="1:16">
      <c r="A152" s="448"/>
      <c r="B152" s="53" t="s">
        <v>192</v>
      </c>
      <c r="C152" s="450"/>
      <c r="D152" s="283">
        <v>43</v>
      </c>
      <c r="E152" s="283">
        <f>(K152/100)*100</f>
        <v>75</v>
      </c>
      <c r="F152" s="288">
        <f>MIN(D152/$E$151,100%)</f>
        <v>0.57795698924731176</v>
      </c>
      <c r="G152" s="283">
        <v>68</v>
      </c>
      <c r="H152" s="283">
        <v>70</v>
      </c>
      <c r="I152" s="283">
        <v>70</v>
      </c>
      <c r="J152" s="283">
        <v>75</v>
      </c>
      <c r="K152" s="284">
        <v>75</v>
      </c>
      <c r="L152" s="285"/>
    </row>
    <row r="153" spans="1:16" ht="34.5" customHeight="1">
      <c r="A153" s="346" t="s">
        <v>231</v>
      </c>
      <c r="B153" s="346"/>
      <c r="C153" s="346"/>
      <c r="D153" s="346"/>
      <c r="E153" s="346"/>
      <c r="F153" s="346"/>
      <c r="G153" s="346"/>
      <c r="H153" s="346"/>
      <c r="I153" s="346"/>
      <c r="J153" s="346"/>
      <c r="K153" s="346"/>
      <c r="L153" s="160"/>
    </row>
    <row r="154" spans="1:16">
      <c r="A154" s="447" t="s">
        <v>260</v>
      </c>
      <c r="B154" s="54" t="s">
        <v>191</v>
      </c>
      <c r="C154" s="449" t="s">
        <v>16</v>
      </c>
      <c r="D154" s="283">
        <v>67.7</v>
      </c>
      <c r="E154" s="283">
        <v>77</v>
      </c>
      <c r="F154" s="289">
        <f>MIN(D154/E154,100%)</f>
        <v>0.87922077922077924</v>
      </c>
      <c r="G154" s="287">
        <v>64</v>
      </c>
      <c r="H154" s="287">
        <v>68.400000000000006</v>
      </c>
      <c r="I154" s="287">
        <v>69</v>
      </c>
      <c r="J154" s="287">
        <v>73.599999999999994</v>
      </c>
      <c r="K154" s="286">
        <v>77</v>
      </c>
      <c r="L154" s="285"/>
    </row>
    <row r="155" spans="1:16">
      <c r="A155" s="448"/>
      <c r="B155" s="53" t="s">
        <v>192</v>
      </c>
      <c r="C155" s="450"/>
      <c r="D155" s="283">
        <v>91.1</v>
      </c>
      <c r="E155" s="283">
        <f>(K155/100)*100</f>
        <v>75</v>
      </c>
      <c r="F155" s="296">
        <f>MIN(D155/$E$154,100%)</f>
        <v>1</v>
      </c>
      <c r="G155" s="283">
        <v>60</v>
      </c>
      <c r="H155" s="283">
        <v>62</v>
      </c>
      <c r="I155" s="283">
        <v>65</v>
      </c>
      <c r="J155" s="283">
        <v>70</v>
      </c>
      <c r="K155" s="284">
        <v>75</v>
      </c>
      <c r="L155" s="285"/>
    </row>
    <row r="156" spans="1:16" ht="44.45" customHeight="1">
      <c r="A156" s="346" t="s">
        <v>232</v>
      </c>
      <c r="B156" s="346"/>
      <c r="C156" s="346"/>
      <c r="D156" s="346"/>
      <c r="E156" s="346"/>
      <c r="F156" s="346"/>
      <c r="G156" s="346"/>
      <c r="H156" s="346"/>
      <c r="I156" s="346"/>
      <c r="J156" s="346"/>
      <c r="K156" s="346"/>
      <c r="L156" s="160"/>
    </row>
    <row r="157" spans="1:16">
      <c r="A157" s="399" t="s">
        <v>259</v>
      </c>
      <c r="B157" s="54" t="s">
        <v>191</v>
      </c>
      <c r="C157" s="449" t="s">
        <v>16</v>
      </c>
      <c r="D157" s="283">
        <v>75.900000000000006</v>
      </c>
      <c r="E157" s="283">
        <v>77</v>
      </c>
      <c r="F157" s="296">
        <f>MIN(D157/E157,100%)</f>
        <v>0.98571428571428577</v>
      </c>
      <c r="G157" s="287">
        <v>64.2</v>
      </c>
      <c r="H157" s="287">
        <v>68.400000000000006</v>
      </c>
      <c r="I157" s="287">
        <v>70</v>
      </c>
      <c r="J157" s="287">
        <v>74.2</v>
      </c>
      <c r="K157" s="286">
        <v>77</v>
      </c>
      <c r="L157" s="285"/>
    </row>
    <row r="158" spans="1:16">
      <c r="A158" s="423"/>
      <c r="B158" s="53" t="s">
        <v>192</v>
      </c>
      <c r="C158" s="450"/>
      <c r="D158" s="283">
        <v>96.3</v>
      </c>
      <c r="E158" s="283">
        <f>(K158/100)*100</f>
        <v>80</v>
      </c>
      <c r="F158" s="296">
        <f>MIN(D158/$E$157,100%)</f>
        <v>1</v>
      </c>
      <c r="G158" s="283">
        <v>68</v>
      </c>
      <c r="H158" s="283">
        <v>70</v>
      </c>
      <c r="I158" s="283">
        <v>70</v>
      </c>
      <c r="J158" s="283">
        <v>77</v>
      </c>
      <c r="K158" s="284">
        <v>80</v>
      </c>
      <c r="L158" s="285"/>
    </row>
    <row r="159" spans="1:16" ht="31.5" customHeight="1">
      <c r="A159" s="346" t="s">
        <v>230</v>
      </c>
      <c r="B159" s="346"/>
      <c r="C159" s="346"/>
      <c r="D159" s="346"/>
      <c r="E159" s="346"/>
      <c r="F159" s="346"/>
      <c r="G159" s="346"/>
      <c r="H159" s="346"/>
      <c r="I159" s="346"/>
      <c r="J159" s="346"/>
      <c r="K159" s="346"/>
      <c r="L159" s="160"/>
    </row>
    <row r="160" spans="1:16">
      <c r="A160" s="411" t="s">
        <v>258</v>
      </c>
      <c r="B160" s="54" t="s">
        <v>191</v>
      </c>
      <c r="C160" s="449" t="s">
        <v>16</v>
      </c>
      <c r="D160" s="283">
        <v>13.8</v>
      </c>
      <c r="E160" s="283">
        <v>78</v>
      </c>
      <c r="F160" s="288">
        <f>D160/E160</f>
        <v>0.17692307692307693</v>
      </c>
      <c r="G160" s="287">
        <v>63.6</v>
      </c>
      <c r="H160" s="287">
        <v>68</v>
      </c>
      <c r="I160" s="287">
        <v>70</v>
      </c>
      <c r="J160" s="287">
        <v>73.8</v>
      </c>
      <c r="K160" s="286">
        <v>78</v>
      </c>
      <c r="L160" s="285"/>
    </row>
    <row r="161" spans="1:12">
      <c r="A161" s="412"/>
      <c r="B161" s="53" t="s">
        <v>192</v>
      </c>
      <c r="C161" s="450"/>
      <c r="D161" s="283">
        <v>13.100000000000001</v>
      </c>
      <c r="E161" s="283">
        <f>(K161/100)*100</f>
        <v>75</v>
      </c>
      <c r="F161" s="288">
        <f>D161/$E$160</f>
        <v>0.16794871794871796</v>
      </c>
      <c r="G161" s="283">
        <v>68</v>
      </c>
      <c r="H161" s="283">
        <v>70</v>
      </c>
      <c r="I161" s="283">
        <v>70</v>
      </c>
      <c r="J161" s="283">
        <v>72</v>
      </c>
      <c r="K161" s="284">
        <v>75</v>
      </c>
      <c r="L161" s="285"/>
    </row>
    <row r="162" spans="1:12">
      <c r="A162" s="412"/>
      <c r="B162" s="316" t="s">
        <v>279</v>
      </c>
      <c r="C162" s="450"/>
      <c r="D162" s="283">
        <v>13.100000000000001</v>
      </c>
      <c r="E162" s="341">
        <f t="shared" ref="E162:E164" si="24">(K162/100)*100</f>
        <v>75</v>
      </c>
      <c r="F162" s="342">
        <f>SUM(D162/E161*100)/100</f>
        <v>0.17466666666666669</v>
      </c>
      <c r="G162" s="343">
        <v>68</v>
      </c>
      <c r="H162" s="343">
        <v>70</v>
      </c>
      <c r="I162" s="343">
        <v>70</v>
      </c>
      <c r="J162" s="343">
        <v>72</v>
      </c>
      <c r="K162" s="344">
        <v>75</v>
      </c>
      <c r="L162" s="285"/>
    </row>
    <row r="163" spans="1:12">
      <c r="A163" s="412"/>
      <c r="B163" s="316" t="s">
        <v>280</v>
      </c>
      <c r="C163" s="450"/>
      <c r="D163" s="283">
        <v>13.100000000000001</v>
      </c>
      <c r="E163" s="341">
        <f t="shared" si="24"/>
        <v>75</v>
      </c>
      <c r="F163" s="342">
        <f t="shared" ref="F163:F164" si="25">SUM(D163/E162*100)/100</f>
        <v>0.17466666666666669</v>
      </c>
      <c r="G163" s="343">
        <v>68</v>
      </c>
      <c r="H163" s="343">
        <v>70</v>
      </c>
      <c r="I163" s="343">
        <v>70</v>
      </c>
      <c r="J163" s="343">
        <v>72</v>
      </c>
      <c r="K163" s="344">
        <v>75</v>
      </c>
      <c r="L163" s="285"/>
    </row>
    <row r="164" spans="1:12">
      <c r="A164" s="419"/>
      <c r="B164" s="316" t="s">
        <v>281</v>
      </c>
      <c r="C164" s="451"/>
      <c r="D164" s="283">
        <v>13.100000000000001</v>
      </c>
      <c r="E164" s="341">
        <f t="shared" si="24"/>
        <v>75</v>
      </c>
      <c r="F164" s="342">
        <f t="shared" si="25"/>
        <v>0.17466666666666669</v>
      </c>
      <c r="G164" s="341">
        <v>68</v>
      </c>
      <c r="H164" s="341">
        <v>70</v>
      </c>
      <c r="I164" s="341">
        <v>70</v>
      </c>
      <c r="J164" s="341">
        <v>72</v>
      </c>
      <c r="K164" s="345">
        <v>75</v>
      </c>
      <c r="L164" s="285"/>
    </row>
    <row r="165" spans="1:12" ht="33.950000000000003" customHeight="1">
      <c r="A165" s="346" t="s">
        <v>246</v>
      </c>
      <c r="B165" s="347"/>
      <c r="C165" s="347"/>
      <c r="D165" s="347"/>
      <c r="E165" s="347"/>
      <c r="F165" s="347"/>
      <c r="G165" s="347"/>
      <c r="H165" s="347"/>
      <c r="I165" s="347"/>
      <c r="J165" s="347"/>
      <c r="K165" s="347"/>
    </row>
    <row r="166" spans="1:12">
      <c r="A166" s="411" t="s">
        <v>257</v>
      </c>
      <c r="B166" s="54" t="s">
        <v>191</v>
      </c>
      <c r="C166" s="409" t="s">
        <v>16</v>
      </c>
      <c r="D166" s="68">
        <v>80</v>
      </c>
      <c r="E166" s="68">
        <v>100</v>
      </c>
      <c r="F166" s="84">
        <f t="shared" ref="F166:F167" si="26">D166/E166</f>
        <v>0.8</v>
      </c>
      <c r="G166" s="15">
        <v>88</v>
      </c>
      <c r="H166" s="60">
        <v>94</v>
      </c>
      <c r="I166" s="60">
        <v>100</v>
      </c>
      <c r="J166" s="157">
        <v>100</v>
      </c>
      <c r="K166" s="157">
        <v>100</v>
      </c>
    </row>
    <row r="167" spans="1:12">
      <c r="A167" s="419"/>
      <c r="B167" s="53" t="s">
        <v>192</v>
      </c>
      <c r="C167" s="418"/>
      <c r="D167" s="68">
        <v>85</v>
      </c>
      <c r="E167" s="68">
        <v>100</v>
      </c>
      <c r="F167" s="69">
        <f t="shared" si="26"/>
        <v>0.85</v>
      </c>
      <c r="G167" s="68">
        <v>95</v>
      </c>
      <c r="H167" s="68">
        <v>100</v>
      </c>
      <c r="I167" s="68">
        <v>100</v>
      </c>
      <c r="J167" s="68">
        <v>100</v>
      </c>
      <c r="K167" s="68">
        <v>100</v>
      </c>
    </row>
  </sheetData>
  <mergeCells count="149">
    <mergeCell ref="I1:K1"/>
    <mergeCell ref="A166:A167"/>
    <mergeCell ref="C166:C167"/>
    <mergeCell ref="A142:K142"/>
    <mergeCell ref="A165:K165"/>
    <mergeCell ref="A143:K143"/>
    <mergeCell ref="A144:A148"/>
    <mergeCell ref="C144:C148"/>
    <mergeCell ref="A149:K149"/>
    <mergeCell ref="A150:K150"/>
    <mergeCell ref="A151:A152"/>
    <mergeCell ref="C151:C152"/>
    <mergeCell ref="A153:K153"/>
    <mergeCell ref="A154:A155"/>
    <mergeCell ref="C154:C155"/>
    <mergeCell ref="A156:K156"/>
    <mergeCell ref="A157:A158"/>
    <mergeCell ref="C157:C158"/>
    <mergeCell ref="A159:K159"/>
    <mergeCell ref="A160:A164"/>
    <mergeCell ref="C160:C164"/>
    <mergeCell ref="A136:K136"/>
    <mergeCell ref="A139:K139"/>
    <mergeCell ref="C140:C141"/>
    <mergeCell ref="A128:K128"/>
    <mergeCell ref="C129:C130"/>
    <mergeCell ref="A129:A130"/>
    <mergeCell ref="A131:K131"/>
    <mergeCell ref="C132:C135"/>
    <mergeCell ref="A132:A135"/>
    <mergeCell ref="A137:A138"/>
    <mergeCell ref="A140:A141"/>
    <mergeCell ref="C137:C138"/>
    <mergeCell ref="C91:C92"/>
    <mergeCell ref="A93:K93"/>
    <mergeCell ref="A91:A92"/>
    <mergeCell ref="C126:C127"/>
    <mergeCell ref="A126:A127"/>
    <mergeCell ref="A119:K119"/>
    <mergeCell ref="A116:K116"/>
    <mergeCell ref="C117:C118"/>
    <mergeCell ref="A125:K125"/>
    <mergeCell ref="A117:A118"/>
    <mergeCell ref="A111:A115"/>
    <mergeCell ref="A101:A103"/>
    <mergeCell ref="C111:C115"/>
    <mergeCell ref="C120:C124"/>
    <mergeCell ref="A120:A124"/>
    <mergeCell ref="A37:K37"/>
    <mergeCell ref="C47:C48"/>
    <mergeCell ref="C35:C36"/>
    <mergeCell ref="A41:A42"/>
    <mergeCell ref="A44:A45"/>
    <mergeCell ref="A47:A48"/>
    <mergeCell ref="C38:C39"/>
    <mergeCell ref="A35:A36"/>
    <mergeCell ref="A38:A39"/>
    <mergeCell ref="A46:K46"/>
    <mergeCell ref="A56:A57"/>
    <mergeCell ref="A62:A63"/>
    <mergeCell ref="A59:A60"/>
    <mergeCell ref="A40:K40"/>
    <mergeCell ref="C41:C42"/>
    <mergeCell ref="A43:K43"/>
    <mergeCell ref="C44:C45"/>
    <mergeCell ref="A58:K58"/>
    <mergeCell ref="C59:C60"/>
    <mergeCell ref="A49:K49"/>
    <mergeCell ref="A50:A51"/>
    <mergeCell ref="C50:C51"/>
    <mergeCell ref="C56:C57"/>
    <mergeCell ref="A61:K61"/>
    <mergeCell ref="C62:C63"/>
    <mergeCell ref="A55:K55"/>
    <mergeCell ref="A52:K52"/>
    <mergeCell ref="C53:C54"/>
    <mergeCell ref="A53:A54"/>
    <mergeCell ref="C20:C21"/>
    <mergeCell ref="A25:K25"/>
    <mergeCell ref="C26:C27"/>
    <mergeCell ref="A28:K28"/>
    <mergeCell ref="C29:C30"/>
    <mergeCell ref="A34:K34"/>
    <mergeCell ref="A20:A21"/>
    <mergeCell ref="A23:A24"/>
    <mergeCell ref="A26:A27"/>
    <mergeCell ref="A29:A30"/>
    <mergeCell ref="A32:A33"/>
    <mergeCell ref="A22:K22"/>
    <mergeCell ref="C23:C24"/>
    <mergeCell ref="A31:K31"/>
    <mergeCell ref="C32:C33"/>
    <mergeCell ref="A19:K19"/>
    <mergeCell ref="A8:K8"/>
    <mergeCell ref="A3:K3"/>
    <mergeCell ref="A5:A6"/>
    <mergeCell ref="B5:B6"/>
    <mergeCell ref="C5:C6"/>
    <mergeCell ref="D5:F5"/>
    <mergeCell ref="G5:K5"/>
    <mergeCell ref="A11:A12"/>
    <mergeCell ref="A14:A15"/>
    <mergeCell ref="A17:A18"/>
    <mergeCell ref="C11:C12"/>
    <mergeCell ref="A13:K13"/>
    <mergeCell ref="C14:C15"/>
    <mergeCell ref="A16:K16"/>
    <mergeCell ref="C17:C18"/>
    <mergeCell ref="A9:K9"/>
    <mergeCell ref="A10:K10"/>
    <mergeCell ref="M112:Q112"/>
    <mergeCell ref="A78:K78"/>
    <mergeCell ref="A79:A80"/>
    <mergeCell ref="C79:C80"/>
    <mergeCell ref="M79:W79"/>
    <mergeCell ref="A104:K104"/>
    <mergeCell ref="C105:C109"/>
    <mergeCell ref="A105:A109"/>
    <mergeCell ref="A110:K110"/>
    <mergeCell ref="A100:K100"/>
    <mergeCell ref="C101:C102"/>
    <mergeCell ref="C85:C89"/>
    <mergeCell ref="A85:A89"/>
    <mergeCell ref="A94:K94"/>
    <mergeCell ref="A95:A96"/>
    <mergeCell ref="C95:C96"/>
    <mergeCell ref="A97:K97"/>
    <mergeCell ref="A98:A99"/>
    <mergeCell ref="C98:C99"/>
    <mergeCell ref="A90:K90"/>
    <mergeCell ref="A81:K81"/>
    <mergeCell ref="A82:A83"/>
    <mergeCell ref="C82:C83"/>
    <mergeCell ref="A84:K84"/>
    <mergeCell ref="A64:K64"/>
    <mergeCell ref="A65:K65"/>
    <mergeCell ref="A66:A67"/>
    <mergeCell ref="C66:C67"/>
    <mergeCell ref="A68:K68"/>
    <mergeCell ref="A69:A70"/>
    <mergeCell ref="C69:C70"/>
    <mergeCell ref="M76:Q76"/>
    <mergeCell ref="A72:K72"/>
    <mergeCell ref="A71:K71"/>
    <mergeCell ref="C73:C74"/>
    <mergeCell ref="A73:A74"/>
    <mergeCell ref="A75:K75"/>
    <mergeCell ref="A76:A77"/>
    <mergeCell ref="C76:C7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Карта общая</vt:lpstr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Anel Samat</dc:creator>
  <cp:lastModifiedBy>Akimat</cp:lastModifiedBy>
  <dcterms:created xsi:type="dcterms:W3CDTF">2015-06-05T18:17:20Z</dcterms:created>
  <dcterms:modified xsi:type="dcterms:W3CDTF">2026-01-12T12:50:02Z</dcterms:modified>
</cp:coreProperties>
</file>