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showInkAnnotation="0" defaultThemeVersion="166925"/>
  <mc:AlternateContent xmlns:mc="http://schemas.openxmlformats.org/markup-compatibility/2006">
    <mc:Choice Requires="x15">
      <x15ac:absPath xmlns:x15ac="http://schemas.microsoft.com/office/spreadsheetml/2010/11/ac" url="C:\Users\a.akpanbekova\Desktop\ОТЧЕТ за 2024г. на сайт\"/>
    </mc:Choice>
  </mc:AlternateContent>
  <xr:revisionPtr revIDLastSave="0" documentId="13_ncr:1_{1A663D7C-3E42-4657-8488-EF9857B8D193}" xr6:coauthVersionLast="40" xr6:coauthVersionMax="40" xr10:uidLastSave="{00000000-0000-0000-0000-000000000000}"/>
  <bookViews>
    <workbookView xWindow="0" yWindow="0" windowWidth="28800" windowHeight="12225" xr2:uid="{00000000-000D-0000-FFFF-FFFF00000000}"/>
  </bookViews>
  <sheets>
    <sheet name="дор карта рус" sheetId="1" r:id="rId1"/>
  </sheets>
  <definedNames>
    <definedName name="_xlnm.Print_Area" localSheetId="0">'дор карта рус'!$A$1:$L$160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9" i="1" l="1"/>
  <c r="J63" i="1" l="1"/>
  <c r="I53" i="1" l="1"/>
  <c r="O53" i="1" l="1"/>
  <c r="O157" i="1"/>
  <c r="O143" i="1"/>
  <c r="N143" i="1"/>
  <c r="O139" i="1"/>
  <c r="O108" i="1"/>
  <c r="N108" i="1"/>
  <c r="O106" i="1"/>
  <c r="N106" i="1"/>
  <c r="O104" i="1"/>
  <c r="N104" i="1"/>
  <c r="O97" i="1"/>
  <c r="O93" i="1"/>
  <c r="N93" i="1"/>
  <c r="O89" i="1"/>
  <c r="N89" i="1"/>
  <c r="O87" i="1"/>
  <c r="N87" i="1"/>
  <c r="Q157" i="1" l="1"/>
  <c r="O85" i="1"/>
  <c r="I59" i="1"/>
  <c r="O59" i="1" s="1"/>
  <c r="J111" i="1" l="1"/>
  <c r="J113" i="1"/>
  <c r="J115" i="1"/>
  <c r="J116" i="1"/>
  <c r="J117" i="1"/>
  <c r="J119" i="1"/>
  <c r="J110" i="1"/>
  <c r="I120" i="1"/>
  <c r="I118" i="1"/>
  <c r="I114" i="1"/>
  <c r="I112" i="1"/>
  <c r="O123" i="1" l="1"/>
  <c r="O158" i="1" s="1"/>
  <c r="O159" i="1" s="1"/>
  <c r="J120" i="1"/>
  <c r="N135" i="1"/>
  <c r="J107" i="1" l="1"/>
  <c r="J108" i="1"/>
  <c r="J106" i="1"/>
  <c r="J105" i="1"/>
  <c r="J103" i="1"/>
  <c r="J104" i="1"/>
  <c r="J87" i="1"/>
  <c r="J89" i="1"/>
  <c r="J86" i="1"/>
  <c r="J88" i="1"/>
  <c r="J77" i="1"/>
  <c r="J76" i="1"/>
  <c r="J70" i="1"/>
  <c r="J71" i="1"/>
  <c r="J72" i="1"/>
  <c r="J73" i="1"/>
  <c r="J66" i="1"/>
  <c r="J67" i="1"/>
  <c r="J65" i="1"/>
  <c r="J68" i="1"/>
  <c r="J141" i="1" l="1"/>
  <c r="J91" i="1" l="1"/>
  <c r="J92" i="1"/>
  <c r="J93" i="1"/>
  <c r="J96" i="1"/>
  <c r="J57" i="1" l="1"/>
  <c r="J56" i="1"/>
  <c r="J55" i="1"/>
  <c r="J43" i="1" l="1"/>
  <c r="J45" i="1"/>
  <c r="J47" i="1"/>
  <c r="J48" i="1"/>
  <c r="J49" i="1"/>
  <c r="J51" i="1"/>
  <c r="J41" i="1"/>
  <c r="J39" i="1"/>
  <c r="J80" i="1"/>
  <c r="J81" i="1"/>
  <c r="J82" i="1"/>
  <c r="J83" i="1"/>
  <c r="J79" i="1"/>
  <c r="J78" i="1"/>
  <c r="J143" i="1" l="1"/>
  <c r="J142" i="1"/>
  <c r="J126" i="1" l="1"/>
  <c r="J128" i="1"/>
  <c r="J129" i="1"/>
  <c r="J130" i="1"/>
  <c r="J131" i="1"/>
  <c r="J132" i="1"/>
  <c r="J133" i="1"/>
  <c r="J134" i="1"/>
  <c r="J135" i="1"/>
  <c r="J136" i="1"/>
  <c r="J146" i="1" l="1"/>
  <c r="J148" i="1"/>
  <c r="J150" i="1"/>
  <c r="J152" i="1"/>
  <c r="J145" i="1"/>
  <c r="J75" i="1" l="1"/>
  <c r="J84" i="1"/>
  <c r="J74" i="1"/>
  <c r="J125" i="1" l="1"/>
  <c r="J95" i="1"/>
  <c r="J101" i="1"/>
  <c r="J102" i="1"/>
  <c r="J100" i="1"/>
  <c r="H85" i="1" l="1"/>
  <c r="J85" i="1" l="1"/>
  <c r="H50" i="1"/>
  <c r="J50" i="1" s="1"/>
  <c r="H46" i="1"/>
  <c r="J46" i="1" s="1"/>
  <c r="H44" i="1"/>
  <c r="J44" i="1" s="1"/>
  <c r="H42" i="1"/>
  <c r="J42" i="1" s="1"/>
  <c r="H40" i="1"/>
  <c r="J40" i="1" s="1"/>
  <c r="H137" i="1" l="1"/>
  <c r="H127" i="1"/>
  <c r="J137" i="1" l="1"/>
  <c r="N139" i="1"/>
  <c r="H153" i="1"/>
  <c r="J153" i="1" s="1"/>
  <c r="J151" i="1"/>
  <c r="J149" i="1"/>
  <c r="H147" i="1"/>
  <c r="H118" i="1"/>
  <c r="H114" i="1"/>
  <c r="J114" i="1" s="1"/>
  <c r="H112" i="1"/>
  <c r="J112" i="1" s="1"/>
  <c r="H97" i="1"/>
  <c r="H69" i="1"/>
  <c r="H53" i="1"/>
  <c r="J53" i="1" l="1"/>
  <c r="N53" i="1"/>
  <c r="J97" i="1"/>
  <c r="N97" i="1"/>
  <c r="J147" i="1"/>
  <c r="N157" i="1"/>
  <c r="P157" i="1" s="1"/>
  <c r="J69" i="1"/>
  <c r="N85" i="1"/>
  <c r="N123" i="1"/>
  <c r="J118" i="1"/>
  <c r="H59" i="1"/>
  <c r="J59" i="1" l="1"/>
  <c r="N59" i="1"/>
  <c r="N158" i="1" s="1"/>
</calcChain>
</file>

<file path=xl/sharedStrings.xml><?xml version="1.0" encoding="utf-8"?>
<sst xmlns="http://schemas.openxmlformats.org/spreadsheetml/2006/main" count="579" uniqueCount="332">
  <si>
    <t xml:space="preserve">
Дорожная карта по реализации плана развития государственного органа 
Министерства культуры и информации Республики Казахстан
на 2025-2029 годы </t>
  </si>
  <si>
    <t>№</t>
  </si>
  <si>
    <t>Наименование</t>
  </si>
  <si>
    <t>Источник информации</t>
  </si>
  <si>
    <t>Единица измерения</t>
  </si>
  <si>
    <t>Срок исполнения</t>
  </si>
  <si>
    <t>Форма завершения</t>
  </si>
  <si>
    <t>Источник финансирования</t>
  </si>
  <si>
    <t>НАПРАВЛЕНИЕ 1. ВЫСОКОЕ КАЧЕСТВО ЖИЗНИ</t>
  </si>
  <si>
    <t>Официальная стат. информация БНС АСПР</t>
  </si>
  <si>
    <t>Цель. Обеспечение эффективной профилактики в сфере охраны здоровья и формирование у населения приверженности здоровому образу жизни</t>
  </si>
  <si>
    <t>%</t>
  </si>
  <si>
    <t>Задача 1. Укрепление здоровья населения через снижение поведенческих факторов риска для профилактики неинфекционных хронических заболеваний</t>
  </si>
  <si>
    <t>кол-во принятых мер</t>
  </si>
  <si>
    <t>По мере выявления</t>
  </si>
  <si>
    <t>не требуется</t>
  </si>
  <si>
    <t>НАПРАВЛЕНИЕ 2. КРЕПКИЙ ФУНДАМЕНТ ЭКОНОМИКИ</t>
  </si>
  <si>
    <t>Цель. Создание благоприятных условий для развития творчества, изобретательства, снижение уровня распространения контрафакта</t>
  </si>
  <si>
    <t>Ведомственные данные</t>
  </si>
  <si>
    <t>-</t>
  </si>
  <si>
    <t xml:space="preserve">Задача 1. Обеспечение охраны и защиты прав авторов, правообладателей, а также предоставления доступа к информации о способах охраны и защиты прав </t>
  </si>
  <si>
    <t>ед.</t>
  </si>
  <si>
    <t>Сюжеты/передачи</t>
  </si>
  <si>
    <t>баллы</t>
  </si>
  <si>
    <t xml:space="preserve"> Цель. Равные условия и возможности во всех сферах общественной жизнедеятельности и развитие гражданского общества </t>
  </si>
  <si>
    <t xml:space="preserve"> Задача 1. Совершенствование инструментов правового регулирования, институционального обеспечения, способствующих развитию гражданского общества</t>
  </si>
  <si>
    <t xml:space="preserve">кол-во соц. проектов </t>
  </si>
  <si>
    <t>Реализация социальных проектов</t>
  </si>
  <si>
    <t>004 «Обеспечение укрепления взаимоотношения институтов гражданского общества и государства, модернизация общественного сознания»</t>
  </si>
  <si>
    <t>кол-во направлений</t>
  </si>
  <si>
    <t>Премия для НПО</t>
  </si>
  <si>
    <t>БП 004, 101 «Обеспечение укрепления взаимоотношения институтов гражданского общества и государства»</t>
  </si>
  <si>
    <t>Кол-во мероприятий</t>
  </si>
  <si>
    <t>Кол-во услуг</t>
  </si>
  <si>
    <t>оказание услуг по предоставлению и мониторингу реализации  государственных грантов</t>
  </si>
  <si>
    <t xml:space="preserve">Подготовка  аналитических анализов и методических рекомендаций  НАО «КИОР» </t>
  </si>
  <si>
    <t>БП 004, 102 «Проведение мероприятий в сфере модернизации общественного сознания»</t>
  </si>
  <si>
    <t>Проведение заседания Координационного совета</t>
  </si>
  <si>
    <t xml:space="preserve">не требуется </t>
  </si>
  <si>
    <t xml:space="preserve">Человеческие ресурсы </t>
  </si>
  <si>
    <t>БП 004</t>
  </si>
  <si>
    <t xml:space="preserve">Финансовые ресурсы </t>
  </si>
  <si>
    <t>Задача 2. Укрепление института гендерного равенства</t>
  </si>
  <si>
    <t>Социологическое исследование</t>
  </si>
  <si>
    <t>БП 009 «Обеспечение реализации проектов, осуществляемых совместно с международными организациями»</t>
  </si>
  <si>
    <t>Количество проектов МКИ</t>
  </si>
  <si>
    <t>Реализованные проекты</t>
  </si>
  <si>
    <t>009 «Обеспечение реализации проектов, осуществляемых совместно с международными организациями»</t>
  </si>
  <si>
    <t xml:space="preserve">БП 009 </t>
  </si>
  <si>
    <t>Отчетные данные</t>
  </si>
  <si>
    <t>Не требуется</t>
  </si>
  <si>
    <t>ИНЫЕ ЦЕЛИ МИНИСТЕРСТВА</t>
  </si>
  <si>
    <t>НАПРАВЛЕНИЕ 1. Развитие единого культурного, информационного пространства и общественного согласия в стране</t>
  </si>
  <si>
    <t>ЦЕЛЬ: Реализация мер способствующие развитию единого культурного, информационного пространства и общественного согласия в стране</t>
  </si>
  <si>
    <t>2024-2027</t>
  </si>
  <si>
    <t>Соц. исследования</t>
  </si>
  <si>
    <t>опеределение уровня удовлетворенности населения качеством услуг в сфере культуры</t>
  </si>
  <si>
    <t xml:space="preserve"> Проведение реставрационных работ и  разработка  научно – проектных документаций </t>
  </si>
  <si>
    <t>БП 033, ПП 100</t>
  </si>
  <si>
    <t xml:space="preserve">кол-во реализованных проектов </t>
  </si>
  <si>
    <t>Реализованные  проектов по своду и систематизации культурного наследия народа</t>
  </si>
  <si>
    <t>БП 033, ПП 101</t>
  </si>
  <si>
    <t xml:space="preserve">кол-во объектов </t>
  </si>
  <si>
    <t>БП 033, ПП 102 «Строительство, реконструкция объектов культуры за счет средств республиканского бюджета».</t>
  </si>
  <si>
    <t xml:space="preserve"> Содержание государственных учреждений</t>
  </si>
  <si>
    <t>кол-во мероприятий</t>
  </si>
  <si>
    <t>Проведение социально значимых и культурных мероприятий</t>
  </si>
  <si>
    <t>БП 033, ПП 105 «Проведение социально значимых и культурных мероприятий»</t>
  </si>
  <si>
    <t>кол-во литературы</t>
  </si>
  <si>
    <t>распространение литературы</t>
  </si>
  <si>
    <t>БП 033, 108 «Приобретение, издание и распространение социально-важных видов литературы»</t>
  </si>
  <si>
    <t xml:space="preserve">присуждение премий </t>
  </si>
  <si>
    <t>БП 033, 109 «Стимулирование деятелей в сфере культуры»</t>
  </si>
  <si>
    <t>2024-2026</t>
  </si>
  <si>
    <t>Реализация творческих проектов для неправительственных организаций и объединений в сфере культуры и искусства</t>
  </si>
  <si>
    <t>БП 033, 119 «Обеспечение формирования и реализация государственного социального заказа неправительственным организациям в сфере культуры»</t>
  </si>
  <si>
    <t>Оцифровка и реставрация фильмов кино-коллекции Республики Казахстан</t>
  </si>
  <si>
    <t>БП 033, 137 «Проведение оцифровки и реставрации кино-коллекции Республики Казахстан»</t>
  </si>
  <si>
    <t xml:space="preserve">кол-во публикаций </t>
  </si>
  <si>
    <t>Проведение научно-прикладных и  археологических исследований</t>
  </si>
  <si>
    <t>Определение уровеня информированности населения</t>
  </si>
  <si>
    <t>БП 017 «Обеспечение внутриполитической стабильности и укрепление казахстанского патриотизма».</t>
  </si>
  <si>
    <t xml:space="preserve">Отчетная информация </t>
  </si>
  <si>
    <t>Определение доли соблюдения принципов прозрачности в упорядочении ономастических наименований</t>
  </si>
  <si>
    <t>БП 049 «Развитие ономастической и геральдической деятельности».</t>
  </si>
  <si>
    <t>кол-во организаций</t>
  </si>
  <si>
    <t>Содержание РГУ Центра геральдических исследований</t>
  </si>
  <si>
    <t>получающих основное среднее образование</t>
  </si>
  <si>
    <t>получающих техническое и профессиональное образование</t>
  </si>
  <si>
    <t xml:space="preserve">получающих высшее образование </t>
  </si>
  <si>
    <t>кол-во обучающихся</t>
  </si>
  <si>
    <t xml:space="preserve">Обеспечение беспрерывного учебного процесса </t>
  </si>
  <si>
    <t>005 «Обучение и воспитание одаренных в культуре и искусстве детей».</t>
  </si>
  <si>
    <t>006 «Подготовка специалистов в организациях технического, профессионального, послесреднего образования и оказание социальной поддержки обучающимся в области культуры и искусства».</t>
  </si>
  <si>
    <t>кол-во учреждений</t>
  </si>
  <si>
    <t xml:space="preserve">Обеспечение беспрерывного учебного процесса  в государственных учреждений образования </t>
  </si>
  <si>
    <t>041 «Подготовка кадров в области культуры и искусства»</t>
  </si>
  <si>
    <t>Соц. Исследования</t>
  </si>
  <si>
    <t>Определение уровня удовлетворенности населения освещением государственной политики в СМИ</t>
  </si>
  <si>
    <t>БП 003, ПП 100 «Размещение государственного информационного заказа»</t>
  </si>
  <si>
    <t>Определение уровня востребованности потребителями отечественной информационной продукции</t>
  </si>
  <si>
    <t>ведомственные данные</t>
  </si>
  <si>
    <t>Кол-во направлений СМИ</t>
  </si>
  <si>
    <t>реализация гос.задания/грантов для СМИ</t>
  </si>
  <si>
    <t>Кол-во</t>
  </si>
  <si>
    <t xml:space="preserve">Присуждение  премии и грантов в области СМИ </t>
  </si>
  <si>
    <t>БП 003, ПП 101 «Стимулирование деятелей в сфере информации»</t>
  </si>
  <si>
    <t>кол-во направление</t>
  </si>
  <si>
    <t>Распространения информации национальным оператором телерадиовещания</t>
  </si>
  <si>
    <t>БП 003, ПП 102 «Обеспечение распространения информации национальным оператором телерадиовещания в рамках государственной информационной политики»</t>
  </si>
  <si>
    <t>кол-во спутниковых приемных устройств</t>
  </si>
  <si>
    <t>2025-2027</t>
  </si>
  <si>
    <t>Реализованные операторами спутникового телерадиовещания спутниковых приемных устройств</t>
  </si>
  <si>
    <t>БП 003, ПП 103 «Субсидирование части затрат операторов спутникового телерадиовещания, за исключением национального оператора телерадиовещания, на реализацию спутниковых приемных устройств»</t>
  </si>
  <si>
    <t>Охват ЦЭТВ</t>
  </si>
  <si>
    <t>не требуется, данные с сайта https://kazteleradio.kz/proekt-czetv/</t>
  </si>
  <si>
    <t>Определение уровеня поддержки населением мер государственной молодежной и семейной политики</t>
  </si>
  <si>
    <t>БП 008 Реализация государственной молодежной и семейной политики»</t>
  </si>
  <si>
    <t>Ед.изм</t>
  </si>
  <si>
    <t>Присуждение гранта</t>
  </si>
  <si>
    <t>Присуждение премии</t>
  </si>
  <si>
    <t>Реализация грантов</t>
  </si>
  <si>
    <t>кол-во оказанных услуг</t>
  </si>
  <si>
    <t>кол-во  оказанных услуг</t>
  </si>
  <si>
    <t>Отчетные данные ЦГО МИО</t>
  </si>
  <si>
    <t>%,</t>
  </si>
  <si>
    <t>Определение степени обеспечения межконфессионального согласия</t>
  </si>
  <si>
    <t>БП 002, 102 «Реализация государственной политики по укреплению межконфессионального согласия»</t>
  </si>
  <si>
    <t>Соц.исследование</t>
  </si>
  <si>
    <t>Аналитический отчет</t>
  </si>
  <si>
    <t>БП 002, 100 «Реализация государственной политики по укреплению межэтнического согласия»</t>
  </si>
  <si>
    <t>кол-во грантов</t>
  </si>
  <si>
    <t>кол-во номинаций</t>
  </si>
  <si>
    <t xml:space="preserve">2025 г., 2027 г. </t>
  </si>
  <si>
    <t>кол-во псд</t>
  </si>
  <si>
    <t>БП 002, 112 «Капитальные расходы подведомственных государственных учреждений»</t>
  </si>
  <si>
    <t>ЧЕЛОВЕЧЕСКИЕ РЕСУРСЫ</t>
  </si>
  <si>
    <t xml:space="preserve">ФИНАНСОВЫЕ РЕСУРСЫ  </t>
  </si>
  <si>
    <t>Цель. Открытость государственных органов</t>
  </si>
  <si>
    <t>Задача 1. Обеспечение открытости госорганов</t>
  </si>
  <si>
    <t xml:space="preserve">кол-во </t>
  </si>
  <si>
    <t>Определение уровня осведомленности населения о принимаемых мерах по продвижению гендерного равенства, расширению возможностей женщин</t>
  </si>
  <si>
    <t xml:space="preserve">проведение оценки </t>
  </si>
  <si>
    <t>млн.тг</t>
  </si>
  <si>
    <t>кол-во организаций образования</t>
  </si>
  <si>
    <t>А. Балаева</t>
  </si>
  <si>
    <t>Министр                                                       Культуры и информации                     Республики Казахстан</t>
  </si>
  <si>
    <t>РЕАЛИЗАЦИЯ НАЦИОНАЛЬНОГО ПЛАНА РАЗВИТИЯ</t>
  </si>
  <si>
    <t>кол-во</t>
  </si>
  <si>
    <t>развития инфрасуткрутры сферы архива и культуры</t>
  </si>
  <si>
    <t>кол-во отреставрированных и оцифрованных фильмов</t>
  </si>
  <si>
    <t xml:space="preserve">проведение мероприятий в реализацию гос.политики в сфере кинематографии   </t>
  </si>
  <si>
    <t xml:space="preserve">Проведение семинаров, форумов, тренингов </t>
  </si>
  <si>
    <t xml:space="preserve">информационное -аналитическое сопровждение сайта www.jastarlife.kz </t>
  </si>
  <si>
    <t>Разработка нац.доклада "Молодежь Казахстана"</t>
  </si>
  <si>
    <t>кол-во  оказанных консультаций</t>
  </si>
  <si>
    <t>Снижениме доли молодежи категории NEET</t>
  </si>
  <si>
    <t xml:space="preserve">Проведение консультаций </t>
  </si>
  <si>
    <t>БП 005, 006, 041</t>
  </si>
  <si>
    <t>БП 003 «Проведение государственной информационной политики»</t>
  </si>
  <si>
    <t>БП  002 «Реализация государственной политики в сфере общественного согласия»</t>
  </si>
  <si>
    <t>БП 002 «Реализация государственной политики в сфере общественного согласия»</t>
  </si>
  <si>
    <t>БП 004 «Обеспечение укрепления взаимоотношения институтов гражданского общества и государства, модернизация общественного сознания»</t>
  </si>
  <si>
    <t>БП 033,  ПП 104 «Производство национальных фильмов и обеспечение дубляжа фильмов на казахский язык», 118 «Организация работ по поддержке и продвижению национальных фильмов»</t>
  </si>
  <si>
    <t>БП 033, ПП 103, 106, 107, 110, 111</t>
  </si>
  <si>
    <t>Организация и проведение торжественной церемоний вручения почетного звания в сфере благотворительности, Вручение Премий НПО</t>
  </si>
  <si>
    <t xml:space="preserve">Повышение квалификации и переподготовка кадров в области культуры и искусства  </t>
  </si>
  <si>
    <t>БП 046 «Прикладные научные исследования»</t>
  </si>
  <si>
    <t xml:space="preserve">кол-во специалистов </t>
  </si>
  <si>
    <t xml:space="preserve">БП 007 Повышение квалификации и переподготовка кадров в области культуры и искусства  </t>
  </si>
  <si>
    <t>2024-2027 гг.</t>
  </si>
  <si>
    <t>2024-2025</t>
  </si>
  <si>
    <t>2024-2027 гг</t>
  </si>
  <si>
    <t>2024-2025, 2027 г.</t>
  </si>
  <si>
    <t>НАПРАВЛЕНИЕ 3. СКВОЗНЫЕ ПРЕОБРАЗОВАНИЯ ЭКОНОМИКИ И ОБЩЕСТВА</t>
  </si>
  <si>
    <t>БП 001, 002, 003, 004, 005, 006, 008, 009, 017, 033, 041 ,046, 049</t>
  </si>
  <si>
    <t>План</t>
  </si>
  <si>
    <t>Факт</t>
  </si>
  <si>
    <t>Показатель / объемы финансирования</t>
  </si>
  <si>
    <r>
      <rPr>
        <b/>
        <sz val="11"/>
        <color theme="1"/>
        <rFont val="Times New Roman"/>
        <family val="1"/>
        <charset val="204"/>
      </rPr>
      <t>Мероприятие 5.</t>
    </r>
    <r>
      <rPr>
        <sz val="11"/>
        <color theme="1"/>
        <rFont val="Times New Roman"/>
        <family val="1"/>
        <charset val="204"/>
      </rPr>
      <t xml:space="preserve"> Реализация мер по ограничению и  блокировке нежелательного контента, подталкивающий и пропагандирующий суицид в интернет пространстве </t>
    </r>
  </si>
  <si>
    <r>
      <t xml:space="preserve">Показатель результата 1.4 </t>
    </r>
    <r>
      <rPr>
        <sz val="11"/>
        <color theme="1"/>
        <rFont val="Times New Roman"/>
        <family val="1"/>
        <charset val="204"/>
      </rPr>
      <t xml:space="preserve">Количество сюжетов/передач на телеканалах по вопросам охраны и защиты прав интеллектуальной собственности </t>
    </r>
  </si>
  <si>
    <r>
      <rPr>
        <b/>
        <sz val="11"/>
        <color theme="1"/>
        <rFont val="Times New Roman"/>
        <family val="1"/>
        <charset val="204"/>
      </rPr>
      <t>Мероприятие 1.</t>
    </r>
    <r>
      <rPr>
        <sz val="11"/>
        <color theme="1"/>
        <rFont val="Times New Roman"/>
        <family val="1"/>
        <charset val="204"/>
      </rPr>
      <t xml:space="preserve"> Трансляция сюжетов/передач на телеканалах по вопросам охраны и защиты прав интеллектуальной собственности.</t>
    </r>
  </si>
  <si>
    <r>
      <t xml:space="preserve">Целевой индикатор. </t>
    </r>
    <r>
      <rPr>
        <sz val="11"/>
        <color theme="1"/>
        <rFont val="Times New Roman"/>
        <family val="1"/>
        <charset val="204"/>
      </rPr>
      <t>Увеличение среднего показателя открытости государственных органов (исходя из показателя 2023 года – 86,3)</t>
    </r>
  </si>
  <si>
    <r>
      <t xml:space="preserve">Мероприятие 1. </t>
    </r>
    <r>
      <rPr>
        <sz val="11"/>
        <color theme="1"/>
        <rFont val="Times New Roman"/>
        <family val="1"/>
        <charset val="204"/>
      </rPr>
      <t>Проведение операционной оценки государственных органов по направлению «Открытость государственного органа» и принятие мер для его повышения</t>
    </r>
  </si>
  <si>
    <r>
      <t>Целевой индикатор.</t>
    </r>
    <r>
      <rPr>
        <sz val="11"/>
        <color theme="1"/>
        <rFont val="Times New Roman"/>
        <family val="1"/>
        <charset val="204"/>
      </rPr>
      <t xml:space="preserve"> Доля населения, положительно оценившего взаимоотношения институтов гражданского общества и государства</t>
    </r>
  </si>
  <si>
    <r>
      <t xml:space="preserve">Показатель результата 1.1 </t>
    </r>
    <r>
      <rPr>
        <sz val="11"/>
        <color theme="1"/>
        <rFont val="Times New Roman"/>
        <family val="1"/>
        <charset val="204"/>
      </rPr>
      <t>Улучшение значения страны по фактору «Основные права»</t>
    </r>
  </si>
  <si>
    <r>
      <rPr>
        <b/>
        <sz val="11"/>
        <color theme="1"/>
        <rFont val="Times New Roman"/>
        <family val="1"/>
        <charset val="204"/>
      </rPr>
      <t>Мероприятие 1</t>
    </r>
    <r>
      <rPr>
        <sz val="11"/>
        <color theme="1"/>
        <rFont val="Times New Roman"/>
        <family val="1"/>
        <charset val="204"/>
      </rPr>
      <t xml:space="preserve">. Социальные проекты в сфере развития гражданского общества, реализуемые НПО в рамках механизмов государственного финансирования </t>
    </r>
  </si>
  <si>
    <r>
      <rPr>
        <b/>
        <sz val="11"/>
        <rFont val="Times New Roman"/>
        <family val="1"/>
        <charset val="204"/>
      </rPr>
      <t xml:space="preserve">Мероприятие 2. </t>
    </r>
    <r>
      <rPr>
        <sz val="11"/>
        <rFont val="Times New Roman"/>
        <family val="1"/>
        <charset val="204"/>
      </rPr>
      <t xml:space="preserve">Присуждение премий для НПО </t>
    </r>
  </si>
  <si>
    <r>
      <t xml:space="preserve">Мероприятие 4. </t>
    </r>
    <r>
      <rPr>
        <sz val="11"/>
        <color theme="1"/>
        <rFont val="Times New Roman"/>
        <family val="1"/>
        <charset val="204"/>
      </rPr>
      <t>Обеспечение деятельности оператора в сфере грантового финансирования НПО</t>
    </r>
  </si>
  <si>
    <r>
      <rPr>
        <b/>
        <sz val="11"/>
        <rFont val="Times New Roman"/>
        <family val="1"/>
        <charset val="204"/>
      </rPr>
      <t>Мероприятие 5.</t>
    </r>
    <r>
      <rPr>
        <sz val="11"/>
        <rFont val="Times New Roman"/>
        <family val="1"/>
        <charset val="204"/>
      </rPr>
      <t xml:space="preserve">Проведение мероприятий в сфере гражданского общества </t>
    </r>
  </si>
  <si>
    <r>
      <rPr>
        <b/>
        <sz val="11"/>
        <color rgb="FF000000"/>
        <rFont val="Times New Roman"/>
        <family val="1"/>
        <charset val="204"/>
      </rPr>
      <t xml:space="preserve">Мероприятие 6. </t>
    </r>
    <r>
      <rPr>
        <sz val="11"/>
        <color rgb="FF000000"/>
        <rFont val="Times New Roman"/>
        <family val="1"/>
        <charset val="204"/>
      </rPr>
      <t xml:space="preserve">Проведение мероприятий в сфере модернизации общественного сознания </t>
    </r>
  </si>
  <si>
    <r>
      <rPr>
        <b/>
        <sz val="11"/>
        <color rgb="FF000000"/>
        <rFont val="Times New Roman"/>
        <family val="1"/>
        <charset val="204"/>
      </rPr>
      <t>Мероприятие 7.</t>
    </r>
    <r>
      <rPr>
        <sz val="11"/>
        <color rgb="FF000000"/>
        <rFont val="Times New Roman"/>
        <family val="1"/>
        <charset val="204"/>
      </rPr>
      <t xml:space="preserve"> Проведение заседания Координационного совета по взаимодействию с НПО при уполномоченном органе</t>
    </r>
  </si>
  <si>
    <r>
      <t xml:space="preserve">Показатель результата 2.1 </t>
    </r>
    <r>
      <rPr>
        <sz val="11"/>
        <color theme="1"/>
        <rFont val="Times New Roman"/>
        <family val="1"/>
        <charset val="204"/>
      </rPr>
      <t>Уровень осведомленности населения о принимаемых мерах по продвижению гендерного равенства, расширению возможностей женщин</t>
    </r>
  </si>
  <si>
    <r>
      <rPr>
        <b/>
        <sz val="11"/>
        <color theme="1"/>
        <rFont val="Times New Roman"/>
        <family val="1"/>
        <charset val="204"/>
      </rPr>
      <t>Мероприятие 1.</t>
    </r>
    <r>
      <rPr>
        <sz val="11"/>
        <color theme="1"/>
        <rFont val="Times New Roman"/>
        <family val="1"/>
        <charset val="204"/>
      </rPr>
      <t xml:space="preserve"> Реализация проектов по повышению роли женщин в общественно-политической жизни страны, создание равных возможностей для самореализации</t>
    </r>
  </si>
  <si>
    <r>
      <rPr>
        <b/>
        <sz val="11"/>
        <color theme="1"/>
        <rFont val="Times New Roman"/>
        <family val="1"/>
        <charset val="204"/>
      </rPr>
      <t>ЦЕЛЕВОЙ ИНДИКАТОР 1.</t>
    </r>
    <r>
      <rPr>
        <sz val="11"/>
        <color theme="1"/>
        <rFont val="Times New Roman"/>
        <family val="1"/>
        <charset val="204"/>
      </rPr>
      <t xml:space="preserve"> Уровень удовлетворенности населения реализуемой политикой в сферах культуры, информации, гражданского общества, молодежной и семейной политики, межконфессионального согласия, межэтнических отношений</t>
    </r>
  </si>
  <si>
    <r>
      <rPr>
        <b/>
        <sz val="11"/>
        <color theme="1"/>
        <rFont val="Times New Roman"/>
        <family val="1"/>
        <charset val="204"/>
      </rPr>
      <t>ПОКАЗАТЕЛЬ РЕЗУЛЬТАТА 1.1.</t>
    </r>
    <r>
      <rPr>
        <sz val="11"/>
        <color theme="1"/>
        <rFont val="Times New Roman"/>
        <family val="1"/>
        <charset val="204"/>
      </rPr>
      <t xml:space="preserve"> Уровень удовлетворенности населения качеством услуг в сфере культуры</t>
    </r>
  </si>
  <si>
    <r>
      <rPr>
        <b/>
        <sz val="11"/>
        <color theme="1"/>
        <rFont val="Times New Roman"/>
        <family val="1"/>
        <charset val="204"/>
      </rPr>
      <t>Мероприятие 1.</t>
    </r>
    <r>
      <rPr>
        <sz val="11"/>
        <color theme="1"/>
        <rFont val="Times New Roman"/>
        <family val="1"/>
        <charset val="204"/>
      </rPr>
      <t xml:space="preserve"> Проведение реставрационных работ и  разработка  научно – проектных документаций на научно-реставрационные работы на памятниках истории и культуры</t>
    </r>
  </si>
  <si>
    <r>
      <rPr>
        <b/>
        <sz val="11"/>
        <color theme="1"/>
        <rFont val="Times New Roman"/>
        <family val="1"/>
        <charset val="204"/>
      </rPr>
      <t>Мероприятие 2.</t>
    </r>
    <r>
      <rPr>
        <sz val="11"/>
        <color theme="1"/>
        <rFont val="Times New Roman"/>
        <family val="1"/>
        <charset val="204"/>
      </rPr>
      <t xml:space="preserve"> Проведение мониторинга состояния объектов историко-культурного наследия, определение статуса памятников и д р. (истории и культуры республиканского значения)</t>
    </r>
  </si>
  <si>
    <r>
      <rPr>
        <b/>
        <sz val="11"/>
        <color theme="1"/>
        <rFont val="Times New Roman"/>
        <family val="1"/>
        <charset val="204"/>
      </rPr>
      <t>Мероприятие 3.</t>
    </r>
    <r>
      <rPr>
        <sz val="11"/>
        <color theme="1"/>
        <rFont val="Times New Roman"/>
        <family val="1"/>
        <charset val="204"/>
      </rPr>
      <t xml:space="preserve">Строительство, реконструкция объектов культуры </t>
    </r>
  </si>
  <si>
    <r>
      <rPr>
        <b/>
        <sz val="11"/>
        <color theme="1"/>
        <rFont val="Times New Roman"/>
        <family val="1"/>
        <charset val="204"/>
      </rPr>
      <t>Мероприятие 4.</t>
    </r>
    <r>
      <rPr>
        <sz val="11"/>
        <color theme="1"/>
        <rFont val="Times New Roman"/>
        <family val="1"/>
        <charset val="204"/>
      </rPr>
      <t xml:space="preserve"> Содержание учреждений в сфере культуры (трех библиотек и книжной палаты,16 театрально-концертных организаций,17 музеев и музеев-заповедников,5 государственных архивных учреждений)</t>
    </r>
  </si>
  <si>
    <r>
      <rPr>
        <b/>
        <sz val="11"/>
        <color theme="1"/>
        <rFont val="Times New Roman"/>
        <family val="1"/>
        <charset val="204"/>
      </rPr>
      <t>Мероприятие 5.</t>
    </r>
    <r>
      <rPr>
        <sz val="11"/>
        <color theme="1"/>
        <rFont val="Times New Roman"/>
        <family val="1"/>
        <charset val="204"/>
      </rPr>
      <t>Оказание поддержки и развитие кинематографии</t>
    </r>
  </si>
  <si>
    <r>
      <rPr>
        <b/>
        <sz val="11"/>
        <color theme="1"/>
        <rFont val="Times New Roman"/>
        <family val="1"/>
        <charset val="204"/>
      </rPr>
      <t>Мероприятие 7</t>
    </r>
    <r>
      <rPr>
        <sz val="11"/>
        <color theme="1"/>
        <rFont val="Times New Roman"/>
        <family val="1"/>
        <charset val="204"/>
      </rPr>
      <t>. Приобретение и выпуск общественно значимой литературы</t>
    </r>
  </si>
  <si>
    <r>
      <rPr>
        <b/>
        <sz val="11"/>
        <color theme="1"/>
        <rFont val="Times New Roman"/>
        <family val="1"/>
        <charset val="204"/>
      </rPr>
      <t>Мероприятие 8.</t>
    </r>
    <r>
      <rPr>
        <sz val="11"/>
        <color theme="1"/>
        <rFont val="Times New Roman"/>
        <family val="1"/>
        <charset val="204"/>
      </rPr>
      <t>Стимулирование деятелей в сфере культуры</t>
    </r>
  </si>
  <si>
    <r>
      <rPr>
        <b/>
        <sz val="11"/>
        <color theme="1"/>
        <rFont val="Times New Roman"/>
        <family val="1"/>
        <charset val="204"/>
      </rPr>
      <t>Мероприятие 9. Р</t>
    </r>
    <r>
      <rPr>
        <sz val="11"/>
        <color theme="1"/>
        <rFont val="Times New Roman"/>
        <family val="1"/>
        <charset val="204"/>
      </rPr>
      <t>еализацию творческих проектов для неправительственных организаций и объединений в сфере культуры и искусства</t>
    </r>
  </si>
  <si>
    <r>
      <rPr>
        <b/>
        <sz val="11"/>
        <color theme="1"/>
        <rFont val="Times New Roman"/>
        <family val="1"/>
        <charset val="204"/>
      </rPr>
      <t>Мероприятие 10</t>
    </r>
    <r>
      <rPr>
        <sz val="11"/>
        <color theme="1"/>
        <rFont val="Times New Roman"/>
        <family val="1"/>
        <charset val="204"/>
      </rPr>
      <t>. Обеспечение оцифровки и реставрации фильмов кино-коллекции Республики Казахстан</t>
    </r>
  </si>
  <si>
    <r>
      <t xml:space="preserve">Мероприятие 11. </t>
    </r>
    <r>
      <rPr>
        <sz val="11"/>
        <color theme="1"/>
        <rFont val="Times New Roman"/>
        <family val="1"/>
        <charset val="204"/>
      </rPr>
      <t>Научные публикации в рамках научных исследований</t>
    </r>
  </si>
  <si>
    <r>
      <t xml:space="preserve">Мероприятие 12. </t>
    </r>
    <r>
      <rPr>
        <sz val="11"/>
        <color theme="1"/>
        <rFont val="Times New Roman"/>
        <family val="1"/>
        <charset val="204"/>
      </rPr>
      <t>Количество работников государтсвенных организаций культуры, повысивших профессиональный уровень подготовки</t>
    </r>
    <r>
      <rPr>
        <b/>
        <sz val="11"/>
        <color theme="1"/>
        <rFont val="Times New Roman"/>
        <family val="1"/>
        <charset val="204"/>
      </rPr>
      <t xml:space="preserve">   </t>
    </r>
  </si>
  <si>
    <r>
      <rPr>
        <b/>
        <sz val="11"/>
        <color theme="1"/>
        <rFont val="Times New Roman"/>
        <family val="1"/>
        <charset val="204"/>
      </rPr>
      <t>ПОКАЗАТЕЛЬ РЕЗУЛЬТАТА 2.1</t>
    </r>
    <r>
      <rPr>
        <sz val="11"/>
        <color theme="1"/>
        <rFont val="Times New Roman"/>
        <family val="1"/>
        <charset val="204"/>
      </rPr>
      <t xml:space="preserve"> Уровень информированности населения о работе по применению и пропаганде государственных символов </t>
    </r>
  </si>
  <si>
    <r>
      <rPr>
        <b/>
        <sz val="11"/>
        <color theme="1"/>
        <rFont val="Times New Roman"/>
        <family val="1"/>
        <charset val="204"/>
      </rPr>
      <t xml:space="preserve">Мероприятие 1. </t>
    </r>
    <r>
      <rPr>
        <sz val="11"/>
        <color theme="1"/>
        <rFont val="Times New Roman"/>
        <family val="1"/>
        <charset val="204"/>
      </rPr>
      <t>Проведение мероприятий по формированию патриотического сознания у граждан</t>
    </r>
  </si>
  <si>
    <r>
      <t xml:space="preserve">ПОКАЗАТЕЛЬ РЕЗУЛЬТАТА 3.1. </t>
    </r>
    <r>
      <rPr>
        <sz val="11"/>
        <color theme="1"/>
        <rFont val="Times New Roman"/>
        <family val="1"/>
        <charset val="204"/>
      </rPr>
      <t>Доля соблюдения принципов прозрачности в упорядочении ономастических наименований</t>
    </r>
  </si>
  <si>
    <r>
      <t xml:space="preserve">Мероприятие 1. </t>
    </r>
    <r>
      <rPr>
        <sz val="11"/>
        <color theme="1"/>
        <rFont val="Times New Roman"/>
        <family val="1"/>
        <charset val="204"/>
      </rPr>
      <t>Обеспечение ономастической и  геральдической деятельности</t>
    </r>
  </si>
  <si>
    <r>
      <t xml:space="preserve">ПОКАЗАТЕЛЬ РЕЗУЛЬТАТА 4.1. </t>
    </r>
    <r>
      <rPr>
        <sz val="11"/>
        <color theme="1"/>
        <rFont val="Times New Roman"/>
        <family val="1"/>
        <charset val="204"/>
      </rPr>
      <t>Доля победителей республиканских и международных конкурсов и фестивалей от общей численности обучающихся в области культуры и искусства, в том числе</t>
    </r>
  </si>
  <si>
    <r>
      <rPr>
        <b/>
        <sz val="11"/>
        <color theme="1"/>
        <rFont val="Times New Roman"/>
        <family val="1"/>
        <charset val="204"/>
      </rPr>
      <t>Мероприятие 1</t>
    </r>
    <r>
      <rPr>
        <sz val="11"/>
        <color theme="1"/>
        <rFont val="Times New Roman"/>
        <family val="1"/>
        <charset val="204"/>
      </rPr>
      <t xml:space="preserve">. Обучение и воспитание одаренных в культуре и искусстве детей в двух государственных учреждений среднего образования </t>
    </r>
  </si>
  <si>
    <r>
      <rPr>
        <b/>
        <sz val="11"/>
        <color theme="1"/>
        <rFont val="Times New Roman"/>
        <family val="1"/>
        <charset val="204"/>
      </rPr>
      <t>Мероприятие 2</t>
    </r>
    <r>
      <rPr>
        <sz val="11"/>
        <color theme="1"/>
        <rFont val="Times New Roman"/>
        <family val="1"/>
        <charset val="204"/>
      </rPr>
      <t>. Подготовка специалистов в организациях технического, профессионального, послесреднего образования и оказание социальной поддержки обучающимся в области культуры и искусства</t>
    </r>
  </si>
  <si>
    <r>
      <rPr>
        <b/>
        <sz val="11"/>
        <color theme="1"/>
        <rFont val="Times New Roman"/>
        <family val="1"/>
        <charset val="204"/>
      </rPr>
      <t>Мероприятие 3.</t>
    </r>
    <r>
      <rPr>
        <sz val="11"/>
        <color theme="1"/>
        <rFont val="Times New Roman"/>
        <family val="1"/>
        <charset val="204"/>
      </rPr>
      <t xml:space="preserve"> Обеспечение подготовки квалифицированных кадров в сфере культуры и искусства, востребованных на рынке труда</t>
    </r>
  </si>
  <si>
    <r>
      <rPr>
        <b/>
        <sz val="11"/>
        <color theme="1"/>
        <rFont val="Times New Roman"/>
        <family val="1"/>
        <charset val="204"/>
      </rPr>
      <t>ПОКАЗАТЕЛЬ РЕЗУЛЬТАТА 5.1</t>
    </r>
    <r>
      <rPr>
        <sz val="11"/>
        <color theme="1"/>
        <rFont val="Times New Roman"/>
        <family val="1"/>
        <charset val="204"/>
      </rPr>
      <t>. Уровень удовлетворенности населения освещением государственной политики в СМИ</t>
    </r>
  </si>
  <si>
    <r>
      <rPr>
        <b/>
        <sz val="11"/>
        <color theme="1"/>
        <rFont val="Times New Roman"/>
        <family val="1"/>
        <charset val="204"/>
      </rPr>
      <t>Мероприятие 1</t>
    </r>
    <r>
      <rPr>
        <sz val="11"/>
        <color theme="1"/>
        <rFont val="Times New Roman"/>
        <family val="1"/>
        <charset val="204"/>
      </rPr>
      <t>. Проведение соц.исследования "Уровень удовлетворенности населения освещением государственной политики в СМИ"</t>
    </r>
  </si>
  <si>
    <r>
      <t>Мероприятие 2.</t>
    </r>
    <r>
      <rPr>
        <sz val="11"/>
        <color theme="1"/>
        <rFont val="Times New Roman"/>
        <family val="1"/>
        <charset val="204"/>
      </rPr>
      <t xml:space="preserve"> Проведение соц.исследования «Уровень востребованности потребителями отечественной информационной продукции»</t>
    </r>
  </si>
  <si>
    <r>
      <t xml:space="preserve">Мероприятие 3. </t>
    </r>
    <r>
      <rPr>
        <sz val="11"/>
        <color theme="1"/>
        <rFont val="Times New Roman"/>
        <family val="1"/>
        <charset val="204"/>
      </rPr>
      <t>Реализация государственной информационной политики</t>
    </r>
  </si>
  <si>
    <r>
      <rPr>
        <b/>
        <sz val="11"/>
        <color theme="1"/>
        <rFont val="Times New Roman"/>
        <family val="1"/>
        <charset val="204"/>
      </rPr>
      <t>Мероприятия 4.</t>
    </r>
    <r>
      <rPr>
        <sz val="11"/>
        <color theme="1"/>
        <rFont val="Times New Roman"/>
        <family val="1"/>
        <charset val="204"/>
      </rPr>
      <t xml:space="preserve"> Стимулирование деятелей в сфере информации</t>
    </r>
  </si>
  <si>
    <r>
      <rPr>
        <b/>
        <sz val="11"/>
        <rFont val="Times New Roman"/>
        <family val="1"/>
        <charset val="204"/>
      </rPr>
      <t>Мероприятия 5</t>
    </r>
    <r>
      <rPr>
        <sz val="11"/>
        <rFont val="Times New Roman"/>
        <family val="1"/>
        <charset val="204"/>
      </rPr>
      <t>.Обеспечение распространения информации национальным оператором телерадиовещания в рамках государственной информационной политики</t>
    </r>
  </si>
  <si>
    <r>
      <rPr>
        <b/>
        <sz val="11"/>
        <color theme="1"/>
        <rFont val="Times New Roman"/>
        <family val="1"/>
        <charset val="204"/>
      </rPr>
      <t>Мероприятия 7.</t>
    </r>
    <r>
      <rPr>
        <sz val="11"/>
        <color theme="1"/>
        <rFont val="Times New Roman"/>
        <family val="1"/>
        <charset val="204"/>
      </rPr>
      <t>Субсидирование части затрат операторов спутникового телерадиовещания, за исключением национального оператора телерадиовещания, на реализацию спутниковых приемных устройств</t>
    </r>
  </si>
  <si>
    <r>
      <t>Мероприятие 8.</t>
    </r>
    <r>
      <rPr>
        <sz val="11"/>
        <rFont val="Times New Roman"/>
        <family val="1"/>
        <charset val="204"/>
      </rPr>
      <t xml:space="preserve"> Увеличение охвата цифровым эфирным телерадиовещанием </t>
    </r>
  </si>
  <si>
    <r>
      <t>ПОКАЗАТЕЛЬ РЕЗУЛЬТАТА 6.1</t>
    </r>
    <r>
      <rPr>
        <i/>
        <sz val="11"/>
        <color rgb="FF000000"/>
        <rFont val="Times New Roman"/>
        <family val="1"/>
        <charset val="204"/>
      </rPr>
      <t xml:space="preserve">. </t>
    </r>
    <r>
      <rPr>
        <sz val="11"/>
        <color rgb="FF000000"/>
        <rFont val="Times New Roman"/>
        <family val="1"/>
        <charset val="204"/>
      </rPr>
      <t>Уровень поддержки населением мер государственной молодежной и семейной политики</t>
    </r>
  </si>
  <si>
    <r>
      <rPr>
        <b/>
        <sz val="11"/>
        <color theme="1"/>
        <rFont val="Times New Roman"/>
        <family val="1"/>
        <charset val="204"/>
      </rPr>
      <t>Мероприятие 1.</t>
    </r>
    <r>
      <rPr>
        <sz val="11"/>
        <color theme="1"/>
        <rFont val="Times New Roman"/>
        <family val="1"/>
        <charset val="204"/>
      </rPr>
      <t xml:space="preserve"> Реализация гранта «Тәуелсіздік ұрпақтары»</t>
    </r>
  </si>
  <si>
    <r>
      <rPr>
        <b/>
        <sz val="11"/>
        <color theme="1"/>
        <rFont val="Times New Roman"/>
        <family val="1"/>
        <charset val="204"/>
      </rPr>
      <t>Мероприятие 2.</t>
    </r>
    <r>
      <rPr>
        <sz val="11"/>
        <color theme="1"/>
        <rFont val="Times New Roman"/>
        <family val="1"/>
        <charset val="204"/>
      </rPr>
      <t xml:space="preserve"> Вручение государственной молодежной премии «Дарын»</t>
    </r>
  </si>
  <si>
    <r>
      <rPr>
        <b/>
        <sz val="11"/>
        <color theme="1"/>
        <rFont val="Times New Roman"/>
        <family val="1"/>
        <charset val="204"/>
      </rPr>
      <t>Мероприятие 3</t>
    </r>
    <r>
      <rPr>
        <sz val="11"/>
        <color theme="1"/>
        <rFont val="Times New Roman"/>
        <family val="1"/>
        <charset val="204"/>
      </rPr>
      <t>. Реализация грантов и других инициатив по поддержке молодежке молодежной политики и семейной политики</t>
    </r>
  </si>
  <si>
    <r>
      <rPr>
        <b/>
        <sz val="11"/>
        <color theme="1"/>
        <rFont val="Times New Roman"/>
        <family val="1"/>
        <charset val="204"/>
      </rPr>
      <t xml:space="preserve">Мероприятие 4. </t>
    </r>
    <r>
      <rPr>
        <sz val="11"/>
        <color theme="1"/>
        <rFont val="Times New Roman"/>
        <family val="1"/>
        <charset val="204"/>
      </rPr>
      <t>Методическое обеспечение по реализации государственной молодежной политики</t>
    </r>
  </si>
  <si>
    <r>
      <rPr>
        <b/>
        <sz val="11"/>
        <color theme="1"/>
        <rFont val="Times New Roman"/>
        <family val="1"/>
        <charset val="204"/>
      </rPr>
      <t>Мероприятие 5.</t>
    </r>
    <r>
      <rPr>
        <sz val="11"/>
        <color theme="1"/>
        <rFont val="Times New Roman"/>
        <family val="1"/>
        <charset val="204"/>
      </rPr>
      <t xml:space="preserve"> Реализация мероприятий  (семинаров, форумов и тренингов)  в сфере государственной молодежной политики</t>
    </r>
  </si>
  <si>
    <r>
      <rPr>
        <b/>
        <sz val="11"/>
        <color theme="1"/>
        <rFont val="Times New Roman"/>
        <family val="1"/>
        <charset val="204"/>
      </rPr>
      <t>Мероприятие 6.</t>
    </r>
    <r>
      <rPr>
        <sz val="11"/>
        <color theme="1"/>
        <rFont val="Times New Roman"/>
        <family val="1"/>
        <charset val="204"/>
      </rPr>
      <t xml:space="preserve"> Информационно-аналитическое сопровождение мер государственной молодежной политики</t>
    </r>
  </si>
  <si>
    <r>
      <t xml:space="preserve">ПОКАЗАТЕЛЬ РЕЗУЛЬТАТА 6.2 </t>
    </r>
    <r>
      <rPr>
        <sz val="11"/>
        <color rgb="FF000000"/>
        <rFont val="Times New Roman"/>
        <family val="1"/>
        <charset val="204"/>
      </rPr>
      <t>Доля молодежи (в возрасте от 15 до 35 лет категории NEET), которая не учится,не работает и не приобретает профессиональных</t>
    </r>
  </si>
  <si>
    <r>
      <rPr>
        <b/>
        <sz val="11"/>
        <color theme="1"/>
        <rFont val="Times New Roman"/>
        <family val="1"/>
        <charset val="204"/>
      </rPr>
      <t>Мероприятие 1.</t>
    </r>
    <r>
      <rPr>
        <sz val="11"/>
        <color theme="1"/>
        <rFont val="Times New Roman"/>
        <family val="1"/>
        <charset val="204"/>
      </rPr>
      <t xml:space="preserve"> Проведение консультативных работ по поддержке молодежи категории NEET</t>
    </r>
  </si>
  <si>
    <r>
      <t>ПОКАЗАТЕЛЬ РЕЗУЛЬТАТА 7.1.</t>
    </r>
    <r>
      <rPr>
        <sz val="11"/>
        <color theme="1"/>
        <rFont val="Times New Roman"/>
        <family val="1"/>
        <charset val="204"/>
      </rPr>
      <t xml:space="preserve"> Степень обеспечения межконфессионального согласия</t>
    </r>
  </si>
  <si>
    <r>
      <t xml:space="preserve">Мероприятие 1.  </t>
    </r>
    <r>
      <rPr>
        <sz val="11"/>
        <color theme="1"/>
        <rFont val="Times New Roman"/>
        <family val="1"/>
        <charset val="204"/>
      </rPr>
      <t xml:space="preserve">Проведение комплекса мероприятий с целью обеспечения межконфесионального согласия </t>
    </r>
  </si>
  <si>
    <r>
      <t>ПОКАЗАТЕЛЬ РЕЗУЛЬТАТА 8.1.</t>
    </r>
    <r>
      <rPr>
        <sz val="11"/>
        <color theme="1"/>
        <rFont val="Times New Roman"/>
        <family val="1"/>
        <charset val="204"/>
      </rPr>
      <t xml:space="preserve">  Уровень удовлетворенности населения государственной политикой в сфере обеспечения межэтнического согласия</t>
    </r>
  </si>
  <si>
    <r>
      <t xml:space="preserve">Мероприятие 1.  </t>
    </r>
    <r>
      <rPr>
        <sz val="11"/>
        <color theme="1"/>
        <rFont val="Times New Roman"/>
        <family val="1"/>
        <charset val="204"/>
      </rPr>
      <t>Проведение комплекса мероприятий  по дальнейшей качественной реализации государственной политики в сфере межэтнических отношений, укрепления единства народа Казахстана и пропаганда казахстанской модели общественного согласия и общенационального единства</t>
    </r>
  </si>
  <si>
    <r>
      <t xml:space="preserve">Мероприятие 2. </t>
    </r>
    <r>
      <rPr>
        <sz val="11"/>
        <color theme="1"/>
        <rFont val="Times New Roman"/>
        <family val="1"/>
        <charset val="204"/>
      </rPr>
      <t>Проведение общественно-массовых мероприятий</t>
    </r>
  </si>
  <si>
    <r>
      <t xml:space="preserve">Мероприятие 3.  </t>
    </r>
    <r>
      <rPr>
        <sz val="11"/>
        <color theme="1"/>
        <rFont val="Times New Roman"/>
        <family val="1"/>
        <charset val="204"/>
      </rPr>
      <t>Содержание</t>
    </r>
    <r>
      <rPr>
        <b/>
        <sz val="11"/>
        <color theme="1"/>
        <rFont val="Times New Roman"/>
        <family val="1"/>
        <charset val="204"/>
      </rPr>
      <t xml:space="preserve"> </t>
    </r>
    <r>
      <rPr>
        <sz val="11"/>
        <color theme="1"/>
        <rFont val="Times New Roman"/>
        <family val="1"/>
        <charset val="204"/>
      </rPr>
      <t xml:space="preserve">Республиканского государственного учреждения </t>
    </r>
  </si>
  <si>
    <r>
      <t xml:space="preserve">Мероприятие 4.  </t>
    </r>
    <r>
      <rPr>
        <sz val="11"/>
        <color theme="1"/>
        <rFont val="Times New Roman"/>
        <family val="1"/>
        <charset val="204"/>
      </rPr>
      <t>Реализация проектов НПО, финансируемых в рамках деятельности оператора в сфере грантового финансирования неправительственных организаций в области межэтнических отношений</t>
    </r>
  </si>
  <si>
    <r>
      <t xml:space="preserve">Мероприятие 5.  </t>
    </r>
    <r>
      <rPr>
        <sz val="11"/>
        <color theme="1"/>
        <rFont val="Times New Roman"/>
        <family val="1"/>
        <charset val="204"/>
      </rPr>
      <t>Присуждение  номинаций государственной премии Ассамблеи народа Казахстана «За лучшие работы в области литературы и журналистики» и «За лучшие произведения в сфере культуры и искусства»</t>
    </r>
  </si>
  <si>
    <t xml:space="preserve">Ключевой национальный индикатор 6. Ожидаемая продолжительность жизни населения при рождении, годы (МЗ)
</t>
  </si>
  <si>
    <t xml:space="preserve">Целевой индикатор. Увеличение доли граждан Казахстана, ведущего здоровый образ жизни
</t>
  </si>
  <si>
    <t>Показатель результата 1.6  Смертность от самоубийств</t>
  </si>
  <si>
    <t>Ключевой национальный индикатор 25. Уровень активности в области инноваций</t>
  </si>
  <si>
    <t xml:space="preserve">Целевой индикатор. Уровень защиты прав интеллектуальной собственности в Республике Казахстан  </t>
  </si>
  <si>
    <t>Ключевой национальный индикатор 38. Значение индекса верховенства права от World Justice Project по шкале от 0 до 1</t>
  </si>
  <si>
    <t>1.	Достижение целевых индикаторов, показателей результатов и исполнение мероприятий/проектов</t>
  </si>
  <si>
    <t>Блокировка нежелательного контента</t>
  </si>
  <si>
    <t>В 2024 году по заказу Министерства культуры и информации в рамках государственного задания «Услуги по проведению прикладных этнополитических исследований и мероприятий в сфере межэтнических отношений» проводилось социологическое исследование «Проведение социологического исследования межэтнической ситуации в стране». (Поставщик ТОО «Институт прикладных этнополитических исследований», договор № КРМО-3-ГЗ от 17.01.2024). Объем выборки (общий 8000 респондентов) в анкетном опросе составил 2000 респондентов ежеквартально. 
По результатам социологического опроса:
1. На вопрос «Поддерживаете ли Вы государственную политику по сохранению межэтнического согласия в Казахстане?» положительно ответили 90,4% граждан. 
2. На вопрос «Как Вы считаете, у нас в стране есть согласие между представителями разных этносов /национальностей/?» положительно ответили 91,65% опрошенных. 
3. На вопрос «Эффективна ли деятельность государственных органов и общественных институтов по укреплению общественного согласия и единства?» положительно ответили 85,55% граждан.                  
 4.  На вопрос «Достаточно ли государством принимаются меры, чтобы представители различных этносов чувствовали себя в равной степени свободными?» положительно ответили 88,9% опрошенных.
Итоговый расчет целевого индикатора: (90,4% + 91,65% + 85,55% + 88,9% /4= 89,12%.Перевыполнение  обусловлено высокими оценками положительных показателей в социологическом опросе (опрос 2000 респондентов)</t>
  </si>
  <si>
    <t>Общий показатель удовлетворенности освещением государственной политики в казахстанских СМИ у населения старше 18 лет в 2024 году составил 69,1%.</t>
  </si>
  <si>
    <t>По итогам исследования 2024 года показатель уровня востребованности отечественной информационной продукции у населения старше 18 лет составил 70,1%</t>
  </si>
  <si>
    <t>В декабре месяце 2024 г. АО «Казтелерадио» было введено в эксплуатацию 5 радиотелевизионных станций (4 – в Атырауской области, 1 – в Абайской области).</t>
  </si>
  <si>
    <t xml:space="preserve">1.8 августа 2024 года заключен договора между МКИ РК и АО «Национальная киностудия «Казахфильм» им.Ш.Айманова».
В сентябре-ноябре 2024 года были проведены практические занятия и мастер-классы в г. Алматы были приглашены специалисты из Франции и России. 
2.В декабре 2024 года завершено производство 13 итоговых пилотных анимационных проектов.                                                                             3.В 2024 году на основании договора № КК-188-государственных закупок Киностудия приняла участие в 4 кинорынках (Южная Корея, Нидерланды, США, Франция) , а также были организованы некоммерческие показы отечественных фильмов в регионах страны (Караганда, Усть-Каменогорск, Актау, Жанаозен, Форт-Шевченко, Бейнеу).                                                           4.В 2024 году завершено производство 15 фильмов, начатых в 2023 году. Также начато производство 15 кинопроектов, отобранных на конкурсном отборе 2024 года.
</t>
  </si>
  <si>
    <t xml:space="preserve">В 2024 годe согласно договора на выполнение государственного задания № 6-КК-ГЗ между МКИ и  Киностудией было оцифровано в Госфильмофонде России 11 фильмов и отреставрировано на базе Киностудии – 8 фильмов.
</t>
  </si>
  <si>
    <t>Определение уровня межконфессионального согласия населения в разрезе регионов, выявление уровня информированности населения о государственной политике в сфере межконфессионального согласия и оценок ее эффективности.
Министерство обеспечивает координацию деятельности региональных информационно-разъяснительных групп по вопросам религий (далее-ИРГ) на местах. Данная работа проводится усилиями 227 региональных ИРГ по вопросам религий в составе 2683 лектора. В 2024 году проведены 64 тыс. разноформатных (74%) мероприятий с охватом более 2 млн. 683 тыс. человек. 
В рамках проекта «SMART MEDIA» на платформе ZOOM прошли обучающие онлайн-семинары для региональных специалистов в сфере религии. В ходе обучения, специалисты изучили методы работы в социальных сетях, основные принципы медиаграммотности, а также алгоритмы работы информационных систем и др. С начала года обучение прошли 250 человек</t>
  </si>
  <si>
    <r>
      <t xml:space="preserve">Количество выпущенной общественно значимой литературы для пополнения библиотечного фонда за  2024 год – 255 000 единиц, из них:
- 129 000 единиц - 43 книги тиражом в 3000 экземпляров;
- 126 000 единиц -126 книг тиражом в 1000 экземпляров;
в том числе:
</t>
    </r>
    <r>
      <rPr>
        <i/>
        <sz val="11"/>
        <color theme="1"/>
        <rFont val="Times New Roman"/>
        <family val="1"/>
        <charset val="204"/>
      </rPr>
      <t>72 000 единиц - издания литературы для детей и юношества
4 000 единиц - общественно-политической литературы
19 000 единиц научно-популярной литературы
2 000 единиц литературы, посвященной юбилеям и памятным датам
9 000 единиц литературы о культуре и искусстве
76 000 единиц художественной литературы
27 000 единиц познавательной литературы
20 000 единиц переводной литературы
24 000 единиц переизданий и многотомников
2 000 единиц фотоальбомов и книг альбомов</t>
    </r>
    <r>
      <rPr>
        <sz val="11"/>
        <color theme="1"/>
        <rFont val="Times New Roman"/>
        <family val="1"/>
        <charset val="204"/>
      </rPr>
      <t xml:space="preserve">
</t>
    </r>
  </si>
  <si>
    <t xml:space="preserve">За 2024 год реализовано 3 проекта:
- литературно-познавательная панорама нового Казахстана,
- курсы «Школа литературного мастерства писателей»,
- исследовательские работы казахстанских писателей в архивах стран СНГ </t>
  </si>
  <si>
    <t>Проведено социологическое исследование,  участникам были заданы вопросы относительно того проводится ли работа по информированию населения о правилах использования и пропаганде государственных символов. В результате, общая доля респондентов, той или иной мере подверждающая факт проведения подобной работы составило 65.1%. В то время как 34,9% участников исследования о подобной работе не информированы. Определение степени информированности населения о правилах использования и пропаганде государственных символов по территориальным значениям который сведено в общий показатель респондентов.
На снижение показателя повлияло сокращение мероприятий по пропаганде государственных символов и усилению  воспитания патриотического духа населения</t>
  </si>
  <si>
    <t xml:space="preserve">Проведены публичные слушания по переименованию административных территориальных единиц и их составных частей (улицы, проспекты, парки и т.д.).
Перевыполнение показателя на 0,7 %, связано с принятием участия в публичных слушаниях 45 985 человек,  что составляет 16,2 % от общего количество жителей (283 252) при переименовании 727 ономастических объектов, переименованных населенных пунктов и их составных частей (улицы, проспекты, парки и т.д.) </t>
  </si>
  <si>
    <t>Обеспечение геральдической деятельности, а также на содержание РГУ «Центра геральдических исследований.</t>
  </si>
  <si>
    <t>"Премия «Дарын» была учреждена в 1992 году. В разные годы лауреатами Госдуарственной молодежной премии «Дарын» становились более 320 человек из различных сфер. 
Лицам, удостоенным премии, присваивается звание «Лауреат Государственной молодежной премии «Дарын», вручаются диплом, нагрудный знак и денежное вознаграждение (600 000 тенге по каждой номинации), в 2024 году размер денежного вознаграждения составил 1 млн тенге.
Премии вручаются в торжественной обстановке, церемония награждения приурочивается ко Дню Независимости.
В текущем году прием заявок соискателей осуществлялся с 16 сентября до 17 ноября 2024 года.
На участие в конкурсе от претендентов поступило 305 заявок («Наука» - 95,  «Әстрада» - 17, «Классическая музыка» - 16, «Народное творчество» - 41, «Литература» - 22, «Театр и кино» - 39, «Журналистика» - 11, «Креативные инициативы» - 29, «Спорт» - 20, «Дизайн и изобразительное искусство» - 16.
С 28 ноября по 3 декабря т.г. проведены секционные заседания комиссии Государственной молодежной премии «Дарын».
Итоговое заседания комиссии премии «Дарын» состоялась 9 декабря 2024 года.
По результатам итогового заседания комиссии решением конкурсной комиссии по присуждению премии «Дарын» определены 20 «Лауреатов Государственной молодежной премии «Дарын» 
по 10 номинациям.</t>
  </si>
  <si>
    <t>"В 2024 году было предусмотрено достижение следующих качественных результатов.
1. Подготовка Национального доклада «Молодежь Казахстана». В данном документе содержится системный анализ положения молодежи в таких ключевых сферах, как демография, здоровье и досуг, образование и наука, экономика, а также гражданское и политическое участие. В 2024 году в рамках доклада особое внимание уделено прогнозам изменения численности молодежи, а также вопросам ее трудоустройства в условиях «молодежного бугра». Для обеспечения высокого качества содержания доклада было проведено два экспертных обсуждения.
2. Проведение 2 массовых замера общественного мнения: «Молодежь Казахстана» и «Особенности учебной и трудовой миграции молодежи в приграничных регионах». Исследования охватили все регионы страны, включая 4 000 респондентов, а также были проведены 20 экспертных интервью по ключевым вопросам молодежной политики. По результатам каждого исследования сформулированы рекомендации, направленные на повышение эффективности реализации государственной молодежной политики.
3. Организация четырех семинаров-тренингов для специалистов, работающих с молодежью, в рамках Школы государственной молодежной политики. Кроме того, для руководящего состава молодежных ресурсных центров в рамках Академии профессионального развития были проведены два семинара-тренинга по повышению квалификации, продолжительностью по 3 дня каждый.
4. Подготовка трех методических материалов для сотрудников молодежных ресурсных центров: «Сборник лучших практик МРЦ», «Профилактика буллинга» и «Роль института семьи в молодежной среде и профилактика семейно-бытового насилия».
5. Ведение и контентное наполнение интернет-портала eljastary.kz включало регулярную публикацию новостей, касающихся реализации государственной молодежной политики, а также подготовку пресс-релизов о мероприятиях Центра. В 2024 году было проведено и опубликовано 12 интервью с представителями молодежи на актуальные темы в различных сферах. На сайте также размещены результаты всех исследований Центра, согласованные с Заказчиком. В 2024 году был обновлен интерфейс сайта и создан новый раздел, содержащий информацию о республиканских молодежных организациях.</t>
  </si>
  <si>
    <t>1. Организация и проведение вручения гранта «Тәуелсіздік ұрпақтары». Торжественная церемония вручения гранта «Тәуелсіздік ұрпақтары» состоялась в преддверии Дня Независимости 11 декабря в гостинице «Rixos President Astana» в г. Астана.
2. Организация и проведение заседания Совета по молодежной политике.  26 февраля 2024г. под председательством Государственного советника Е. Карина состоялось очередное заседание Совета по молодежной политике при Президенте РК.
На заседании Совета обсудили ход разработки проекта документа по противодействию незаконному игорному бизнесу и лудомании.
17 мая 2024 года под председательством Государственного советника Ерлана Карина состоялось очередное заседание Совета по молодежной политике при Президенте Республики Казахстан, где поднимался вопрос что в июне текущего года будут приняты два очень важных документа, связанных с незаконным игорным бизнесом и действиями против лудомании. 
12 сентября 2024 года Государственный Советник Е. Карин провел выездное рабочее заседание в Костанойской области (г. Костанай) Совета по молодежной политике при Президенте РК. Члены Совета обсудили одну из самых актуальных тем – вопрос занятости казахстанской молодежи и повышение статуса рабочих профессий и внесли свои предложения.
11 декабря текущего года в городе Астана проведено итоговое Заседание Совета по молодежной политике.
В 2024 году проведено 4 Заседания Совета (3 - г. Астане, 1 – г. Костанай)..
3. Проведение Национального конкурса «Мерейлі отбасы. Торжественная церемония награждения Лауреатов Национального конкурса «Мерейлі отбасы» проведена 6 сентября т.г. В  «Казмедия орталығы», с участием более 500 человек (депутататы, представители государственных, правохранительных органов, МИО, члены Национального совета по делам женщи, международные организации, НПО, РМО, СМИ и т.д.). По поручению руководителя Аппарата Президента РК  А. Дадебай 2 №24-32-34.179 от 20.07.2024 года церемония награждения победителей «Мерейлі отбасы» проведено в формате Телемарафона «Отбасы – Отанымыздың асыл діңгегі» .
Победителям конкурса вручены денежная премия в размере 20 млн.тенге (20 победителей по 1 млн.тенге).
Также на мероприятии была организована мобильная студия телеканала 24KZ, где журналисты брали интервью у победителей конкурса «Мерейлі отбасы» и участников мероприятия. Интервью транслировались в эфире, по средствам месенджеров что существенно увеличили информирование широкой аудитории.</t>
  </si>
  <si>
    <t>"На сегодняшний день интернет играет важную роль. Виртуальная сеть позволяет пользователям удовлетворять широкий спектр потребностей, являясь средством поиска и получения информации, образования, профессиональной деятельности, общения и т. д.
Большинство молодых людей получают информацию о новостях и событиях в стране через Интернет. Базовые источники информации и новостей традиционно становятся сетевыми источниками, поэтому социальные сети или блоги указаны в 54,3% случаев, интернет-сайты в 30,9% случаев для казахстанских источников и 20,2% для зарубежных сайтов.
Достигнутые результаты: были популяризированы услуги, проводимые в молодежной политике, повышена осведомленность молодежи о мерах государственной поддержки и актуализированы вопросы в сфере молодежной политики.
В процессе реализации проекта были использованы возможности платформ таких социальных сетей как Instagram, Facebook, TikTok, YouTube и Telegram, где на системной основе размещались актуальные новости, примеры успешного опыта молодых людей, интервью с экспертами, информационно-познавательные материалы на основе исследований Центра. 
На вышеуказанных платформах было опубликовано 300 публикаций, включающие в себя информативный, аналитический, развлекательный контент. Подготовлено 20 видеороликов по темам ГМП (на казахском и русском языках), с известными личностями снято 10 подкастов на различные актуальные темы. Они получили признание постоянных зрителей канала Jastar Live на YouTube. Также в прямом эфире было проведено 10 интервью с известными общественными активистами. Кроме того, 10 материалов, подготовленных проектной группой Jastar Live, были опубликованы на популярных информационных порталах, 5 материалов - на республиканских телеканалах, 10 интервью – на республиканских радио.
С целью обеспечения широкого информирования молодежи о мерах государственной поддержки в рамках проекта в 2023 году был разработан Telegram-бот Jastarlive_bot, включающий следующие направления: занятость, предпринимательство, гранты и премии, волонтерство, образование, молодежные проекты, жилье, здоровье, информационные технологии, развитие АПК. Уже в 2024 году Telegram-бот Jastarlive_bot претерпел значительные улучшения: была проведена работа по обновлению контента, обновлены названия проектов и информация по ним.
По итогам реализации Jastar Live стал уникальной информационной площадкой, где собирается самая полезная информация для молодежи: актуальные возможности, новости, подкасты, интервью, информация о мерах поддержки молодежи и так далее.
"</t>
  </si>
  <si>
    <t>Показатель результата 1.1 Улучшение значения страны по фактору «Открытость правительства» (World Justice)</t>
  </si>
  <si>
    <t xml:space="preserve">1. Установлен памятник Абая в г.Ашхабаде (поручение Президента РК К.К. Токаева, данного по итогам государственных визитов в Туркменистан (24-25 октября 2021 года, г. Ашхабад), Президента Туркменистана С.Г. Бердымухамедова в РК (15 октября 2022 года, г. Астана)
2. Разработано ПСД и прошла государственную экспертизу "Строительство нового архивохранилища для Центрального государственного архива по адресу: г. Алматы, Алмалинский район, пр. Абая, 39 со сносом существующих строений (гаража и хранилище)" </t>
  </si>
  <si>
    <r>
      <rPr>
        <b/>
        <sz val="11"/>
        <color theme="1"/>
        <rFont val="Times New Roman"/>
        <family val="1"/>
        <charset val="204"/>
      </rPr>
      <t>Мероприятие 6.</t>
    </r>
    <r>
      <rPr>
        <sz val="11"/>
        <color theme="1"/>
        <rFont val="Times New Roman"/>
        <family val="1"/>
        <charset val="204"/>
      </rPr>
      <t>Организация и проведение культурных мероприятий в стране и за рубежом</t>
    </r>
  </si>
  <si>
    <t>75 деятелей культуры, удостоены государственных стипендий
2 деятелей культуры, удостоены государственных премий
8 деятелей культуры, удостоенны президентской литературной премий</t>
  </si>
  <si>
    <t>"4 колледжа оснащены материально-техническим оборудованием.
РГКП «Республиканский эстрадно-цирковой колледж имени Жусипбека Елебекова»  приобрели музыкальные инструменты: Комбоусилитель, Блок раcширения цифрового пульта, Цифровой микшерный пульт, Активная акустическая система, Активный саббуфер, Монитор (Активная акустическая система).    
РГКП «Алматинский колледж декоративно-прикладного искусства имени Орала Тансыкбаева»: Павлодарские ручные вальцы,  Бормашина, Изложница универсальная с ручкой, Полировочный двигатель, ASPYCLEAN+M2V с отсосом, Фильер,  Ультразвуковой очиститель, JET JBS12, Ленточнопильный станок по дереву, JET JWL1220L Токарный станок по дереву, JET IBG-10 Промышленный заточной станок 400В(точило),  Комплект учебного оборудования (моноблоки).  
РГКП «Алматинского хореографического училище им.А.Селезнева» приобрели основные средства: Компьютер, Кровать, Шкаф, Картофелечистка(овощечистка), Посудомоечная(котломоечная)машина, Мясорубка электрическая, Плита(электрическая), МФУ принтер, Пароконвектомат, Монитор, Кресло, Интерактивная панель,
Фотокамера.                      
РГКП «Алматинский музыкальный колледж им. Петра Чайковского» приобрели следующие музыкальные инструменты: Пианино, Рояль, Усилитель, Балалайка-альт с чехлом,
Балалайка-секунда с чехлом, Домра малая с чехлом, Балалайка-бас с чехлом, Домра-альт с чехлом,Домра-бас с чехлом, Балалайка - прима с чехлом.     Экономия по результатам государственных закупок</t>
  </si>
  <si>
    <t>Обеспечен беспрерывный учебный процесс в государственных учреждений образования (РГУ «Казахская национальная академия искусств имени Т.К. Жургенова», РГУ «Казахский национальный университет искусств», РГУ «Казахская национальная консерватория имени Курмангазы»,РГП на ПХВ «Казахская национальная академия хореографии»)</t>
  </si>
  <si>
    <t xml:space="preserve">Обеспечен беспрерывный учебный процесс в государственных учреждений образования. РГУ "Республиканская средняя специализированная музыкальная школа - интернат для одаренных детей имени Куляш Байсеитовой" и  РГУ "Республиканская казахская специализированная музыкальная школа-интернат для одаренных детей имени ахмета Жубанова" оснащены материально-технической базой, созданы условия для роста и развития молодых талантов. </t>
  </si>
  <si>
    <t>Информация о достижении / исполнении / освоении (с причинами недостижения/ неисполнения / неосвоения)</t>
  </si>
  <si>
    <t>В 2024 году реализовано 2 грантовых проектов: 
1. Развитие взаимодействия институтов гражданского общества (НПО) со структурами Ассамблеи народа Казахстана по укреплению межэтнического согласия и сохранению единства народа Казахстана на сумму 35 175,0 тыс.тг
2. Недопущение любых форм унижения чести и достоинства по языковому и этническому признакам  на сумму 34 300,0 тыс.тг.   Реализация 1 проекта позволило активизировать взаимодействие структур АНК с другими институтами гражданского общества в укреплении межэтнического согласия и сохранении единства народа Казахстана. Комплекс мероприятий позволило развитию казахстанского патриотизма, интеграции усилии гражданского общества, в том числе этнокультурных объединений в достижении целей и задач АНК. Реализация 2 проекта - укрепление основы уникальной национальной идентичности и внедрение в сознания населения принципа гражданского равноправия, основанного на реальном равенстве возможностей. Повышение чувства казахстанского патриотизма, основанного на доверии и взаимодействии между государством и гражданами. Усиление объединяющей роли казахского языка с параллельным развитием языков различных этносов.</t>
  </si>
  <si>
    <r>
      <t xml:space="preserve">Мероприятие 6.  </t>
    </r>
    <r>
      <rPr>
        <sz val="11"/>
        <color theme="1"/>
        <rFont val="Times New Roman"/>
        <family val="1"/>
        <charset val="204"/>
      </rPr>
      <t>Разработка  ПСД на капитальный ремонт Дома Дружбы в городе Алматы РГУ "Қоғамдық Келісім</t>
    </r>
  </si>
  <si>
    <t>22 памятников истории и культуры, на которых проводились реставрационные работы в Казахстане
1. Городище Сыганак (Сунаката), Х-ХVІІІ века (научно-реставрационные работы,  Кызылординская область)
2. Мавзолей Ходжи Ахмеда Ясауи, архитектор неизвестен, конец XIV века (Туркестанская область)
3. Ежегодное поддержание технического состояния  памятников истории и культуры (Городище Талғар)
4. Ежегодное поддержание технического состояния  памятников истории и культуры (Мавзолей Рабия Сұлтан Бегім) 
5. Мавзолей Асан-ата, архитектор неизвестен, ХVІ век (научно-реставрационные работы, Кызылординская область)
6. Мечеть Ишан базар (Акмешит), архитектор неизвестен, конец XIX века-начало ХХ века (научно-реставрационные работы, Туркестанская область)
7.Мавзолей Окшы ата, ХІ век (научно-реставрационные работы, Кызылординская область)
"8. Градостроительный комплекс – историческая
часть города Казалинска, конец XIX века – начало
XX века: Кызылординская область)"
9. Петроглифы археологического ландшафта Таңбалы, эпоха бронзы, средние века (научно-реставрационные работы, Алматинская область)
10. Городище Тараз, I-ХIХ века (научно-реставрационные работы, город Тараз)
11. Мавзолей Шокай Датка, XVIII век (научно-реставрационные работы, Жамбылская область)
12. Древний город Туркестан, ХV-ХІХ века (научно-реставрационные работы, Туркестанская область)
13. Мавзолей Кожан кожа, архитектор неизвестен, ХVІІІ век (научно-реставрационные работы, Кызылординская область)
14. Мавзолей Сүінбай Аронұлы, 1996 год (научно-реставрационные работы, Алматинская область)
15. Мавзолей Асанас XVII век (научно-реставрационные работы, Кызылординская область)
"16. Мавзолей Сырлытам, архитектор неизвестен,
ХІІІ века (научно-реставрационные работы, Кызылординская область)"
17. Подземная мечеть Шақпақ ата и некрополь (57 единиц), IХ-Х века и XIV-XIX века (научно-реставрационные работы, Мангистауская область)
18. Мавзолей Жүсіп ата, XII-ХV века (научно-реставрационные работы, Туркестанская область)
19. Могильник Беғазы, XII-X веки до нашей эры (научно-реставрационные работы, Карагандинская область)
20. Городище Сарайшық, XIII-XVI века (научно-реставрационные работы, Атырауская область)  
21. Западно-Казахстанский областной историко-культурный и архитектурно- этнографический музей-заповедник "Хан ордасы": Ханский дворец, 1828 год (научно-реставрационные работы, Западно-Казахстанская область)
22. Западно-Казахстанский областной историко-культурный и архитектурно- этнографический музей-заповедник "Хан ордасы": здание Казначейства, ныне - здание Музея истории Бокеевской Орды, 1867 год (научно-реставрационные работы, Западно-Казахстанская область)
12 разработанных научно – проектных документаций на научно-реставрационные работы на памятниках истории и культуры
1 Городище Күлтөбе, III-IV-XIV-XIX века (научно-реставрационные работы, Туркестанская область)   
2 Ежегодное поддержание технического состояния  памятников истории и культуры
3 Западно-Казахстанский областной историко-культурный и архитектурно- этнографический музей-заповедник "Хан ордасы": Ханский дворец, 1828 год (научно-реставрационные работы, Западно-Казахстанская область)
4 Мавзолей Бакатам, архитектор неизвестен, ХІХ век (научно-реставрационные работы, Кызылординская область)
5 Археологический архитектурный комплекс Сауран, I-XIX века (научно-реставрационные работы, Туркестанская область)   
6 Церковь, ныне - задание Клуба железнодорожников, архитектор неизвестен, 1904 год (Кызылординская область) 
7 Мавзолей Сүінбай Аронұлы, 1996 год (научно-реставрационные работы, Алматинская область)
8 Некрополь Асан-Кожа: мавзолей, саганатам, кулпытасы, малые архитектурные формы, ХVІІІ-ХХ века (научно-реставрационные работы, Актюбинская область)
9 Мечеть -медресе Шәмет Ишан, XIX век (научно-реставрационные работы, Туркестанская область) 
10 Дом купца Юзефовича, ныне - Музей изобразительных искусств, 1909 год (научно-реставрационные работы, Северо-Казахстанская область)
11 Мечеть Қапаша, мастер Қапаш Қинақұлы, 1928 год (научно-реставрационные работы, Мангистауская область)
12 Мавзолей Ходжи Ахмеда Ясауи, архитектор неизвестен, конец XIV века (Туркестанская область)</t>
  </si>
  <si>
    <t>Наименования публикаций, опубликованных в научных изданиях:
1)	“Ортағасырлық қыш шарлар: зерттелуі және мәселелері» 
2)	«Алтынордалық Сарайшықтың қыш бұйымдарының зерттелуі»
3)	«Жошы Ұлысы тарихына қатысты жаңа зерттеулер»
4)	«Сарытогай-2 – памятник эпохи поздней древности в левобережье Иле: предварительные результаты исследований (курганы № 11, 15)»
5)	статья «Археологические памятники среднего течения р. Шарын» 
6)	«Қазақстан музейлері қорларындағы араб, парсы тілдеріндегі жазба деректерді зерттеудің маңыздылығы» 
7)	«Музей көрмесін құрудағы көшірме және түпнұсқа мәселелері» 
8)	«Музейтанудағы пәнаралық зерттеулердің әдіснамалық негіздері»
9)	«Историография, задачи и перспективы археологических исследований древних и средневековых памятников Казахского Алтая»
10)	«К вопросу о «знаковом поведении» древнего населения Казахского Алтая»
11)	Тюркские тамговые знаки и изображения тотемных животных в контексте семиотики».</t>
  </si>
  <si>
    <t>Реализовано 7 проектов по своду и систематизации культурного наследия народа
1 Мониторинг состояния памятников материальной культуры Казахстана,в том числе влияние природно-климатических условий
2 Определение территории, зон охраны объектов, включенных в Предварительный список ЮНЕСКО, государственный список
3 Подготовка научной документации объектов культурного наследия для включения в Список Всемирного наследия ЮНЕСКО и включенных в основной список ЮНЕСКО
4 Подготовка  менеджмент-планов  по   сохранению  и   использованию памятников для  включения в Список Всемирного наследия ЮНЕСКО и включенных в основной список ЮНЕСКО
5 Осуществление оценок воздействия на наследие в отношении объектов Всемирного Культурного Наследия
6 Номинация уникальных объектов историко-культурного наследия Казахстана в Список всемирного наследия ЮНЕСКО
7 Обновление предварительного списка Всемирного наследия Казахстана</t>
  </si>
  <si>
    <t>9 социально значимых культурных мероприятий в стране
1 Проведение концертной программы, посвященная "Ұлттық домбыра күні"
2 Республиканский айтыс акынов
3 Дни культуры Туркменистана в Казахстане
4 Дни культуры Aзербайджана в Казахстане
5 Дни культуры Aрмении в Казахстане
6 Организация концертных программ в рамках официальных встреч Главы государства, Премьер-Министра Республики Казахстан с иностранными делегациями
7 Церемония открытия и закрытия Всемирных игр кочевники
8 Гала-концерт "Вечер Дружбы"
9 Гала-концерт мастеров искусств Кыргызской Республики и Республики Казахстан
5 социально значимых культурных мероприятий за рубежом
1 Дни культуры Казахстана в Таджикистане
2 Дни культуры Казахстана в Туркменистане
3 Обеспечение участия казахстанских исполнителей в международных  конкурсах и выступление молодых дарований и ведущих исполнителей в лучших залах мира
4 Обеспечение участия в мероприятиях  ШОС, ТЮРСКОЙ; СНГ и ЕАЭС, ЮНЕСКО и ИСЕСКО 
5 Проведение концертов в рамках официального визита Президента Республики Казахстан К.К. Токаева во Французскую Республику  
3 праздничных мероприятий и торжественных концертов, посвященных празднованию государственных и национальных, профессиональных и иных праздников РК  
1 Международный женский день 8 марта
2 НАУРЫЗ
3 День Республики
Приобретено 10  услуг по классическому танцевальному балету</t>
  </si>
  <si>
    <t>кол-во чел</t>
  </si>
  <si>
    <t>Перевыполнение в сумме  2 174,3 тыс. тенге за счет курсовой разницы</t>
  </si>
  <si>
    <t>Государственная  информационная политика реализована по 3 основным направлениям:  -печатные СМИ, -интернет ресурсы, -телерадиовещание.</t>
  </si>
  <si>
    <t>В соответствии с Распоряжением Президента Республики Казахстан от 
22 марта 2013 года № 190 «Об утверждении Правил присуждения премий, вручения грантов и объявления Благодарности Президента Республики Казахстан в области средств массовой информации» ежегодно присуждаются премии, вручаются гранты и объявляются Благодарности Президента Республики Казахстан в области средств массовой информации.</t>
  </si>
  <si>
    <t xml:space="preserve">1)- гарантированный доступ населения к национальному телевещанию вне зависимости от географического расположения; -укрепление единого информационного пространства страны; -обеспечение стабильной работы отечественных телерадиокомпаний за счет поддержки их инфраструктуры и охвата аудитории;
2) -укрепление единого информационного пространства страны; -продление срока эксплуатации технической инфраструктуры; -бесперебойный доступ населения к отечественным телеканалам; 
3) -расширение аудитории отечественных теле-, радиоканалов, в том числе среди молодежи и казахстанцев за рубежом; -создание условий для оперативного доступа населения к отечественных теле-, радиоканалам в любой точке мира; -поддержка государственной политики в части популяризации национальной культуры, языка и истории.
</t>
  </si>
  <si>
    <r>
      <t>Мероприятие 3.</t>
    </r>
    <r>
      <rPr>
        <sz val="11"/>
        <rFont val="Times New Roman"/>
        <family val="1"/>
        <charset val="204"/>
      </rPr>
      <t xml:space="preserve"> Организация и проведение форумов</t>
    </r>
  </si>
  <si>
    <t xml:space="preserve">В результате социологических исследований, проведенных НАО КИОР выявлен следующий уровень осведомленности населения о принимаемых мерах по продвижению гендерного равенства, расширению возможности женщин - 31,7 % </t>
  </si>
  <si>
    <t>В 2024 году прием заявок на грант осуществлялся с 5 августа по 6 октября. 
В результате поступило 1 284 заявки, в соответствии с требованиями Правил принято 897 заявок (наука-62, культура-107, IT-94, бизнес-495, медиа-66, волонтерство-73 заявки).
В целях определения обладателей грантов была сформирована специальная конкурсная комиссия из депутатов Парламента, представителей бизнес-сообщества, специалистов сферы культуры, науки, СМИ и IT (Приказ Министра культуры и информации РК №493-НҚ от 18.10.2024 г.).
С 15 по 20 ноября 2024 г. проведены заседания конкурсной комиссии по направлениям гранта. 
В результате решением конкурсной комиссии определены 30 грантообладатей по 6 направлениям.
Проект протокола заседания Комиссии по оценке конкурсных заявок для присуждения гранта опубликован на сайте Министерства от 3 декабря 2024 г.
Также список грантополучателей опубликован на сайте Министерства от 7 декабря 2024 г.
Торжественная церемония вручения гранта «Тәуелсіздік ұрпақтары» состоялась в преддверии Дня Независимости 11 декабря в гостинице «Rixos President Astana» 
в г. Астана.</t>
  </si>
  <si>
    <t>В 2 республиканских школы-интерната подведомственных Министерству  среднегодовой контингент обучающихся составляет 960 детей, из них в 2024 году победителями международных и республиканских конкурсов стали 105  учащихся, расчет: 105*100/960= 10,93%</t>
  </si>
  <si>
    <t>В 4 республиканских колледжа по подготовке кадров в сфере культуры и искусств среднегодовой контингент обучающихся составляет 1647 человек, из них 190 учащиеся организаций ТиПО стали призерами и лауреатами международных и республиканских конкурсов и олимпиад. Расчет: 190*100/1647=11,53%</t>
  </si>
  <si>
    <t>Количество победителей республиканских и международных конкурсов и фестивалей, получающих высшее образование в области культуры и искусства в разрезе организаций высшего и (или) послевузовского образования в 2024 году составляет 658  человек, из cреднегодовая численности 5538 человек. Расчет: 658*100/5538=11,88%</t>
  </si>
  <si>
    <t>БП033</t>
  </si>
  <si>
    <t>БП 046</t>
  </si>
  <si>
    <t>БП 007</t>
  </si>
  <si>
    <t>В соответствии с результатами социологического исследования уровень составил 76,6%, значение показателя сформировано на основе интегрированного расчета значений социологических показателей, положительно ответивших на вопросы респондентов к числу всего участвующих в опросе респондентов.
Так, общее количество респондентов составил 2500 человек, из них положительно ответивших на вопросы - 1915 чел. 
76,6=1915/2500*100                                                                                                         Необходимо отметить, что в разрезе территорий показатели однозначного желания респондентов посещать рассматриваемые культурные объекты, превышающие среднереспубликанские значения, преимущественно отмечаются среди ответов жителей Актюбинской (53,30%), Западно-Казахстанской (38,70%), Кызылординской (48,0%), Восточно-Казахстанской (42,50%) областей и городов Астана (51,8%), Шымкент (41,90%).
На увеличение значения по данному показателю в 2024 году могли повлиять завершение в регионах страны 45 ремонтных и 255 строительных работ объектов культуры, запуск информационно-просветительской платформы «Qazaq сulture», а также значимые мероприятия, такие как торжественные церемонии открытия и закрытия V Всемирных игр кочевников, в рамках которых организован концерт Димаша Кудайбергена, проведение Республиканского айтыса акынов, прокат 16 национальных фильмов, произведенных за счет государственной поддержки и др.</t>
  </si>
  <si>
    <t xml:space="preserve">1. Проведение социологического исследования межэтнической ситуации в стране
2. Выпуск информационно-аналитического издания в сфере межэтнических отношений, этносов, результаты исследований и публикаций членов НЭС АНК, НЭГ регионов и Ассоциации кафедр АНК   
3. Организация экспертной работы Научно-экспертного совета при Ассамблеи народа Казахстана
4. Осуществление мониторинговых выездов    
5.  Проведение исследования "Определение формулы идентичности"
6.  Проведение ежегодно под эгидой Ассамблеи народа Казахстана Общереспубликанской научно-практической конференции по вопросам межэтнических отношений и укрепления единства нации с привлечением ведущих отечественных и международных экспертов 
7.  Методические пособия по вопросам государственной политики в сфере межэтнических отношений.  Определение уровня удовлетворенности населения государственной политикой в сфере обеспечения межэтнического согласия и межэтнической напряженности и конфликтогенности в регионах.
Выработка точечных рекомендаций для центральных государственных и местных исполнительных органов по регионам;  формирование компетенций, расширение знаний и навыков сотрудников, задействованных в сфере межэтнических отношений, овладение им технологиями управления этнополитическими конфликтами и методиками мониторинга; - разработка научных рекомендаций для проведения эффективной госполитики в сфере межэтнических отношений;  способствование повышению уровня компетенции и общей этнополитической грамотности специалистов сферы межэтнических отношений;  изучение процесса формирования идентичности, а также прогнозирование перспектив гражданской интеграции на основе общих ценностей;  оценка эффективности СМК в контексте гармонизации межэтнических отношений и обеспечения общенационального единства; определение ключевых СМК, влияющих на конфликтный потенциал в полиэтничном обществе и на обеспечение интеграции и общенационального единства в казахстанском обществе.  </t>
  </si>
  <si>
    <t>Общая сумма финансирование РГУ "Қоғамдық келісім" на 2024 год состаляет 688 420,0 тыс.тг. В 2024 году проведена работа по подготовке к 30-летию Ассамблеи народа Казахстана. В рамках перераспределения средств с экономии РГУ "Қоғамдық келісім" реализованы проекты согласно Плана мероприятий по организации и проведению 30-летия Ассамблеи народа Казахстана "30 лет во имя единства и согласия".                                                                                                                                                                                                                                В соответствии  с Указом Президента Республики Казахстан № 316 от 2 мая 2020 года РГУ "Қоғамдық келісім" при Президенте Республики Казахстан преобразован  путем передачи в ведение Правительства Республики Казахстан. Уполномоченным органом по руководству соответствующей отраслью (сферой) государственного управления в отношении РГУ "Қоғамдық келісім" определено Министерство информации и общественного развития РК, с 2022 года  Министерство культуры и информации РК.</t>
  </si>
  <si>
    <r>
      <t xml:space="preserve">Не достижение связано с неосвоением средств в рамках государственных закупок по причине не состоявшихся конкурсов. </t>
    </r>
    <r>
      <rPr>
        <sz val="11"/>
        <color theme="1"/>
        <rFont val="Times New Roman"/>
        <family val="1"/>
        <charset val="204"/>
      </rPr>
      <t xml:space="preserve">Гос.закупки не состоялись, в связи с не соответствием потенциальных поставщиков квалификационных требованиям.
</t>
    </r>
  </si>
  <si>
    <t>По итогам 2024 г. молодежными ресурсными центрами по психологической консультации, а также трудоустройству и занятости было проведено более 640 тысяч  консультаций.Кроме этого, молодежными ресурсными центрами проводятся ярмарки вакансий и др.мероприятия</t>
  </si>
  <si>
    <t>Итоговый показатель (72,55%) превысил план за счёт роста удовлетворённости качеством услуг в сфере культуры (на 1,6%) и удовлетворённости политикой в сфере межэтнического согласия (на 1,89%). Остальные индикаторы соответствовали плану или имели незначительные отклонения и не снизили средний результат.</t>
  </si>
  <si>
    <t>Обеспечена деятельность 42 организаций</t>
  </si>
  <si>
    <t>БП 001, ПП 103 «Проведение социологических, аналитических исследований и оказание консалтинговых услуга»</t>
  </si>
  <si>
    <t xml:space="preserve">Проведено 4 заседания Координационного совета по взаимодействию с НПО при уполномоченном органе. Заслушаны отчеты 11 акиматов (г.г. Астана, Алматы, области Абай, Жетісу, Ұлытау, Карагандинская, Кызылординская, Алматинская, Актюбинская и Западно-Казахстанская). Выработанные по его итогам заседаний свыше 50 рекомендаций находятся на исполнении государственных органов. 
Для повышения эффективности Коорсовета сформирован Экспертный совет по рассмотрению предложений тематик государственного социального заказа. </t>
  </si>
  <si>
    <t xml:space="preserve">В 2024 году проведено 2 заседание республиканской комиссии.
1-ое заседание Республиканской комиссии по государственным символам при Президенте Республики Казахстан состоялось 20 июня 2024 года, 2-ое заседание комиссии прошло 29 ноября 2024 года.
Недостижение 2 ед. показателя связано с не проведением Республиканского  конкурса "Отанды сүю - жүректен" и Ежегодного республиканского Форума патриотов Казахстана, в связи с несостоявшимися государственными закупками. 
по причине  несоответствия потенциальных поставщиков квалификационных требованиям.
</t>
  </si>
  <si>
    <t>13 015,6 тыс.тенге - не состоявшиеся конкурсы государственных закупок
2 142 тыс.тенге - расторжение договора в односторонем порядке.</t>
  </si>
  <si>
    <t>1. Организация и проведение информационно-разъяснительной работы в регионах лицам, отбывающие наказание в исправительных учреждениях областей и городов, граждане из списка пробации, самозанятые (торговцы, водители такси и общественного транспорта, ИП и т.д.) и безработные граждане, молодежь категории NEET, приверженцы ДРТ и их близкие, граждане, возвращающиеся в страну в рамках спецоперации «Жусан», спортсмены, охват категорий тренеров, молодых солдат и представителей других этносов и т.д. В результате во всех регионах страны проведено 419 мероприятий, охвачено 12 108 человек. Сумма проекта - 39 416,3 тыс. тенге.
2. Повышения роли и социального статуса женщины в обществе, а также культурного и религиозного уровня - проведение личных встреч, бесед с верующими женщинами, пострадавшими от псевдорелигиозных течений; повышение секуляризма и религиоведческой грамотности верующих женщин и несовершеннолетних девушек и студенток, психологическое консультирование женщин, вернувшихся в страну в рамках спецоперации «Жусан». 
Укрепление традиционных, культурных и семейных ценностей казахстанского общества, снижение деструктивного потенциала среди женской части верующего населения, в том числе лиц, находящихся под влиянием деструктивной идеологии. В результате в 8 регионах страны проведено 123 мероприятия, охвачено 3217 человек. Сумма проекта - 15 184,0 тыс. тенге.
3. Главной концептуальной нотой является подготовка профессиональных спикеров из числа молодых специалистов для проведения профилактических мероприятий против религиозного экстремизма и деструктивного религиозного влияния по принципу «равный – равному» в молодежной среде. Проведено 403 информационно-разъяснительных мероприятий с охватом 25 537 человек. С начало года региональными ИРГ в рамках профилактических мер реализовано 10 149 мероприятия среди молодежи, в которых приняли участие 644 867 человек. Сумма проекта - 34 370,4 тыс. тенге.
4. Овладение специалистами современными знаниями, практическими навыками проведения теолого-психологической дерадикализационной и реабилитационной работы. В курсе приняли участие 77 (план -  не менее 70 человек) специалистов (теологи, психологи, имамы и священники) из 20 регионов страны. Курс преподавали 15 известных опытных преподавателей (юристов, психологов, исламоведов, религиоведов, докторов PhD и государственных служащих), приглашенных из Академии КНБ и ведущих учебных заведений республики по 16 дисциплинам с общим объемом 140 академических часов. По окончании курса участникам вручены соответствующие сертификаты специальной категории, подтверждающие их знания, профессионализм и квалификацию. Сумма проекта - 31 584,3 тыс. тенге.
5. Всего за 2024 года на Интернет-портале «Каzislam» размещено 2766 разноформатных материалов по продвижению основных приоритетов государственной политики в религиозной сфере среди населения.За отчетный период общее количество пользователей, использующих интернет-портал «Kazislam.kz» в качестве достоверного источника информации религиозных знаний составило 1,9 млн. человек. Количество просмотров: - интернет-портал – 2,2 млн.; - социальные сети – 7,6 млн.
Работа по профилактике экстремизма с молодёжью является одним из центральных пунктов Совместного плана действий по реализации Глобальной контртеррористической стратегии ООН в Центральной Азии. В 2024 году в рамках реализации проекта 1 942 члена ИРГ из 20 регионов прошли обучающие семинары и тренинги, повысили профессиональную квалификацию и знания, освоили навыки и методы публичного выступления, а также получили важную информацию от лекторов.
Созданы официальные страницы в социальных сетях Instagram, YouTube и TikTok, на которых публиковались информационно-разъяснительные и профилактические материалы, направленные на противодействие религиозному экстремизму и терроризму. В частности, разработано 10 подкастов, размещенных на YouTube-канале «AQPARATTYQ QALQAN»; короткие backstage видеоролики (рилсы, shors); 50 «вирусных» роликов, с информационым охватом свыше 25 тыс. Всего размещено более 200 информационных материалов, с общий информационным охватом около 500 тыс. человек, свыше 30 тыс. лайков.
Проведение фондом «AQNIET» разъяснительные работы среди репатриантов из зон террористической активности, в фонд обратились 170 граждан с проблемными вопросами. Общая сумма 4 проектов составила 154 107,8 тыс.тенге.
6. 7 октября 2024 года состоялось заседание Рабочей Группы Секретариата Съезда под председательством  Заместителя Руководителя Секретариата Съезда-Вице министра культуры и информации РК К. Искакова, Заместителя Руководителя Секретариата Съезда-Заместитетеля министра иностранных дел РК А.Рахметуллина и советника Председателя Центра Б.Сарсенбаева. 8 октября состоялось XXII заседание Секретариата Съезда лидеров мировых и традиционных религий под председательством Председателя Сената Парламента Республики Казахстан – Руководителя Секретариата Съезда М.Ашимбаева. По итогам Секретариата принят итоговый документ – Протокол. Также направлены Справка по итогам подготовки и проведения Секретариата и Рабочей Группы и специальный выпуск дайджеста по итогам освещения в СМИ Секретариата. 
9 октября состоялся первый Форум под председательством Руководителя Секретарита Съезда - Председателя Сената Парламента РК - М.С. Ашимбаева. В работе Форума приняли участие 50 участников из 19 стран. В зарубежной и отечественной прессе опубликовано 432 материалов, из них: в зарубежных СМИ – 186, в отечественных СМИ – 109, на официальном сайте Центра опубликоваеы 106 материалов. В рамках продвижения целей и задач Съезда лидеров мировых и традиционных религий в социальных сетях Центра опубликовано 2005 материала, из них: «Facebook» – 539, «Instagram» – 419, «Twitter» – 468, «Telegram» канале – 626. Подготовлены 4 ежеквартальные справки о популяризации целей и задач Съезда лидеров мировых и традиционных религий и его институтов на сайте и в социальных сетях Центра. Центром организованы 8 экскурсий на базе Музея мира и согласия для учащихся средних школ, студентов колледжей, вузов г. Астана.  Подготовлены 4 ежеквартальных онлайн-журнала "Келісім әлемі". Общая сумма 13 мероприятий данного проекта составила 913 036,6 тыс.тенге.
7. ДСП.  Сумма проекта  - 3 230 893,0 тыс тенге.
8. В 2024 году индивидуальными профилактическими мероприятиями охвачено 1814 религиозных лиц. В рамках проекта проведено 4072 индивидуальные встречи и профилактические мероприятия с 1267 объектами. В результате: 624 человека (50%) выведены из-под влияния радикальной идеологии, из них: 259 человек успешно прошли реабилитацию, 365 человек адаптированы к обществу. Достигнут запланированный показатель по сокращению числа приверженцев радикальных религиозных взглядов не менее чем на 36 %. Помимо работы с основным списком, проведена работа с 547 лицами из их ближайшего окружения, в результате: 110 человек вернулись к традиционному исламу, 148 человек адаптировались к ценностям казахстанского общества. Всего проведено 1027 индивидуальных встреч. Помимо индивидуальной работы, было организовано 209 коллективных мероприятий, в которых приняли участие 2516 объектов проекта и их ближайшее окружение. Проведено 23 обучающих мероприятия для 989 специалистов из управления по делам религий, КУИС и других местных исполнительных органов. Сумма проекта  - 263 311,6 тыс тенге.</t>
  </si>
  <si>
    <t>Реализовано 26 проектов НПО, финансируемых в рамках деятельности оператора в сфере грантового финансирования неправительственных организаций в области молодежной и семейной политики: 
1.	Развитие экологически и этически ответственного отношения молодежи к окружающему миру,
2.	Укрепление семейных ценностей среди молодежи через комплекс мер по совершенствованию деятельности Центров поддержки семьи и поддержка семей с детьми, находящимися в трудной жизненной ситуации,
3.	Развитие современных интеллектуальных командных игр на государственном языке,
4.	Разработка и реализация мер по совершенствованию деятельности кризисных центров, профилактике семейно-бытового насилия и работе с агрессорами, 
5.	Повышение уровня доверия молодежи к правоохранительным органам,
6.	Проведение комплекса мероприятий по реабилитации и адаптации лиц из числа молодежи, отбывших уголовное наказание
7.	Развитие культуры обращения за психологической помощью у молодых поколений
8.	Проведение культуры профилактики и поддержания репродуктивного здоровья молодежи
9.	Профилактика случаев мошенничества и повышение финансовой грамотности через разоблачение мошеннических схем и «инфобизнесменов»
10.	Социальная и психологическая поддержка семей с детьми-инвалидами с ограниченными возможностями
11.	 Организация деятельности центров ресурсной поддержки семьи при семейных судах  «Бақытты отбасы»
12.	Создание комфортных для различных возрастных категорий молодежи общественных пространств
13.	Продвижение успешных представителей молодежи, добившихся успехов за годы Независимости Республики Казахстан 
14.	Содействие развитию молодежного предпринимательства в сельских территориях
15.	Продвижение и вовлечение молодежи в принятие решений в городских и сельских населенных пунктах
16.	Реализация проекта по развитию молодежного корпуса «ZHAS PROJECT» с обеспечением максимальной прозрачности процедур предоставления грантов в Абайской и Алматинской областях
17.	Реализация проекта по развитию молодежного корпуса  «ZHAS PROJECT» с обеспечением максимальной прозрачности процедур предоставления грантов в Атырауской и Туркестанской областях
18.	Реализация проекта по развитию молодежного корпуса  «ZHAS PROJECT» с обеспечением максимальной прозрачности процедур предоставления грантов в Акмолинской и Павлодарской областях
19.	Реализация проекта по развитию молодежного корпуса «ZHAS PROJECT» с обеспечением максимальной прозрачности процедур предоставления грантов в г.Шымкент и Западно-Казахстанской  области
20.	Реализация проекта по развитию молодежного корпуса  «ZHAS PROJECT» с обеспечением максимальной прозрачности процедур предоставления грантов в Жетысуской и Восточно-Казахстанской областях
21.	Реализация проекта по развитию молодежного корпуса  «ZHAS PROJECT» с обеспечением максимальной прозрачности процедур предоставления грантов в г. Алматы и Мангистауской  области
22.	Реализация проекта по развитию молодежного корпуса  «ZHAS PROJECT» с обеспечением максимальной прозрачности процедур предоставления грантов в г. Астана и Северо-Казахстанской области
23.	Реализация проекта по развитию молодежного корпуса  «ZHAS PROJECT» с обеспечением максимальной прозрачности процедур предоставления грантов в Актюбинской и Кызылординской областях
24.	Реализация проекта по развитию молодежного корпуса  «ZHAS PROJECT» с обеспечением максимальной прозрачности процедур предоставления грантов в Жамбылской и Улытауской областях
25.	Реализация проекта по развитию молодежного корпуса «ZHAS PROJECT» с обеспечением максимальной прозрачности процедур предоставления грантов в Карагандинской и Костанайской областях
26.	Реализация гранта «Тәуелсіздік ұрпақтары»</t>
  </si>
  <si>
    <t>Один проект "Развитие информационной грамотности среди молодежи" не реализован в  связи с длительными судебными процессами по исковому заявлению Частного фонда информационной поддержки развития общества о пересмотре определения специализированного межрайонного административного суда города Астаны от 16 октября 2023 года исполнение договора приостановлено. (Определения СМАС Восточно-Казахстанской области от 1 июля 2023 года №6394-23-00-4/419; Постановление Судья судебной коллегии по административным делам Верховного Суда Республики Казахстан от 23 июля 2024 года №6001-23-00-6ап/3467; Определение Специализированный межрайонный административный суд  города Астаны от 31 июля 2024 года № 7194-23-00-4/3196 )</t>
  </si>
  <si>
    <t xml:space="preserve">НАО «Казахстанский институт общественного развития» в рамках государственного задания «Услуги по научно-методическому обеспечению государственной политики в сфере общественного развития»   в 2024 году исполнило 3 услуги, в том числе по следующим направлениям: 
1) Модернизация общественного сознания в том числе следующие проекты:
- Проект «Ұлттық тәрбие»  (результат:  "Изготовлено 2 социально значимых видеороликов для популяризации общенациональных ценностей" .)
- Проект Комплекс мероприятий «Ruh vision»: (результат: проведено обучение для 50 журналистов, переведена книга    «The Elements of Journalism» на казахский язык, издано и растиражировано 4 (четыре) информационно-аналитического журнала «KIPD Bulletin», Издано методическое пособие «Академиялық мәтін жазу шеберханасы» тиражом 188 экз.);
- Проект «Кемел болашақ» (результат: проведен семинар-тренинг для пресс-секретарей и для лидеров общественного мнения); 
- Проект "Геймификация по повышению медиаграмотности" (результат:  разработано четырехмодульное мобильное приложение с элементами геймификации «SynSana»);
- Проект "Услуги по информационному освещению проектов в сфере общественного развития" (результат: 40 материалов размещены для оснащения общественного развития,   изготовлено и размещено 20 видеороликов на платформе YouTube, изготовлено 5 видео-лекций по теме харассмента);
- Проект Социологическое исследование «Качество организации и эффективность работы по связям с общественностью центральных государственных органов и местных исполнительных органов» (результат: 16 фокус-групповых дискуссий, 2000 массовых опросов и 30 глубинных интервью. В рамках проекта был тиражирован аналитический доклад объемом 240 страниц (30 экземпляров) на двух языках);
- Проект "Развитие городской среды для нивелирования социально-экономического неравенства" (результат: проведен массовый опрос городского населения от 18 лет и старше, с объемом выборки 2000 респондентов в 20 регионах РК, а также кабинетное исследование);
- Проект "Оценка состояния развития гражданского общества в соответствии с первым этапом реализации Концепции развития гражданского общества в Казахстане и определение индикаторов для ее реализации на втором этапе" (результат:проведено 30 глубинных интервью с представителями ведущих НПО республики, и массовый опрос с выборкой 1200 респондентов,  в целях сбора рекомендаций и предложений для внесения их в Концепцию развития ГО, с представителями ГО и госорганов регионов организованы и проведены 5 диалоговых площадок в гг.Усть-Каменогорск, Петропавловск, Караганда, Актау, Алматы. 
- Проект "Организация региональных  заседаний экспертной площадки «Sarap»" (результат: проведено 10 региональных заседаний, В рамках проекта было выработано 60 рекомендаций, и к экспертному клубу присоединились 30 экспертов-специалистов из регионов. Для обеспечения информационного сопровождения заседаний экспертной площадки было размещено 173 материала, из которых 28 сюжетов были опубликованы на республиканских и региональных телеканалах, 76 статей — на страницах республиканских и региональных газет и СМИ, а 69 постов — в социальных сетях «Facebook», «Instagram» и «Telegram».
2) Развитие семейной политики в том числе следующие проекты:
- Проект "Подготовка Национального доклада "Казахстанские семьи" (результат: проведено массовое анкетирование 3000 респондентов, 50 глубинных интервью, текст Нацдоклада был согласован с заинтересованными ЦГО и МИО.   Национальный доклад в 10 экземплярах в термопереплете 300 страниц на трех языках.);
- Проект "Социологическое исследование "Особенности межпоколенческого взаимодействия в казахстанских семьях" (результат: 10 экспертных интервью, и 30 глубинных интервью с представителями многопоколенных семей, анализ данных официальной статистики, выработаны практические рекомендации и подготовлен аналитический отчет на 130 стр. на двух языках); 
- Проект "Социологическое исследование «Особенности семейного досуга в Казахстане» (результат:  10 экспертных интервью, и 30 глубинных интервью с казахстанцами, живущими в городах Астане и Шымкенте, Павлодарской, Карагандинской, Жамбылской, Костанайской, Мангистауской областях, СКО, ЗКО, ВКО, области Абай, по итогам исследования подготовлен аналитический отчет на 130 стр. на двух языках); 
- Проект "Факторы, влияющие на формирование благополучной семьи" (результат: массовый опрос 2000 респондентов в 20 регионах РК, 80 глубинных интервью с населением. По итогам массового опроса и глубинных интервью подготовлен аналитический отчет с выводами и рекомендациями, выполнен тираж  5 экз. объемом не менее 200 страниц на двух языках.); 
- Проект "Социологическое исследование  "Гендерная политика в современном казахстанском обществе" (результат: массовому опросу 1 200 респондентов  и 10 экспертных интервью, аналитический доклад  на 150 стр. на двух языках);
- Проект "Консорциум исследовательских организаций в сфере семейной, гендерной и демографической политики в Республике Казахстан" (результат:Подготовлены одноминутные видеоролики с членами Консорциума, опубликованые в социальных медиа Национальной Комиссии по тематикам: гендерное равенство; безопасность детей; семейные ценности; межпоколенческое взаимодействие в казахстанских семьях ( https://www.youtube.com/@kipdkz).); 
- Проект "Гендерная экспертиза нормативных-правовых актов: пилотный анализ и обучение" (результат: двухдневный тренинг для государственных служащих и экспертов совместно с ООН-женщины, в котором приняли участие до 60 человек.
- Проект "Безопасность детей в цифровом пространстве: методическое пособие для родителей и учителей" (результат: Подготовлена 3D видеографика в количестве 5 штук).
3) Реализация проектов в сфере культуры и креативной индустрии: В целях способствования сохранению нематериального культурного наследия, развития международного сотрудничества подготовлен информационно-справочный каталог и аналитический доклад,   на казахском, русском и английским языках. Кроме того, в целях исполнения обязательств страны по реализации Конвенции ЮНЕСКО об охране НКН был подготовлен и направлен в ЮНЕСКО Периодический доклад.
 12 декабря 2024 года состоялась итоговая презентация проекта с участием представителей Министерства культуры и информации Республики Казахстан, экспертного сообщества и членов Национальной комиссии по делам ЮНЕСКО и ИСЕСКО.
Кроме того подготовлен обучающий видеокурс  направленный на повышение уровня знаний и навыков представителей креативных индустрии, обеспечив им доступ к качественным видеоматериалам. Преимущество курса является - возможность неограниченного числа участников, онлайн-обучение, и возможность онлайн проверки знаний через тестирование. 
</t>
  </si>
  <si>
    <t xml:space="preserve">В рамках проекта «Содействие Казахстану в реализации Концепции семейной и гендерной политики в части обеспечения гендерного равенства и расширения прав и возможностей всех женщин и девочек в Казахстане и преодоления последствий кризиса пандемии COVID-19» в 2024 году реализовано 19 мероприятий, направленных на расширение прав и возможностей женщин, гендерное равенство, а также укрепление института семьи.                                                </t>
  </si>
  <si>
    <r>
      <t xml:space="preserve">В рамках реализации государственной политики в сфере межэтнических отношений проведены общественно-массовые мероприятия. Проведены Сессии АНК, заседания Совета АНК, ряд значимых мероприятий, таких как Форум ко Дню благодарности; комплекс мероприятий в рамках международного проекта АНК «Тарихтан тағылым – өткенге тағзым» - «Память во имя будущего» ко Дню памяти жертв политических репрессий и голода; проект АНК «Языковая школа для этнокультурных объединений АНК»; республиканский культурно-просветительский проект «Мың бала» и др.                                                                                                                 1. Услуги по организации и проведению форума посвященного Дню благодарности, под эгидой АНК
2. Услуги по организации и проведению семинар-тренингов по развитию института медиации
3. Услуги по организации и проведению форума «Ұлы даланың - ұлтаралық тілі» с участием представителей этнокультурных объединений, свободно владеющих государственным языком
4. Услуги по организации и проведению Республиканского форума АНК «Караван милосердия»
5. Услуги по организации и проведению заседаний Совета АНК
6. </t>
    </r>
    <r>
      <rPr>
        <sz val="11"/>
        <rFont val="Times New Roman"/>
        <family val="1"/>
        <charset val="204"/>
      </rPr>
      <t>Организация и проведение республиканского культурно-просветительского проекта "Мың бала" с участием этнокультурных объединений</t>
    </r>
    <r>
      <rPr>
        <sz val="11"/>
        <color theme="1"/>
        <rFont val="Times New Roman"/>
        <family val="1"/>
        <charset val="204"/>
      </rPr>
      <t xml:space="preserve">
7. Услуги по организации и проведению заседаний Международного проекта «Тарихтан тағылым – өткенге тағзым» (Память во имя будущего)
8. Услуга по организации и проведению заседания республиканского и региональных Советов матерей АНК
9. Услуга по проведению Республиканского заседания Совета аксакалов
10. Услуги по организации и проведению Сессии АНК
11. Услуги по организации и проведению языковой школы для этнокультурных объединений АНК
12. Услуги по обеспечению деятельности Клуба журналистов АНК
13. Услуги по организации и проведению Международного молодежного лагеря «Бірлік» с участием этнокультурных объединений
14. Услуги по организации и проведению Республиканского лектория по пропаганде казахстанской модели общественного согласия и общенационального единства
15. Услуги организации и проведению заседания Совета медиации АНК
16. Услуги на проведение "Народная экспедиция "Дорогой мира и согласия" с участием этнокультурных объединений
17. Услуга по организации и проведению церемонии награждения государственными наградами Республики Казахстан и общественными наградами Ассамблеи народа Казахстана ко Дню Республики
18. Услуга по организации и проведению запуска Академии лидеров Ассамблеи народа Казахстана
19. Услуги по изданию Антологии АНК
20. Изготовление юбилейных медалей</t>
    </r>
  </si>
  <si>
    <t xml:space="preserve">Премия для НПО – это механизм государственной поддержки неправительственного сектора за вклад в решение социальных задач . Премия дает реальную возможность развития и укрепления потенциала НПО, материальных и кадровых ресурсов, повышения мотивации для реализации общественно полезных проектов.
В 2024 году заявки на соискание премии принято 146 заявок от НПО со всех регионов страны, премию получили 66 НПО. Победителями премии были оказаны более 5 тысяч специальных социальных услуг, проведена реабилитация и социализации более 8 тысяч человек, трудоустроены более 60 человек из социально уязвимых слоев населения, проведено более 700 обучающих мероприятий с охватом более 9 тысяч человек, оказаны более 42 тысяч консультации, более 10 тысяч граждан вовлечено в формирование экологической культуры, защиту окружающей среды;  и др.  </t>
  </si>
  <si>
    <t>Отчет о реализации плана развития Министерства культуры и информации РК 
 на 2023-2027 годы, утвержденного приказом Министра от 31 декабря 2024 года 655-НҚ 	
Период отчета 2024 год</t>
  </si>
  <si>
    <t>Доля (%) достижения/ исполнения/ освоения</t>
  </si>
  <si>
    <t>Соц. исследование</t>
  </si>
  <si>
    <t xml:space="preserve">В 2024 году Министерством проведена системная работа по вопросам развития гражданского общества и поддержки их инициатив. Так с 4 апреля 2024 года вступил в силу Закон «Об общественном контроле». Принятие данного Закона дало возможность проведения оценки работы государственных органов и организаций, а также выявлять нарушения в целях их устранения. Изменены требования для создания общественных объединений, теперь достаточно 3-х инициаторов, ранее было 10 человек. Проведено социологическое исследование в целях актуализации Концепции развития гражданского общества в Казахстане с охватом 1200 респондентов по массовому опросу. Проведены фокус-группы в 7 регионах и публичные обсуждения в 6 регионах, с участием более 500 НПО и экспертов, где выявлены проблемные зоны развития гражданского общества с выработкой консолидированного направления по их решению. Выстроен эффективный диалог с гражданским обществом.         14-15 марта прошло третье заседание Национального Курултая, на котором Главой государства дано 40 поручений в идеологической сфере. Проведено 4 заседания Координационного совета по взаимодействию с НПО, где заслушаны отчеты 11 акиматов (г.г. Астана, Алматы, области Абай, Жетісу, Ұлытау, Карагандинская, Кызылординская, Алматинская, Актюбинская и ЗКО). По итогам заседаний даны 59 рекомендаций, из них исполнено свыше 40. Одним из главных нововведений 2024 года стала реализация 5 стратегических проектов. Они направлены на развитие гражданского общества, поддержку волонтерской деятельности и продвижение литературного творчества».
Вместе с тем, ежегодно по стране реализуется свыше 2 000 совместных социальных проектов с НПО. Наблюдается положительная тенденция их роста. По сравнению с 2023 годом, динамика показывает, что объем социальных проектов ГСЗ увеличился на 41%, грантовых проектов – на 33%. В рамках, реализованных грантовых проектов создано более 500 рабочих мест. 
Утверждена новая Дорожная карта развития и поддержки   волонтерства на 2024-2026 годы. Активно осуществляют свою деятельность Национальный фронт-офис и 20 региональных фронт-офисов волонтёров. В 2024 году ими организовано более 5,6 тысяч мероприятий. В Астане при поддержке Молодежного совета СВМДА состоялся слет лидеров волонтерского движения СВМДА. В нем приняли участие 450 человек из 14 государств-членов СВМДА. В Казахстане в 2024 году под эгидой Года волонтерского движения в СНГ проведено 50 мероприятий. В т.г. лауреатами Международной премии «Волонтер года» стали 47 волонтера из Казахстана, России, Узбекистана и Кыргызстана.
Реализован проект «Марафон добрых дел» в рамках которого казахстанцами совершено 7 000 добрых дел с участием порядка 50 тысяч человек. В рамках проекта волонтерами оказана помощь 7 000 животным, высажено 3 200 деревьев, собрано 240 тонн мусора. </t>
  </si>
  <si>
    <t>Реализовано 34 проектов НПО, финансируемых в рамках деятельности оператора в сфере грантового финансирования неправительственных организаций в области гражданского общества   «Birgemiz: Sabaqtastyq», «Birgemiz: Taza Álem», «Birgemiz: Bilim», «Birgemiz: Asyl мura», «Birgemiz: Úmit», «Birgemiz: Qamqor», «Birgemiz: Saýlyq», «Birgemiz: Ayala», «Академия НПО», также проекты направленные на  развитие инклюзивного общества, гражданских инициатив на селе, института общественных советов, сферы медиации, также популяризацию сферы благотворительности, повышение правовой грамотности населения.  Вместе с тем, реализовано 2 проекта НПО в рамках государственного заказа на реализацию стратегического партнерства комплекса мероприятий в сфере волонтерства «Birgemiz: areket yaqyty» и Организация деятельности «Центра развития гражданского общества».</t>
  </si>
  <si>
    <t>Проведение  форумов (гражданский форум, форум волонтеров)</t>
  </si>
  <si>
    <t>В соответствии с поручением Главы Государства К.К. Токаева, МКИ совместно с Секретариатом СВМДА 3 и 4 октября 2024 года на базе Президентского центра РК проведен Слет волонтеров СВМДА под эгидой Молодежного совета СВМДА (далее – Слет)  стал одним из крупнейших международных мероприятий для волонтеров и волонтерских организаций Азии, где приняли участие 450 человек из 14 государств-членов СВМДА (Казахстан, Кыргызстан, Россия, Шри-Ланка, Китай, Бахрейн, Узбекистан, Азербайджан, Иран, Таиланд, Таджикистан, Кувейт, Индия, Катар). В работе Слета приняли участие 12 дипломатических миссий государств-членов СВМДА в РК (Палестина, Кувейта, Катар, Египет, Индия, Ирак, Иордания, Азербайджан, Узбекистан, ОАЭ, Турция, Россия). В целом Слет объединил 21 делегаций государств-членов СВДМДА (6 делегеаций не подтвердили свое участие). Также, в работе Слета приняла участие делегация из Штаб-квартиры Программы Добровольцев ООН во главе с Топива Комуруко и Риммой Сабаевой. Основной акцент в программе Слета был сделан на 7-ое заседание Молодежного совета СМВДА (далее – МС), посвященное значению волонтерства в обществе и его роли в содействии устойчивому развитию стран Азии и тематических панельных сессий по актуальным вопросам отраслевого волонтерства (в сфере здравоохранения, экологии, ЧС, интеллектуального, социального и инклюзивного волонтерства).  Участники и гости Слета проявили живой интерес к активному обсуждению актуальных вопросов в сфере волонтерства. Спикерами сессий стало 42 представителя из 9 государств-членов СВМДА (из Казахстана, Кыргызстана, России, Китая, Шри-Ланки, Индии, Ирана, Узбекистана, Таиланда). По итогам заседания МС были приняты рекомендации по совместному развитию сферы волонтерства на пространстве СВМДА.
В завершении программы Слета прошла пленарная сессия с участием Государственного Советника Республики Казахстан Ерлана Карина и Генерального секретаря СВМДА Кайрата Сарыбай. По итогам Слета в СМИ и социальных сетях было опубликовано свыше 550 разно форматного материала.</t>
  </si>
  <si>
    <t>В 2024 году в рамках деятельности Центра поддержки гражданских инициатив было проведено 29 конкурсов, для участия на которых поступило 556 заявок от 353 НПО.
Всего представлено и реализовано 196 грантов на общую сумму 2,8 млрд тенге за счет средств республиканского и местных бюджетов. Грантовую поддержку получили более 120 НПО из 19 регионов страны. Проекты охватили всю республику и реализованы по 13 социальным направлениям. В ходе реализации грантовых проектов были достигнуты следующие количественные и качественные результаты:
- создано более 500 рабочих мест с фондом оплаты труда более 800 млн тенге;
- порядка 200 млн тенге направлено на улучшение материально-технического обеспечения и институциональное развитие грантополучателей;
- для активных граждан и НПО предоставлено более 670 малых грантов на общую сумму 426,3 млн  тенге для реализации социальных идей на местах с охватом порядка 20 тыс. граждан (Zhas Project, Birgemiz, Развитие инклюзивного общества, Развитие гражданских инициатив на селе, проекты акиматов Алматинской, Мангистауской областей, области Жетісу и г. Шымкент);
- проведено более 250 обучающих мероприятий для различных групп населения, в которых приняли участие более 100 тыс. участников (в области повышения потенциала НПО и волонтеров, предупреждения бытового насилия, профилактики суицида среди молодежи, религиозное просвещение, медиация, и др.);
- обучено и подготовлено более 20 тыс. волонтеров в рамках проектов, которые оказали помощь более 26 тыс. гражданам в части обучения их финансовой, языковой, компьютерной грамотности, ухода за больными в медицинских учреждениях, участия в поиске пропавших людей, и др.;
- оказано психологические, юридические, медиативные  консультации для более 60 тыс. граждан различных категорий (людям, оказавшимся в трудной жизненной ситуации, семейным парам, молодежи категории NEET, людям, освобожденным из мест лишения свободы, и др.) касательно получения государственных услуг, защиты прав, финансовой грамотности, и др.
- более 120 000 молодежи, в том числе категории NEET, вовлекались в общественную жизнь региона путем участия в различных культурных, спортивных, образовательных, экологических и других мероприятиях; 
- порядка 2 000 НПО и социальным предпринимателям оказана консультативная, методическая и менторская помощь
- более 50 экспертов в различных сферах представили Казахстан на авторитетных международных площадках 14 стран (США, Швейцария, Польша, КНР, и др.)
- общее количество прямых бенефициаров составило более 1,2 млн  человек, из них более 15 000 с особыми потребностями;</t>
  </si>
  <si>
    <t>Прием заявок на присуждение Почетного звания в сфере благотворительности проходил с 1 мая по 1 июля 2024  года. Всего поступило 148 заявок.
Победители определены решением Конкурсной комиссии, в состав которой вошли депутаты Парламента, представители гражданского и квазигосударственного секторов, государственных органов. ЦЫеремония награждения обладателей Почетного звания состоялось 23 октября  в рамках Форума благотворительности, прошедшего в предверии Национального Дня Республики.Были награждены31 лауреат, представляющие гражданский и квазигосударственный сектор, государственные органы и бизнес-структуры.</t>
  </si>
  <si>
    <t>Соц.исследования</t>
  </si>
  <si>
    <t xml:space="preserve">За 2024 год Министерством по распространению информации, пропагандирующей суицид в ходе мониторинга было выявлено 118 фактов нарушений, в том числе на онлайн-платформах выявлено 107 противоправных материалов, на 6 интернет-ресурсах «gamaverse.ru», «happymod.ru», «roblox.com», «apple.com», «google.com», «yandex.kz» было выявлено 11 фактов распространение противоправных материалов с признаками пропаганды суицида.
В настоящее время на онлайн-платформах из 107 противоправных материалов удалено собственниками 75 материалов, доступными остаются 32 материала.
В свою очередь, собственниками интернет-ресурсов «yandex.kz» и «gamaverse.ru» приняты меры по удалению 2 противоправных материалов, на остальных материалы продолжают оставаться в свободном доступе.  
В тоже время, меры по ограничению доступа к противоправным материалам предписаниями уполномоченного органа не применялись
</t>
  </si>
  <si>
    <r>
      <t xml:space="preserve">По результатом социологического опроса, проведенного в рамках подготовки Национального доклада "Молодежь Казахстана-2024", по вопросу "О каких государственных программах и проектах по поддержке молодежи Вы слышали, знаете или являлись участником",  "Принимали ли  участие в каких- либо государственных программах по поддержке молодежи, насколько Вы удовлетворены оказанными услугами/предоставленными возможностями"  средний показатель удовлетворенности составил 28,51%.  </t>
    </r>
    <r>
      <rPr>
        <sz val="11"/>
        <rFont val="Times New Roman"/>
        <family val="1"/>
        <charset val="204"/>
      </rPr>
      <t>Научно-методического сопровождения реализации семейной политики в текущем году подготовлены социологические исследования «Особенности семейного досуга в Казахстане», «Особенности межпоколенческого взаимодействия в казахстанских семьях» средний показатель удовлетворенности составил - 21,24%.  Учитывая актуальность текущей проблемы разрабатывается Методическое пособие для родителей и учителей по безопасности детей в цифровом пространстве. Будут изучены влияние цифрового контента на психическое здоровье подростков и возникновение рисков суицидального поведения, буллинга. ведется работа по подготовке  очередного Национального доклада «Казахстанские семьи».</t>
    </r>
  </si>
  <si>
    <t>ЗАДАЧА 1: Повышение конкурентоспособности сферы культуры и искусства, сохранение, изучение и популяризация казахстанского культурного наследия и повышение эффективности реализации архивного дела</t>
  </si>
  <si>
    <t>ЗАДАЧА 2. Обеспечение условий, направленных на патриотическое воспитание</t>
  </si>
  <si>
    <t>ЗАДАЧА 3. Развитие и совершенствование ономастических наименований и геральдики</t>
  </si>
  <si>
    <t>ЗАДАЧА 4 .Обеспечение подготовки квалифицированных кадров в сфере культуры и искусства, востребованных на рынке труда</t>
  </si>
  <si>
    <t xml:space="preserve">ЗАДАЧА 5: Развитие информационного пространства страны </t>
  </si>
  <si>
    <t xml:space="preserve">ЗАДАЧА 6: Поддержка всестороннего развития молодежи и института семьи </t>
  </si>
  <si>
    <t>ЗАДАЧА 7: ОБЕСПЕЧЕНИЕ МЕЖКОНФЕССИОНАЛЬНОГО СОГЛАСИЯ</t>
  </si>
  <si>
    <t>ЗАДАЧА 8: ОБЕСПЕЧЕНИЕ МЕЖЭТНИЧЕСКОГО СОГЛАСИЯ</t>
  </si>
  <si>
    <t>Согласно Методике операционной оценки взаимодействия государственного органа с физическими и юридическими лицами, утвержденной совместным приказом руководителей уполномоченных на оценку государственных органов в реализацию Указа Президента Республики Казахстан «О Системе ежегодной оценки эффективности деятельности центральных государственных и местных исполнительных органов областей, городов республиканского значения, столицы» от 19 марта 2010 года № 954 Министерством ежегодно проводится оценка степени открытости государственных органов.  В 2024 году средний показатель открытости центральных государственных и местных исполнительных органов вырос на 0,8% в сравнении с аналогичным периодом 2023 года (2022 год – 81,9 баллов; 2023 год – 86,9 балла; 2024 год – 87,6).</t>
  </si>
  <si>
    <t>Согласно официальной информации БНС АСПИР (stat.gov.kz) доля молодежи (в возрасте от 15 до 35 лет категории NEET) снижена, и составил 6,5%.  
По итогам 2024 года молодежными ресурсными центрами по психологической консультации, а также трудоустройству и занятости было проведено более 640 тысяч консультаций. Кроме этого, молодежными ресурсными центрами проводятся ярмарки вакансий и др. мероприятия.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</si>
</sst>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 _₽_-;\-* #,##0.00\ _₽_-;_-* &quot;-&quot;??\ _₽_-;_-@_-"/>
    <numFmt numFmtId="164" formatCode="#,##0;[Red]#,##0"/>
    <numFmt numFmtId="165" formatCode="0;[Red]0"/>
    <numFmt numFmtId="166" formatCode="#,##0.00;[Red]#,##0.00"/>
    <numFmt numFmtId="167" formatCode="#,##0.000"/>
    <numFmt numFmtId="168" formatCode="#,##0.000;[Red]#,##0.000"/>
    <numFmt numFmtId="169" formatCode="0.000"/>
    <numFmt numFmtId="170" formatCode="0.0"/>
    <numFmt numFmtId="171" formatCode="#,##0.0;[Red]#,##0.0"/>
    <numFmt numFmtId="172" formatCode="#,##0.0000"/>
    <numFmt numFmtId="173" formatCode="#,##0.0"/>
    <numFmt numFmtId="174" formatCode="0.0000"/>
  </numFmts>
  <fonts count="2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sz val="11"/>
      <color indexed="8"/>
      <name val="Calibri"/>
      <family val="2"/>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name val="Times New Roman"/>
      <family val="1"/>
      <charset val="204"/>
    </font>
    <font>
      <sz val="11"/>
      <name val="Calibri"/>
      <family val="2"/>
      <scheme val="minor"/>
    </font>
    <font>
      <b/>
      <sz val="11"/>
      <color rgb="FF000000"/>
      <name val="Times New Roman"/>
      <family val="1"/>
      <charset val="204"/>
    </font>
    <font>
      <b/>
      <i/>
      <sz val="11"/>
      <color rgb="FF000000"/>
      <name val="Times New Roman"/>
      <family val="1"/>
      <charset val="204"/>
    </font>
    <font>
      <i/>
      <sz val="11"/>
      <color rgb="FF000000"/>
      <name val="Times New Roman"/>
      <family val="1"/>
      <charset val="204"/>
    </font>
    <font>
      <sz val="11"/>
      <color theme="1"/>
      <name val="Calibri"/>
      <family val="2"/>
      <scheme val="minor"/>
    </font>
    <font>
      <sz val="10"/>
      <name val="Arial"/>
      <family val="2"/>
      <charset val="204"/>
    </font>
    <font>
      <sz val="10"/>
      <name val="Arial Cyr"/>
      <charset val="204"/>
    </font>
    <font>
      <sz val="10"/>
      <color rgb="FF000000"/>
      <name val="Arial"/>
      <family val="2"/>
      <charset val="204"/>
    </font>
    <font>
      <b/>
      <sz val="18"/>
      <name val="Arial Narrow"/>
      <family val="2"/>
      <charset val="204"/>
    </font>
    <font>
      <sz val="10"/>
      <name val="Arial"/>
      <family val="2"/>
      <charset val="204"/>
    </font>
    <font>
      <b/>
      <i/>
      <sz val="11"/>
      <name val="Times New Roman"/>
      <family val="1"/>
      <charset val="204"/>
    </font>
    <font>
      <b/>
      <sz val="10"/>
      <name val="Times New Roman"/>
      <family val="1"/>
      <charset val="204"/>
    </font>
    <font>
      <b/>
      <sz val="14"/>
      <name val="Arial Narrow"/>
      <family val="2"/>
      <charset val="204"/>
    </font>
    <font>
      <sz val="10"/>
      <name val="Arial Narrow"/>
      <family val="2"/>
      <charset val="204"/>
    </font>
    <font>
      <sz val="10"/>
      <color theme="1"/>
      <name val="Calibri"/>
      <family val="2"/>
      <charset val="204"/>
      <scheme val="minor"/>
    </font>
    <font>
      <sz val="11"/>
      <color rgb="FFFF000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9">
    <xf numFmtId="0" fontId="0" fillId="0" borderId="0"/>
    <xf numFmtId="0" fontId="6" fillId="0" borderId="0"/>
    <xf numFmtId="0" fontId="18" fillId="0" borderId="0"/>
    <xf numFmtId="0" fontId="3" fillId="0" borderId="0"/>
    <xf numFmtId="0" fontId="3" fillId="0" borderId="0"/>
    <xf numFmtId="0" fontId="19" fillId="0" borderId="0"/>
    <xf numFmtId="0" fontId="19" fillId="0" borderId="0"/>
    <xf numFmtId="0" fontId="3" fillId="0" borderId="0"/>
    <xf numFmtId="0" fontId="17" fillId="0" borderId="0"/>
    <xf numFmtId="0" fontId="3" fillId="0" borderId="0"/>
    <xf numFmtId="0" fontId="3" fillId="0" borderId="0"/>
    <xf numFmtId="0" fontId="3" fillId="0" borderId="0"/>
    <xf numFmtId="0" fontId="3" fillId="0" borderId="0"/>
    <xf numFmtId="0" fontId="6" fillId="0" borderId="0"/>
    <xf numFmtId="0" fontId="20" fillId="0" borderId="0"/>
    <xf numFmtId="0" fontId="18" fillId="0" borderId="0"/>
    <xf numFmtId="0" fontId="3" fillId="0" borderId="0"/>
    <xf numFmtId="0" fontId="18" fillId="0" borderId="0"/>
    <xf numFmtId="43" fontId="18" fillId="0" borderId="0" applyFont="0" applyFill="0" applyBorder="0" applyAlignment="0" applyProtection="0"/>
    <xf numFmtId="0" fontId="19" fillId="0" borderId="0"/>
    <xf numFmtId="0" fontId="2" fillId="0" borderId="0"/>
    <xf numFmtId="0" fontId="2" fillId="0" borderId="0"/>
    <xf numFmtId="0" fontId="19"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8" fillId="0" borderId="0"/>
    <xf numFmtId="0" fontId="18" fillId="0" borderId="0"/>
    <xf numFmtId="0" fontId="18" fillId="0" borderId="0"/>
    <xf numFmtId="0" fontId="2" fillId="0" borderId="0"/>
    <xf numFmtId="0" fontId="18" fillId="0" borderId="0"/>
    <xf numFmtId="43" fontId="18" fillId="0" borderId="0" applyFont="0" applyFill="0" applyBorder="0" applyAlignment="0" applyProtection="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9" fontId="18" fillId="0" borderId="0" applyFont="0" applyFill="0" applyBorder="0" applyAlignment="0" applyProtection="0"/>
  </cellStyleXfs>
  <cellXfs count="250">
    <xf numFmtId="0" fontId="0" fillId="0" borderId="0" xfId="0"/>
    <xf numFmtId="0" fontId="5" fillId="0" borderId="0" xfId="0" applyFont="1" applyAlignment="1">
      <alignment wrapText="1"/>
    </xf>
    <xf numFmtId="0" fontId="0" fillId="0" borderId="0" xfId="0" applyAlignment="1">
      <alignment vertical="center"/>
    </xf>
    <xf numFmtId="0" fontId="4" fillId="0" borderId="0" xfId="0" applyFont="1" applyFill="1" applyAlignment="1">
      <alignment vertical="center"/>
    </xf>
    <xf numFmtId="0" fontId="0" fillId="3" borderId="0" xfId="0" applyFill="1"/>
    <xf numFmtId="0" fontId="4" fillId="0" borderId="0" xfId="0" applyFont="1"/>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5" fillId="4" borderId="1" xfId="0" applyFont="1" applyFill="1" applyBorder="1" applyAlignment="1">
      <alignment vertical="center" wrapText="1"/>
    </xf>
    <xf numFmtId="0" fontId="5" fillId="0" borderId="1" xfId="0" applyFont="1" applyBorder="1" applyAlignment="1">
      <alignment vertical="center" wrapText="1"/>
    </xf>
    <xf numFmtId="167" fontId="11" fillId="3" borderId="1" xfId="0" applyNumberFormat="1" applyFont="1" applyFill="1" applyBorder="1" applyAlignment="1">
      <alignment horizontal="center" vertical="center" wrapText="1"/>
    </xf>
    <xf numFmtId="3" fontId="11" fillId="0" borderId="1" xfId="0" applyNumberFormat="1" applyFont="1" applyBorder="1" applyAlignment="1">
      <alignment horizontal="center" vertical="center"/>
    </xf>
    <xf numFmtId="167"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vertical="center" wrapText="1"/>
    </xf>
    <xf numFmtId="167" fontId="5" fillId="0" borderId="1" xfId="0" applyNumberFormat="1" applyFont="1" applyBorder="1" applyAlignment="1">
      <alignment horizontal="center" vertical="center" wrapText="1"/>
    </xf>
    <xf numFmtId="168" fontId="5" fillId="3" borderId="1" xfId="0" applyNumberFormat="1" applyFont="1" applyFill="1" applyBorder="1" applyAlignment="1">
      <alignment horizontal="center" vertical="center" wrapText="1"/>
    </xf>
    <xf numFmtId="168" fontId="11" fillId="3" borderId="1" xfId="0" applyNumberFormat="1" applyFont="1" applyFill="1" applyBorder="1" applyAlignment="1">
      <alignment horizontal="center" vertical="center" wrapText="1"/>
    </xf>
    <xf numFmtId="0" fontId="5"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5" fillId="0" borderId="0" xfId="0" applyFont="1" applyBorder="1" applyAlignment="1">
      <alignment vertical="center"/>
    </xf>
    <xf numFmtId="0" fontId="7" fillId="2" borderId="1" xfId="0" applyFont="1" applyFill="1" applyBorder="1" applyAlignment="1"/>
    <xf numFmtId="0" fontId="4" fillId="0" borderId="0" xfId="0" applyFont="1" applyAlignment="1">
      <alignment vertical="center"/>
    </xf>
    <xf numFmtId="0" fontId="9"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0" xfId="0" applyFont="1" applyFill="1" applyAlignment="1">
      <alignment horizontal="center" vertical="center"/>
    </xf>
    <xf numFmtId="0" fontId="15"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164" fontId="15" fillId="2" borderId="1" xfId="0" applyNumberFormat="1" applyFont="1" applyFill="1" applyBorder="1" applyAlignment="1">
      <alignment horizontal="left" vertical="center" wrapText="1"/>
    </xf>
    <xf numFmtId="164" fontId="9" fillId="2" borderId="1"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168"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168" fontId="9"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0" fontId="9" fillId="2" borderId="1" xfId="0" applyFont="1" applyFill="1" applyBorder="1" applyAlignment="1">
      <alignment vertical="center"/>
    </xf>
    <xf numFmtId="166" fontId="9" fillId="2"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0" xfId="0" applyNumberFormat="1" applyFont="1" applyAlignment="1">
      <alignment vertical="center"/>
    </xf>
    <xf numFmtId="0" fontId="7" fillId="0" borderId="0" xfId="0" applyNumberFormat="1" applyFont="1" applyAlignment="1">
      <alignment horizontal="center" vertical="center"/>
    </xf>
    <xf numFmtId="0" fontId="5" fillId="0" borderId="0" xfId="0" applyNumberFormat="1" applyFont="1" applyAlignment="1">
      <alignment horizontal="center" vertical="center"/>
    </xf>
    <xf numFmtId="0" fontId="7" fillId="2" borderId="1" xfId="0" applyNumberFormat="1" applyFont="1" applyFill="1" applyBorder="1" applyAlignment="1">
      <alignment horizontal="center" vertical="center"/>
    </xf>
    <xf numFmtId="0" fontId="7" fillId="2" borderId="1" xfId="0" applyNumberFormat="1" applyFont="1" applyFill="1" applyBorder="1" applyAlignment="1"/>
    <xf numFmtId="0" fontId="5" fillId="0" borderId="1" xfId="0" applyNumberFormat="1" applyFont="1" applyBorder="1" applyAlignment="1">
      <alignment horizontal="center" vertical="center" wrapText="1"/>
    </xf>
    <xf numFmtId="0" fontId="8" fillId="2"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11" fillId="0" borderId="1" xfId="0" applyNumberFormat="1" applyFont="1" applyBorder="1" applyAlignment="1">
      <alignment horizontal="center" vertical="center" wrapText="1"/>
    </xf>
    <xf numFmtId="0" fontId="9" fillId="2" borderId="1" xfId="0" applyNumberFormat="1" applyFont="1" applyFill="1" applyBorder="1" applyAlignment="1">
      <alignment horizontal="center" vertical="center"/>
    </xf>
    <xf numFmtId="0" fontId="7" fillId="0" borderId="0" xfId="0" applyNumberFormat="1" applyFont="1" applyBorder="1" applyAlignment="1">
      <alignment horizontal="center" vertical="center"/>
    </xf>
    <xf numFmtId="0" fontId="5" fillId="0" borderId="0" xfId="0" applyFont="1" applyAlignment="1">
      <alignment vertical="top"/>
    </xf>
    <xf numFmtId="0" fontId="5" fillId="0" borderId="0" xfId="0" applyFont="1"/>
    <xf numFmtId="0" fontId="5" fillId="2" borderId="1" xfId="0" applyFont="1" applyFill="1" applyBorder="1"/>
    <xf numFmtId="0" fontId="7" fillId="2" borderId="1" xfId="0" applyFont="1" applyFill="1" applyBorder="1" applyAlignment="1">
      <alignment vertical="center"/>
    </xf>
    <xf numFmtId="0" fontId="5" fillId="2" borderId="1" xfId="0" applyFont="1" applyFill="1" applyBorder="1" applyAlignment="1">
      <alignment vertical="center"/>
    </xf>
    <xf numFmtId="167" fontId="5" fillId="3" borderId="1" xfId="0" applyNumberFormat="1" applyFont="1" applyFill="1" applyBorder="1" applyAlignment="1">
      <alignment horizontal="center" vertical="center" wrapText="1"/>
    </xf>
    <xf numFmtId="168" fontId="0" fillId="0" borderId="0" xfId="0" applyNumberFormat="1"/>
    <xf numFmtId="0" fontId="7" fillId="0" borderId="1" xfId="0" applyFont="1" applyBorder="1" applyAlignment="1">
      <alignment vertical="center" wrapText="1"/>
    </xf>
    <xf numFmtId="0" fontId="5" fillId="3" borderId="1"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5" fillId="0" borderId="1" xfId="0" applyFont="1" applyBorder="1" applyAlignment="1">
      <alignment vertical="top" wrapText="1"/>
    </xf>
    <xf numFmtId="0" fontId="5" fillId="3" borderId="1" xfId="0" applyFont="1" applyFill="1" applyBorder="1" applyAlignment="1">
      <alignment vertical="top" wrapText="1"/>
    </xf>
    <xf numFmtId="164" fontId="5" fillId="3" borderId="1" xfId="0" applyNumberFormat="1" applyFont="1" applyFill="1" applyBorder="1" applyAlignment="1">
      <alignment horizontal="center" vertical="center"/>
    </xf>
    <xf numFmtId="164" fontId="10" fillId="3" borderId="1" xfId="0" applyNumberFormat="1" applyFont="1" applyFill="1" applyBorder="1" applyAlignment="1">
      <alignment horizontal="left" vertical="top" wrapText="1"/>
    </xf>
    <xf numFmtId="1" fontId="11" fillId="3" borderId="1" xfId="0" applyNumberFormat="1" applyFont="1" applyFill="1" applyBorder="1" applyAlignment="1">
      <alignment horizontal="center" vertical="center" wrapText="1"/>
    </xf>
    <xf numFmtId="170" fontId="5" fillId="0" borderId="1" xfId="0" applyNumberFormat="1" applyFont="1" applyBorder="1" applyAlignment="1">
      <alignment horizontal="center" vertical="center" wrapText="1"/>
    </xf>
    <xf numFmtId="170" fontId="5" fillId="2" borderId="1" xfId="0" applyNumberFormat="1" applyFont="1" applyFill="1" applyBorder="1" applyAlignment="1">
      <alignment horizontal="center" vertical="center" wrapText="1"/>
    </xf>
    <xf numFmtId="170" fontId="9" fillId="2" borderId="1" xfId="0" applyNumberFormat="1" applyFont="1" applyFill="1" applyBorder="1" applyAlignment="1">
      <alignment horizontal="center" vertical="center" wrapText="1"/>
    </xf>
    <xf numFmtId="169" fontId="5"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center" vertical="center"/>
    </xf>
    <xf numFmtId="0" fontId="0" fillId="3" borderId="0" xfId="0" applyFill="1" applyBorder="1"/>
    <xf numFmtId="173" fontId="21" fillId="3" borderId="0" xfId="18" applyNumberFormat="1" applyFont="1" applyFill="1" applyBorder="1" applyAlignment="1">
      <alignment horizontal="center"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left" vertical="top" wrapText="1"/>
    </xf>
    <xf numFmtId="0" fontId="5" fillId="0" borderId="1" xfId="0" applyFont="1" applyBorder="1" applyAlignment="1">
      <alignment horizontal="center" vertical="center" wrapText="1"/>
    </xf>
    <xf numFmtId="0" fontId="7" fillId="2" borderId="1" xfId="0" applyFont="1" applyFill="1" applyBorder="1" applyAlignment="1">
      <alignment horizontal="left" vertical="center"/>
    </xf>
    <xf numFmtId="0" fontId="11"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0" borderId="0" xfId="0" applyFont="1" applyAlignment="1">
      <alignment horizontal="center" vertical="center"/>
    </xf>
    <xf numFmtId="0" fontId="7" fillId="2" borderId="1" xfId="0" applyFont="1" applyFill="1" applyBorder="1" applyAlignment="1">
      <alignment horizontal="center" vertical="center"/>
    </xf>
    <xf numFmtId="0" fontId="5" fillId="0" borderId="1" xfId="0"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0" fontId="5" fillId="3" borderId="1" xfId="0" applyFont="1" applyFill="1" applyBorder="1" applyAlignment="1">
      <alignment vertical="center" wrapText="1"/>
    </xf>
    <xf numFmtId="1" fontId="10" fillId="3" borderId="1" xfId="0" applyNumberFormat="1" applyFont="1" applyFill="1" applyBorder="1" applyAlignment="1">
      <alignment horizontal="center" vertical="center" wrapText="1"/>
    </xf>
    <xf numFmtId="172" fontId="5" fillId="3" borderId="1" xfId="0" applyNumberFormat="1" applyFont="1" applyFill="1" applyBorder="1" applyAlignment="1">
      <alignment horizontal="center" vertical="center" wrapText="1"/>
    </xf>
    <xf numFmtId="170" fontId="10" fillId="3" borderId="1" xfId="0" applyNumberFormat="1" applyFont="1" applyFill="1" applyBorder="1" applyAlignment="1">
      <alignment horizontal="center" vertical="center" wrapText="1"/>
    </xf>
    <xf numFmtId="0" fontId="5" fillId="3" borderId="0" xfId="0" applyFont="1" applyFill="1" applyAlignment="1">
      <alignment wrapText="1"/>
    </xf>
    <xf numFmtId="0" fontId="0" fillId="3" borderId="0" xfId="0" applyFill="1" applyAlignment="1">
      <alignment vertical="center"/>
    </xf>
    <xf numFmtId="0" fontId="4" fillId="3" borderId="0" xfId="0" applyFont="1" applyFill="1" applyAlignment="1">
      <alignment vertical="center"/>
    </xf>
    <xf numFmtId="0" fontId="4" fillId="3" borderId="0" xfId="0" applyFont="1" applyFill="1"/>
    <xf numFmtId="0" fontId="5" fillId="3" borderId="0" xfId="0" applyFont="1" applyFill="1" applyAlignment="1">
      <alignment vertical="top"/>
    </xf>
    <xf numFmtId="171" fontId="5" fillId="3" borderId="1" xfId="0" applyNumberFormat="1" applyFont="1" applyFill="1" applyBorder="1" applyAlignment="1">
      <alignment horizontal="center" vertical="center" wrapText="1"/>
    </xf>
    <xf numFmtId="169" fontId="0" fillId="0" borderId="0" xfId="0" applyNumberFormat="1" applyAlignment="1">
      <alignment horizontal="left" wrapText="1"/>
    </xf>
    <xf numFmtId="169" fontId="11" fillId="3" borderId="1" xfId="0" applyNumberFormat="1" applyFont="1" applyFill="1" applyBorder="1" applyAlignment="1">
      <alignment horizontal="center" vertical="center" wrapText="1"/>
    </xf>
    <xf numFmtId="166" fontId="11"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2" fontId="11" fillId="3" borderId="0" xfId="0" applyNumberFormat="1" applyFont="1" applyFill="1" applyAlignment="1">
      <alignment horizontal="center" vertical="center"/>
    </xf>
    <xf numFmtId="2" fontId="23" fillId="2" borderId="1" xfId="0" applyNumberFormat="1" applyFont="1" applyFill="1" applyBorder="1" applyAlignment="1">
      <alignment horizontal="center" vertical="center"/>
    </xf>
    <xf numFmtId="167" fontId="0" fillId="0" borderId="0" xfId="0" applyNumberFormat="1"/>
    <xf numFmtId="168" fontId="4" fillId="0" borderId="0" xfId="0" applyNumberFormat="1" applyFont="1"/>
    <xf numFmtId="167" fontId="4" fillId="0" borderId="0" xfId="0" applyNumberFormat="1" applyFont="1"/>
    <xf numFmtId="169" fontId="4" fillId="0" borderId="0" xfId="0" applyNumberFormat="1" applyFont="1"/>
    <xf numFmtId="174" fontId="24" fillId="3" borderId="1" xfId="38" applyNumberFormat="1" applyFont="1" applyFill="1" applyBorder="1" applyAlignment="1">
      <alignment vertical="center" wrapText="1"/>
    </xf>
    <xf numFmtId="169" fontId="11" fillId="0" borderId="1" xfId="0" applyNumberFormat="1" applyFont="1" applyBorder="1" applyAlignment="1">
      <alignment horizontal="center" vertical="center" wrapText="1"/>
    </xf>
    <xf numFmtId="0" fontId="5" fillId="2" borderId="1" xfId="0" applyFont="1" applyFill="1" applyBorder="1" applyAlignment="1">
      <alignment horizontal="left"/>
    </xf>
    <xf numFmtId="173" fontId="26" fillId="3" borderId="0" xfId="18" applyNumberFormat="1" applyFont="1" applyFill="1" applyBorder="1" applyAlignment="1">
      <alignment horizontal="center" vertical="top" wrapText="1"/>
    </xf>
    <xf numFmtId="0" fontId="27" fillId="3" borderId="0" xfId="0" applyFont="1" applyFill="1" applyBorder="1"/>
    <xf numFmtId="0" fontId="27" fillId="0" borderId="0" xfId="0" applyFont="1"/>
    <xf numFmtId="4" fontId="25" fillId="3" borderId="0" xfId="18" applyNumberFormat="1" applyFont="1" applyFill="1" applyBorder="1" applyAlignment="1">
      <alignment horizontal="center" vertical="top" wrapText="1"/>
    </xf>
    <xf numFmtId="167" fontId="0" fillId="3" borderId="0" xfId="0" applyNumberFormat="1" applyFill="1" applyBorder="1"/>
    <xf numFmtId="168" fontId="0" fillId="3" borderId="0" xfId="0" applyNumberFormat="1" applyFill="1"/>
    <xf numFmtId="167" fontId="26" fillId="3" borderId="0" xfId="18" applyNumberFormat="1" applyFont="1" applyFill="1" applyBorder="1" applyAlignment="1">
      <alignment horizontal="center" vertical="top" wrapText="1"/>
    </xf>
    <xf numFmtId="169" fontId="9" fillId="5" borderId="1" xfId="0" applyNumberFormat="1" applyFont="1" applyFill="1" applyBorder="1" applyAlignment="1">
      <alignment horizontal="center" vertical="center" wrapText="1"/>
    </xf>
    <xf numFmtId="164" fontId="28" fillId="3" borderId="1" xfId="0" applyNumberFormat="1" applyFont="1" applyFill="1" applyBorder="1" applyAlignment="1">
      <alignment horizontal="left" vertical="top" wrapText="1"/>
    </xf>
    <xf numFmtId="164"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164" fontId="11"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164" fontId="5" fillId="3" borderId="1" xfId="0" applyNumberFormat="1" applyFont="1" applyFill="1" applyBorder="1" applyAlignment="1">
      <alignment vertical="center" wrapText="1"/>
    </xf>
    <xf numFmtId="164" fontId="10"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top" wrapText="1"/>
    </xf>
    <xf numFmtId="0" fontId="28" fillId="3" borderId="1" xfId="0" applyFont="1" applyFill="1" applyBorder="1" applyAlignment="1">
      <alignment vertical="top" wrapText="1"/>
    </xf>
    <xf numFmtId="169" fontId="5" fillId="3" borderId="0" xfId="0" applyNumberFormat="1" applyFont="1" applyFill="1" applyAlignment="1">
      <alignment horizontal="center" vertical="center"/>
    </xf>
    <xf numFmtId="0" fontId="5" fillId="3" borderId="0" xfId="0" applyNumberFormat="1" applyFont="1" applyFill="1" applyAlignment="1">
      <alignment horizontal="center" vertical="center"/>
    </xf>
    <xf numFmtId="0" fontId="5" fillId="3" borderId="1" xfId="0" applyFont="1" applyFill="1" applyBorder="1"/>
    <xf numFmtId="164" fontId="7" fillId="3" borderId="1" xfId="0" applyNumberFormat="1" applyFont="1" applyFill="1" applyBorder="1" applyAlignment="1">
      <alignment horizontal="left" vertical="center" wrapText="1"/>
    </xf>
    <xf numFmtId="0" fontId="5" fillId="3" borderId="6" xfId="0" applyFont="1" applyFill="1" applyBorder="1" applyAlignment="1">
      <alignment vertical="top" wrapText="1"/>
    </xf>
    <xf numFmtId="164" fontId="8"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170" fontId="5" fillId="3" borderId="1" xfId="0" applyNumberFormat="1" applyFont="1" applyFill="1" applyBorder="1" applyAlignment="1">
      <alignment horizontal="center" vertical="center" wrapText="1"/>
    </xf>
    <xf numFmtId="0" fontId="12" fillId="3" borderId="1" xfId="0" applyFont="1" applyFill="1" applyBorder="1" applyAlignment="1">
      <alignment vertical="center" wrapText="1"/>
    </xf>
    <xf numFmtId="0" fontId="11" fillId="3" borderId="1" xfId="0" applyFont="1" applyFill="1" applyBorder="1" applyAlignment="1">
      <alignment horizontal="center" vertical="center"/>
    </xf>
    <xf numFmtId="0" fontId="14"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5" fillId="3" borderId="1" xfId="0" applyFont="1" applyFill="1" applyBorder="1" applyAlignment="1">
      <alignment horizontal="center" vertical="top" wrapText="1"/>
    </xf>
    <xf numFmtId="0" fontId="5" fillId="3" borderId="6" xfId="0" applyFont="1" applyFill="1" applyBorder="1" applyAlignment="1">
      <alignment horizontal="left" vertical="top" wrapText="1"/>
    </xf>
    <xf numFmtId="0" fontId="5"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67" fontId="5" fillId="3" borderId="1" xfId="0" applyNumberFormat="1" applyFont="1" applyFill="1" applyBorder="1" applyAlignment="1">
      <alignment horizontal="center" vertical="center"/>
    </xf>
    <xf numFmtId="169"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wrapText="1"/>
    </xf>
    <xf numFmtId="0" fontId="11" fillId="3" borderId="1" xfId="2" applyFont="1" applyFill="1" applyBorder="1" applyAlignment="1">
      <alignment horizontal="left" vertical="center" wrapText="1"/>
    </xf>
    <xf numFmtId="3" fontId="5" fillId="3"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0" fillId="0" borderId="0" xfId="0" applyFill="1"/>
    <xf numFmtId="0" fontId="5" fillId="3" borderId="6" xfId="0" applyFont="1" applyFill="1" applyBorder="1" applyAlignment="1">
      <alignment horizontal="left" wrapText="1"/>
    </xf>
    <xf numFmtId="0" fontId="5" fillId="3" borderId="5" xfId="0" applyFont="1" applyFill="1" applyBorder="1" applyAlignment="1">
      <alignment horizontal="left"/>
    </xf>
    <xf numFmtId="0" fontId="5" fillId="3" borderId="6" xfId="0" applyFont="1" applyFill="1" applyBorder="1" applyAlignment="1">
      <alignment horizontal="left" vertical="top" wrapText="1"/>
    </xf>
    <xf numFmtId="0" fontId="5" fillId="3" borderId="5" xfId="0" applyFont="1" applyFill="1" applyBorder="1" applyAlignment="1">
      <alignment horizontal="left" vertical="top"/>
    </xf>
    <xf numFmtId="0" fontId="5" fillId="3" borderId="5" xfId="0" applyFont="1" applyFill="1" applyBorder="1" applyAlignment="1">
      <alignment horizontal="left" vertical="top"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1" fillId="0" borderId="1" xfId="0" applyFont="1" applyBorder="1" applyAlignment="1">
      <alignment horizontal="center" vertical="center" wrapText="1"/>
    </xf>
    <xf numFmtId="164" fontId="7" fillId="2" borderId="1" xfId="0" applyNumberFormat="1" applyFont="1" applyFill="1" applyBorder="1" applyAlignment="1">
      <alignment horizontal="center" wrapText="1"/>
    </xf>
    <xf numFmtId="164" fontId="7" fillId="2" borderId="1" xfId="0" applyNumberFormat="1"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164" fontId="10"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2" xfId="0" applyFont="1" applyFill="1" applyBorder="1" applyAlignment="1">
      <alignment horizontal="left" vertical="center"/>
    </xf>
    <xf numFmtId="0" fontId="10" fillId="0" borderId="1" xfId="0" applyFont="1" applyBorder="1" applyAlignment="1">
      <alignment horizontal="center" vertical="center" wrapText="1"/>
    </xf>
    <xf numFmtId="0" fontId="12"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6" xfId="0" applyFont="1" applyBorder="1" applyAlignment="1">
      <alignment horizontal="left" vertical="top" wrapText="1"/>
    </xf>
    <xf numFmtId="0" fontId="5" fillId="0" borderId="5" xfId="0" applyFont="1" applyBorder="1" applyAlignment="1">
      <alignment horizontal="left" vertical="top"/>
    </xf>
    <xf numFmtId="0" fontId="7" fillId="2" borderId="1" xfId="0" applyFont="1" applyFill="1" applyBorder="1" applyAlignment="1">
      <alignment horizontal="left"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left" vertical="center"/>
    </xf>
    <xf numFmtId="0" fontId="11"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2" borderId="1" xfId="0" applyFont="1" applyFill="1" applyBorder="1" applyAlignment="1">
      <alignment horizontal="left"/>
    </xf>
    <xf numFmtId="0" fontId="5" fillId="0" borderId="0" xfId="0" applyFont="1" applyAlignment="1">
      <alignment horizontal="left"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center"/>
    </xf>
    <xf numFmtId="0" fontId="7" fillId="2" borderId="5" xfId="0" applyFont="1" applyFill="1" applyBorder="1" applyAlignment="1">
      <alignment horizontal="left" vertical="center"/>
    </xf>
    <xf numFmtId="164" fontId="7" fillId="3" borderId="1" xfId="0" applyNumberFormat="1" applyFont="1" applyFill="1" applyBorder="1" applyAlignment="1">
      <alignment horizontal="left" vertical="center" wrapText="1"/>
    </xf>
    <xf numFmtId="165" fontId="10" fillId="3" borderId="1"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64" fontId="11" fillId="3" borderId="1" xfId="0" applyNumberFormat="1" applyFont="1" applyFill="1" applyBorder="1" applyAlignment="1">
      <alignment horizontal="center" vertical="center" wrapText="1"/>
    </xf>
    <xf numFmtId="164" fontId="11"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64" fontId="7" fillId="0" borderId="1" xfId="0" applyNumberFormat="1" applyFont="1" applyFill="1" applyBorder="1" applyAlignment="1">
      <alignment horizontal="left" vertical="center" wrapText="1"/>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6" xfId="0" applyFont="1" applyBorder="1" applyAlignment="1">
      <alignment horizontal="left" vertical="top" wrapText="1"/>
    </xf>
    <xf numFmtId="0" fontId="5" fillId="3" borderId="5" xfId="0" applyFont="1" applyFill="1" applyBorder="1" applyAlignment="1">
      <alignment horizontal="left" vertical="center"/>
    </xf>
    <xf numFmtId="0" fontId="5" fillId="3" borderId="5" xfId="0" applyFont="1" applyFill="1" applyBorder="1" applyAlignment="1">
      <alignment horizontal="left" wrapText="1"/>
    </xf>
    <xf numFmtId="0" fontId="11" fillId="3" borderId="6" xfId="0" applyFont="1" applyFill="1" applyBorder="1" applyAlignment="1">
      <alignment horizontal="left" vertical="top" wrapText="1"/>
    </xf>
    <xf numFmtId="0" fontId="11" fillId="3" borderId="5" xfId="0" applyFont="1" applyFill="1" applyBorder="1" applyAlignment="1">
      <alignment horizontal="left" vertical="top" wrapText="1"/>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164" fontId="10" fillId="3" borderId="6" xfId="0" applyNumberFormat="1" applyFont="1" applyFill="1" applyBorder="1" applyAlignment="1">
      <alignment horizontal="left" vertical="top" wrapText="1"/>
    </xf>
    <xf numFmtId="164" fontId="10" fillId="3" borderId="5" xfId="0" applyNumberFormat="1" applyFont="1" applyFill="1" applyBorder="1" applyAlignment="1">
      <alignment horizontal="left" vertical="top" wrapText="1"/>
    </xf>
    <xf numFmtId="0" fontId="5" fillId="3" borderId="6" xfId="0" applyFont="1" applyFill="1" applyBorder="1" applyAlignment="1">
      <alignment horizontal="left" vertical="top"/>
    </xf>
    <xf numFmtId="164" fontId="7" fillId="2" borderId="3" xfId="0" applyNumberFormat="1" applyFont="1" applyFill="1" applyBorder="1" applyAlignment="1">
      <alignment horizontal="left" vertical="center" wrapText="1"/>
    </xf>
    <xf numFmtId="164" fontId="7" fillId="2" borderId="4" xfId="0" applyNumberFormat="1" applyFont="1" applyFill="1" applyBorder="1" applyAlignment="1">
      <alignment horizontal="left" vertical="center" wrapText="1"/>
    </xf>
    <xf numFmtId="164" fontId="7" fillId="2" borderId="2" xfId="0" applyNumberFormat="1" applyFont="1" applyFill="1" applyBorder="1" applyAlignment="1">
      <alignment horizontal="left" vertical="center" wrapText="1"/>
    </xf>
  </cellXfs>
  <cellStyles count="49">
    <cellStyle name="Normal 2" xfId="3" xr:uid="{00000000-0005-0000-0000-000000000000}"/>
    <cellStyle name="Обычный" xfId="0" builtinId="0"/>
    <cellStyle name="Обычный 10" xfId="19" xr:uid="{00000000-0005-0000-0000-000002000000}"/>
    <cellStyle name="Обычный 10 2 2 3" xfId="20" xr:uid="{00000000-0005-0000-0000-000003000000}"/>
    <cellStyle name="Обычный 10 3" xfId="4" xr:uid="{00000000-0005-0000-0000-000004000000}"/>
    <cellStyle name="Обычный 10 3 2" xfId="21" xr:uid="{00000000-0005-0000-0000-000005000000}"/>
    <cellStyle name="Обычный 10 3 3" xfId="43" xr:uid="{00000000-0005-0000-0000-000006000000}"/>
    <cellStyle name="Обычный 11" xfId="38" xr:uid="{00000000-0005-0000-0000-000007000000}"/>
    <cellStyle name="Обычный 2" xfId="1" xr:uid="{00000000-0005-0000-0000-000008000000}"/>
    <cellStyle name="Обычный 2 2" xfId="5" xr:uid="{00000000-0005-0000-0000-000009000000}"/>
    <cellStyle name="Обычный 2 2 2 3" xfId="22" xr:uid="{00000000-0005-0000-0000-00000A000000}"/>
    <cellStyle name="Обычный 2 3" xfId="6" xr:uid="{00000000-0005-0000-0000-00000B000000}"/>
    <cellStyle name="Обычный 2 4" xfId="7" xr:uid="{00000000-0005-0000-0000-00000C000000}"/>
    <cellStyle name="Обычный 2 4 2" xfId="23" xr:uid="{00000000-0005-0000-0000-00000D000000}"/>
    <cellStyle name="Обычный 3" xfId="8" xr:uid="{00000000-0005-0000-0000-00000E000000}"/>
    <cellStyle name="Обычный 3 2" xfId="24" xr:uid="{00000000-0005-0000-0000-00000F000000}"/>
    <cellStyle name="Обычный 3 5" xfId="9" xr:uid="{00000000-0005-0000-0000-000010000000}"/>
    <cellStyle name="Обычный 3 5 2" xfId="25" xr:uid="{00000000-0005-0000-0000-000011000000}"/>
    <cellStyle name="Обычный 31" xfId="26" xr:uid="{00000000-0005-0000-0000-000012000000}"/>
    <cellStyle name="Обычный 4" xfId="10" xr:uid="{00000000-0005-0000-0000-000013000000}"/>
    <cellStyle name="Обычный 4 2" xfId="11" xr:uid="{00000000-0005-0000-0000-000014000000}"/>
    <cellStyle name="Обычный 4 2 2" xfId="28" xr:uid="{00000000-0005-0000-0000-000015000000}"/>
    <cellStyle name="Обычный 4 2 3" xfId="40" xr:uid="{00000000-0005-0000-0000-000016000000}"/>
    <cellStyle name="Обычный 4 3" xfId="29" xr:uid="{00000000-0005-0000-0000-000017000000}"/>
    <cellStyle name="Обычный 4 4" xfId="27" xr:uid="{00000000-0005-0000-0000-000018000000}"/>
    <cellStyle name="Обычный 4 5" xfId="39" xr:uid="{00000000-0005-0000-0000-000019000000}"/>
    <cellStyle name="Обычный 5" xfId="12" xr:uid="{00000000-0005-0000-0000-00001A000000}"/>
    <cellStyle name="Обычный 5 2" xfId="13" xr:uid="{00000000-0005-0000-0000-00001B000000}"/>
    <cellStyle name="Обычный 5 2 2" xfId="31" xr:uid="{00000000-0005-0000-0000-00001C000000}"/>
    <cellStyle name="Обычный 5 3" xfId="30" xr:uid="{00000000-0005-0000-0000-00001D000000}"/>
    <cellStyle name="Обычный 5 4" xfId="41" xr:uid="{00000000-0005-0000-0000-00001E000000}"/>
    <cellStyle name="Обычный 6" xfId="14" xr:uid="{00000000-0005-0000-0000-00001F000000}"/>
    <cellStyle name="Обычный 7" xfId="15" xr:uid="{00000000-0005-0000-0000-000020000000}"/>
    <cellStyle name="Обычный 7 2" xfId="32" xr:uid="{00000000-0005-0000-0000-000021000000}"/>
    <cellStyle name="Обычный 7 2 2" xfId="33" xr:uid="{00000000-0005-0000-0000-000022000000}"/>
    <cellStyle name="Обычный 7 2 3" xfId="46" xr:uid="{00000000-0005-0000-0000-000023000000}"/>
    <cellStyle name="Обычный 7 3" xfId="34" xr:uid="{00000000-0005-0000-0000-000024000000}"/>
    <cellStyle name="Обычный 7 3 2" xfId="47" xr:uid="{00000000-0005-0000-0000-000025000000}"/>
    <cellStyle name="Обычный 8" xfId="16" xr:uid="{00000000-0005-0000-0000-000026000000}"/>
    <cellStyle name="Обычный 8 2" xfId="35" xr:uid="{00000000-0005-0000-0000-000027000000}"/>
    <cellStyle name="Обычный 8 3" xfId="42" xr:uid="{00000000-0005-0000-0000-000028000000}"/>
    <cellStyle name="Обычный 9" xfId="2" xr:uid="{00000000-0005-0000-0000-000029000000}"/>
    <cellStyle name="Обычный 9 2" xfId="45" xr:uid="{00000000-0005-0000-0000-00002A000000}"/>
    <cellStyle name="Обычный 9 3" xfId="44" xr:uid="{00000000-0005-0000-0000-00002B000000}"/>
    <cellStyle name="Процентный 2" xfId="48" xr:uid="{00000000-0005-0000-0000-00002C000000}"/>
    <cellStyle name="Стиль 1" xfId="17" xr:uid="{00000000-0005-0000-0000-00002D000000}"/>
    <cellStyle name="Стиль 1 2" xfId="36" xr:uid="{00000000-0005-0000-0000-00002E000000}"/>
    <cellStyle name="Финансовый 2" xfId="18" xr:uid="{00000000-0005-0000-0000-00002F000000}"/>
    <cellStyle name="Финансовый 3" xfId="37"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2"/>
  <sheetViews>
    <sheetView tabSelected="1" view="pageBreakPreview" topLeftCell="A137" zoomScale="85" zoomScaleNormal="98" zoomScaleSheetLayoutView="85" workbookViewId="0">
      <selection activeCell="J138" sqref="J138"/>
    </sheetView>
  </sheetViews>
  <sheetFormatPr defaultRowHeight="15" x14ac:dyDescent="0.25"/>
  <cols>
    <col min="1" max="1" width="2.7109375" customWidth="1"/>
    <col min="2" max="2" width="4.7109375" style="8" customWidth="1"/>
    <col min="3" max="3" width="48.42578125" style="7" customWidth="1"/>
    <col min="4" max="4" width="13.28515625" style="8" customWidth="1"/>
    <col min="5" max="5" width="15.42578125" style="8" bestFit="1" customWidth="1"/>
    <col min="6" max="6" width="13.7109375" style="8" customWidth="1"/>
    <col min="7" max="7" width="13" style="8" customWidth="1"/>
    <col min="8" max="8" width="14.7109375" style="8" customWidth="1"/>
    <col min="9" max="9" width="11.7109375" style="54" customWidth="1"/>
    <col min="10" max="10" width="15.7109375" style="8" customWidth="1"/>
    <col min="11" max="11" width="19.140625" style="8" customWidth="1"/>
    <col min="12" max="12" width="86" style="66" customWidth="1"/>
    <col min="13" max="13" width="2.85546875" style="4" customWidth="1"/>
    <col min="14" max="14" width="11.140625" customWidth="1"/>
    <col min="15" max="15" width="14.85546875" customWidth="1"/>
    <col min="16" max="16" width="14" customWidth="1"/>
    <col min="17" max="17" width="14.7109375" customWidth="1"/>
  </cols>
  <sheetData>
    <row r="1" spans="2:13" ht="15.75" customHeight="1" x14ac:dyDescent="0.25">
      <c r="B1" s="6" t="s">
        <v>0</v>
      </c>
      <c r="D1" s="7"/>
      <c r="E1" s="7"/>
      <c r="F1" s="7"/>
      <c r="G1" s="7"/>
      <c r="H1" s="7"/>
      <c r="I1" s="52"/>
      <c r="J1" s="7"/>
      <c r="K1" s="7"/>
    </row>
    <row r="2" spans="2:13" ht="15.75" customHeight="1" x14ac:dyDescent="0.25">
      <c r="B2" s="215" t="s">
        <v>310</v>
      </c>
      <c r="C2" s="216"/>
      <c r="D2" s="216"/>
      <c r="E2" s="216"/>
      <c r="F2" s="216"/>
      <c r="G2" s="216"/>
      <c r="H2" s="216"/>
      <c r="I2" s="216"/>
      <c r="J2" s="216"/>
      <c r="K2" s="216"/>
    </row>
    <row r="3" spans="2:13" ht="15.75" customHeight="1" x14ac:dyDescent="0.25">
      <c r="B3" s="216"/>
      <c r="C3" s="216"/>
      <c r="D3" s="216"/>
      <c r="E3" s="216"/>
      <c r="F3" s="216"/>
      <c r="G3" s="216"/>
      <c r="H3" s="216"/>
      <c r="I3" s="216"/>
      <c r="J3" s="216"/>
      <c r="K3" s="216"/>
    </row>
    <row r="4" spans="2:13" ht="15.75" customHeight="1" x14ac:dyDescent="0.25">
      <c r="B4" s="216"/>
      <c r="C4" s="216"/>
      <c r="D4" s="216"/>
      <c r="E4" s="216"/>
      <c r="F4" s="216"/>
      <c r="G4" s="216"/>
      <c r="H4" s="216"/>
      <c r="I4" s="216"/>
      <c r="J4" s="216"/>
      <c r="K4" s="216"/>
    </row>
    <row r="5" spans="2:13" ht="15.75" customHeight="1" x14ac:dyDescent="0.25">
      <c r="B5" s="97"/>
      <c r="C5" s="97"/>
      <c r="D5" s="97"/>
      <c r="E5" s="97"/>
      <c r="F5" s="97"/>
      <c r="G5" s="97"/>
      <c r="H5" s="97"/>
      <c r="I5" s="53"/>
      <c r="J5" s="97"/>
      <c r="K5" s="97"/>
    </row>
    <row r="6" spans="2:13" ht="15.75" customHeight="1" x14ac:dyDescent="0.25">
      <c r="B6" s="218" t="s">
        <v>246</v>
      </c>
      <c r="C6" s="218"/>
      <c r="D6" s="218"/>
      <c r="E6" s="218"/>
      <c r="F6" s="218"/>
      <c r="G6" s="218"/>
      <c r="H6" s="218"/>
      <c r="I6" s="218"/>
      <c r="J6" s="218"/>
      <c r="K6" s="218"/>
      <c r="L6" s="218"/>
    </row>
    <row r="7" spans="2:13" x14ac:dyDescent="0.25">
      <c r="K7" s="9" t="s">
        <v>143</v>
      </c>
    </row>
    <row r="8" spans="2:13" s="1" customFormat="1" ht="21.75" customHeight="1" x14ac:dyDescent="0.25">
      <c r="B8" s="193" t="s">
        <v>1</v>
      </c>
      <c r="C8" s="193" t="s">
        <v>2</v>
      </c>
      <c r="D8" s="193" t="s">
        <v>3</v>
      </c>
      <c r="E8" s="193" t="s">
        <v>4</v>
      </c>
      <c r="F8" s="193" t="s">
        <v>5</v>
      </c>
      <c r="G8" s="193" t="s">
        <v>6</v>
      </c>
      <c r="H8" s="193" t="s">
        <v>178</v>
      </c>
      <c r="I8" s="193"/>
      <c r="J8" s="193"/>
      <c r="K8" s="193" t="s">
        <v>7</v>
      </c>
      <c r="L8" s="193" t="s">
        <v>271</v>
      </c>
      <c r="M8" s="107"/>
    </row>
    <row r="9" spans="2:13" ht="63" customHeight="1" x14ac:dyDescent="0.25">
      <c r="B9" s="193"/>
      <c r="C9" s="193"/>
      <c r="D9" s="193"/>
      <c r="E9" s="193"/>
      <c r="F9" s="193"/>
      <c r="G9" s="193"/>
      <c r="H9" s="98" t="s">
        <v>176</v>
      </c>
      <c r="I9" s="55" t="s">
        <v>177</v>
      </c>
      <c r="J9" s="94" t="s">
        <v>311</v>
      </c>
      <c r="K9" s="193"/>
      <c r="L9" s="193"/>
    </row>
    <row r="10" spans="2:13" s="2" customFormat="1" ht="18.75" customHeight="1" x14ac:dyDescent="0.25">
      <c r="B10" s="98">
        <v>1</v>
      </c>
      <c r="C10" s="98">
        <v>2</v>
      </c>
      <c r="D10" s="98">
        <v>4</v>
      </c>
      <c r="E10" s="98">
        <v>5</v>
      </c>
      <c r="F10" s="98">
        <v>6</v>
      </c>
      <c r="G10" s="98">
        <v>7</v>
      </c>
      <c r="H10" s="98">
        <v>8</v>
      </c>
      <c r="I10" s="55">
        <v>9</v>
      </c>
      <c r="J10" s="98">
        <v>10</v>
      </c>
      <c r="K10" s="98">
        <v>11</v>
      </c>
      <c r="L10" s="98">
        <v>12</v>
      </c>
      <c r="M10" s="108"/>
    </row>
    <row r="11" spans="2:13" x14ac:dyDescent="0.25">
      <c r="B11" s="220" t="s">
        <v>147</v>
      </c>
      <c r="C11" s="220"/>
      <c r="D11" s="220"/>
      <c r="E11" s="220"/>
      <c r="F11" s="220"/>
      <c r="G11" s="220"/>
      <c r="H11" s="220"/>
      <c r="I11" s="220"/>
      <c r="J11" s="220"/>
      <c r="K11" s="220"/>
      <c r="L11" s="67"/>
    </row>
    <row r="12" spans="2:13" x14ac:dyDescent="0.25">
      <c r="B12" s="220" t="s">
        <v>8</v>
      </c>
      <c r="C12" s="220"/>
      <c r="D12" s="220"/>
      <c r="E12" s="220"/>
      <c r="F12" s="220"/>
      <c r="G12" s="220"/>
      <c r="H12" s="220"/>
      <c r="I12" s="220"/>
      <c r="J12" s="220"/>
      <c r="K12" s="220"/>
      <c r="L12" s="67"/>
    </row>
    <row r="13" spans="2:13" ht="15.75" customHeight="1" x14ac:dyDescent="0.25">
      <c r="B13" s="219" t="s">
        <v>240</v>
      </c>
      <c r="C13" s="219"/>
      <c r="D13" s="219"/>
      <c r="E13" s="219"/>
      <c r="F13" s="219"/>
      <c r="G13" s="219"/>
      <c r="H13" s="219"/>
      <c r="I13" s="219"/>
      <c r="J13" s="219"/>
      <c r="K13" s="219"/>
      <c r="L13" s="219"/>
    </row>
    <row r="14" spans="2:13" x14ac:dyDescent="0.25">
      <c r="B14" s="27" t="s">
        <v>10</v>
      </c>
      <c r="C14" s="27"/>
      <c r="D14" s="27"/>
      <c r="E14" s="27"/>
      <c r="F14" s="27"/>
      <c r="G14" s="27"/>
      <c r="H14" s="27"/>
      <c r="I14" s="56"/>
      <c r="J14" s="27"/>
      <c r="K14" s="27"/>
      <c r="L14" s="67"/>
    </row>
    <row r="15" spans="2:13" ht="15.75" customHeight="1" x14ac:dyDescent="0.25">
      <c r="B15" s="219" t="s">
        <v>241</v>
      </c>
      <c r="C15" s="219"/>
      <c r="D15" s="219"/>
      <c r="E15" s="219"/>
      <c r="F15" s="219"/>
      <c r="G15" s="219"/>
      <c r="H15" s="219"/>
      <c r="I15" s="219"/>
      <c r="J15" s="219"/>
      <c r="K15" s="219"/>
      <c r="L15" s="219"/>
    </row>
    <row r="16" spans="2:13" s="3" customFormat="1" ht="16.5" customHeight="1" x14ac:dyDescent="0.25">
      <c r="B16" s="221" t="s">
        <v>12</v>
      </c>
      <c r="C16" s="221"/>
      <c r="D16" s="221"/>
      <c r="E16" s="221"/>
      <c r="F16" s="221"/>
      <c r="G16" s="221"/>
      <c r="H16" s="221"/>
      <c r="I16" s="221"/>
      <c r="J16" s="221"/>
      <c r="K16" s="221"/>
      <c r="L16" s="68"/>
      <c r="M16" s="109"/>
    </row>
    <row r="17" spans="2:13" ht="18.75" customHeight="1" x14ac:dyDescent="0.25">
      <c r="B17" s="190" t="s">
        <v>242</v>
      </c>
      <c r="C17" s="191"/>
      <c r="D17" s="191"/>
      <c r="E17" s="191"/>
      <c r="F17" s="191"/>
      <c r="G17" s="191"/>
      <c r="H17" s="191"/>
      <c r="I17" s="191"/>
      <c r="J17" s="191"/>
      <c r="K17" s="191"/>
      <c r="L17" s="192"/>
    </row>
    <row r="18" spans="2:13" ht="201.75" customHeight="1" x14ac:dyDescent="0.25">
      <c r="B18" s="12">
        <v>1</v>
      </c>
      <c r="C18" s="13" t="s">
        <v>179</v>
      </c>
      <c r="D18" s="88" t="s">
        <v>18</v>
      </c>
      <c r="E18" s="96" t="s">
        <v>13</v>
      </c>
      <c r="F18" s="11" t="s">
        <v>54</v>
      </c>
      <c r="G18" s="90" t="s">
        <v>247</v>
      </c>
      <c r="H18" s="96" t="s">
        <v>14</v>
      </c>
      <c r="I18" s="96" t="s">
        <v>14</v>
      </c>
      <c r="J18" s="96"/>
      <c r="K18" s="96" t="s">
        <v>15</v>
      </c>
      <c r="L18" s="76" t="s">
        <v>320</v>
      </c>
    </row>
    <row r="19" spans="2:13" ht="16.5" customHeight="1" x14ac:dyDescent="0.25">
      <c r="B19" s="211" t="s">
        <v>16</v>
      </c>
      <c r="C19" s="211"/>
      <c r="D19" s="211"/>
      <c r="E19" s="211"/>
      <c r="F19" s="211"/>
      <c r="G19" s="211"/>
      <c r="H19" s="211"/>
      <c r="I19" s="211"/>
      <c r="J19" s="211"/>
      <c r="K19" s="211"/>
      <c r="L19" s="67"/>
    </row>
    <row r="20" spans="2:13" s="28" customFormat="1" ht="22.5" customHeight="1" x14ac:dyDescent="0.25">
      <c r="B20" s="190" t="s">
        <v>243</v>
      </c>
      <c r="C20" s="191"/>
      <c r="D20" s="191"/>
      <c r="E20" s="191"/>
      <c r="F20" s="191"/>
      <c r="G20" s="191"/>
      <c r="H20" s="191"/>
      <c r="I20" s="191"/>
      <c r="J20" s="191"/>
      <c r="K20" s="191"/>
      <c r="L20" s="192"/>
      <c r="M20" s="109"/>
    </row>
    <row r="21" spans="2:13" s="28" customFormat="1" ht="19.5" customHeight="1" x14ac:dyDescent="0.25">
      <c r="B21" s="203" t="s">
        <v>17</v>
      </c>
      <c r="C21" s="203"/>
      <c r="D21" s="203"/>
      <c r="E21" s="203"/>
      <c r="F21" s="203"/>
      <c r="G21" s="203"/>
      <c r="H21" s="203"/>
      <c r="I21" s="203"/>
      <c r="J21" s="203"/>
      <c r="K21" s="203"/>
      <c r="L21" s="68"/>
      <c r="M21" s="109"/>
    </row>
    <row r="22" spans="2:13" s="28" customFormat="1" ht="20.25" customHeight="1" x14ac:dyDescent="0.25">
      <c r="B22" s="210" t="s">
        <v>244</v>
      </c>
      <c r="C22" s="210"/>
      <c r="D22" s="210"/>
      <c r="E22" s="210"/>
      <c r="F22" s="210"/>
      <c r="G22" s="210"/>
      <c r="H22" s="210"/>
      <c r="I22" s="210"/>
      <c r="J22" s="210"/>
      <c r="K22" s="210"/>
      <c r="L22" s="210"/>
      <c r="M22" s="109"/>
    </row>
    <row r="23" spans="2:13" x14ac:dyDescent="0.25">
      <c r="B23" s="217" t="s">
        <v>20</v>
      </c>
      <c r="C23" s="217"/>
      <c r="D23" s="217"/>
      <c r="E23" s="217"/>
      <c r="F23" s="217"/>
      <c r="G23" s="217"/>
      <c r="H23" s="217"/>
      <c r="I23" s="217"/>
      <c r="J23" s="217"/>
      <c r="K23" s="217"/>
      <c r="L23" s="67"/>
    </row>
    <row r="24" spans="2:13" ht="58.5" customHeight="1" x14ac:dyDescent="0.25">
      <c r="B24" s="12">
        <v>2</v>
      </c>
      <c r="C24" s="72" t="s">
        <v>180</v>
      </c>
      <c r="D24" s="90" t="s">
        <v>18</v>
      </c>
      <c r="E24" s="90" t="s">
        <v>21</v>
      </c>
      <c r="F24" s="90" t="s">
        <v>111</v>
      </c>
      <c r="G24" s="90" t="s">
        <v>22</v>
      </c>
      <c r="H24" s="90" t="s">
        <v>19</v>
      </c>
      <c r="I24" s="57" t="s">
        <v>19</v>
      </c>
      <c r="J24" s="90" t="s">
        <v>19</v>
      </c>
      <c r="K24" s="96" t="s">
        <v>15</v>
      </c>
      <c r="L24" s="99" t="s">
        <v>19</v>
      </c>
    </row>
    <row r="25" spans="2:13" ht="61.5" customHeight="1" x14ac:dyDescent="0.25">
      <c r="B25" s="12">
        <v>3</v>
      </c>
      <c r="C25" s="14" t="s">
        <v>181</v>
      </c>
      <c r="D25" s="90" t="s">
        <v>18</v>
      </c>
      <c r="E25" s="90" t="s">
        <v>21</v>
      </c>
      <c r="F25" s="90" t="s">
        <v>111</v>
      </c>
      <c r="G25" s="90" t="s">
        <v>22</v>
      </c>
      <c r="H25" s="90" t="s">
        <v>19</v>
      </c>
      <c r="I25" s="57" t="s">
        <v>19</v>
      </c>
      <c r="J25" s="90" t="s">
        <v>19</v>
      </c>
      <c r="K25" s="90" t="s">
        <v>15</v>
      </c>
      <c r="L25" s="99" t="s">
        <v>19</v>
      </c>
    </row>
    <row r="26" spans="2:13" ht="23.25" customHeight="1" x14ac:dyDescent="0.25">
      <c r="B26" s="211" t="s">
        <v>174</v>
      </c>
      <c r="C26" s="211"/>
      <c r="D26" s="211"/>
      <c r="E26" s="211"/>
      <c r="F26" s="211"/>
      <c r="G26" s="211"/>
      <c r="H26" s="211"/>
      <c r="I26" s="211"/>
      <c r="J26" s="211"/>
      <c r="K26" s="211"/>
      <c r="L26" s="67"/>
    </row>
    <row r="27" spans="2:13" x14ac:dyDescent="0.25">
      <c r="B27" s="190" t="s">
        <v>245</v>
      </c>
      <c r="C27" s="191"/>
      <c r="D27" s="191"/>
      <c r="E27" s="191"/>
      <c r="F27" s="191"/>
      <c r="G27" s="191"/>
      <c r="H27" s="191"/>
      <c r="I27" s="191"/>
      <c r="J27" s="191"/>
      <c r="K27" s="191"/>
      <c r="L27" s="192"/>
    </row>
    <row r="28" spans="2:13" x14ac:dyDescent="0.25">
      <c r="B28" s="195" t="s">
        <v>138</v>
      </c>
      <c r="C28" s="196"/>
      <c r="D28" s="196"/>
      <c r="E28" s="196"/>
      <c r="F28" s="196"/>
      <c r="G28" s="196"/>
      <c r="H28" s="196"/>
      <c r="I28" s="196"/>
      <c r="J28" s="196"/>
      <c r="K28" s="197"/>
      <c r="L28" s="67"/>
    </row>
    <row r="29" spans="2:13" ht="88.5" customHeight="1" x14ac:dyDescent="0.25">
      <c r="B29" s="12">
        <v>4</v>
      </c>
      <c r="C29" s="72" t="s">
        <v>182</v>
      </c>
      <c r="D29" s="90" t="s">
        <v>18</v>
      </c>
      <c r="E29" s="90" t="s">
        <v>23</v>
      </c>
      <c r="F29" s="90" t="s">
        <v>54</v>
      </c>
      <c r="G29" s="90"/>
      <c r="H29" s="90">
        <v>0.3</v>
      </c>
      <c r="I29" s="57">
        <v>0.8</v>
      </c>
      <c r="J29" s="90"/>
      <c r="K29" s="96" t="s">
        <v>15</v>
      </c>
      <c r="L29" s="14" t="s">
        <v>330</v>
      </c>
    </row>
    <row r="30" spans="2:13" ht="16.5" customHeight="1" x14ac:dyDescent="0.25">
      <c r="B30" s="203" t="s">
        <v>139</v>
      </c>
      <c r="C30" s="203"/>
      <c r="D30" s="203"/>
      <c r="E30" s="203"/>
      <c r="F30" s="203"/>
      <c r="G30" s="203"/>
      <c r="H30" s="203"/>
      <c r="I30" s="203"/>
      <c r="J30" s="203"/>
      <c r="K30" s="203"/>
      <c r="L30" s="67"/>
    </row>
    <row r="31" spans="2:13" ht="16.5" customHeight="1" x14ac:dyDescent="0.25">
      <c r="B31" s="195" t="s">
        <v>264</v>
      </c>
      <c r="C31" s="196"/>
      <c r="D31" s="196"/>
      <c r="E31" s="196"/>
      <c r="F31" s="196"/>
      <c r="G31" s="196"/>
      <c r="H31" s="196"/>
      <c r="I31" s="197"/>
      <c r="J31" s="91"/>
      <c r="K31" s="91"/>
      <c r="L31" s="67"/>
    </row>
    <row r="32" spans="2:13" ht="81.75" customHeight="1" x14ac:dyDescent="0.25">
      <c r="B32" s="12">
        <v>5</v>
      </c>
      <c r="C32" s="72" t="s">
        <v>183</v>
      </c>
      <c r="D32" s="90" t="s">
        <v>18</v>
      </c>
      <c r="E32" s="90" t="s">
        <v>140</v>
      </c>
      <c r="F32" s="11" t="s">
        <v>54</v>
      </c>
      <c r="G32" s="90" t="s">
        <v>142</v>
      </c>
      <c r="H32" s="90">
        <v>1</v>
      </c>
      <c r="I32" s="57">
        <v>1</v>
      </c>
      <c r="J32" s="90"/>
      <c r="K32" s="96" t="s">
        <v>15</v>
      </c>
      <c r="L32" s="89" t="s">
        <v>330</v>
      </c>
    </row>
    <row r="33" spans="2:12" ht="12.75" customHeight="1" x14ac:dyDescent="0.25">
      <c r="B33" s="29"/>
      <c r="C33" s="30" t="s">
        <v>39</v>
      </c>
      <c r="D33" s="31"/>
      <c r="E33" s="32"/>
      <c r="F33" s="32"/>
      <c r="G33" s="31"/>
      <c r="H33" s="31">
        <v>13</v>
      </c>
      <c r="I33" s="58"/>
      <c r="J33" s="31"/>
      <c r="K33" s="10"/>
      <c r="L33" s="67"/>
    </row>
    <row r="34" spans="2:12" ht="15.75" customHeight="1" x14ac:dyDescent="0.25">
      <c r="B34" s="29"/>
      <c r="C34" s="30" t="s">
        <v>41</v>
      </c>
      <c r="D34" s="31"/>
      <c r="E34" s="32"/>
      <c r="F34" s="32"/>
      <c r="G34" s="31"/>
      <c r="H34" s="31" t="s">
        <v>50</v>
      </c>
      <c r="I34" s="58"/>
      <c r="J34" s="31"/>
      <c r="K34" s="31" t="s">
        <v>15</v>
      </c>
      <c r="L34" s="67"/>
    </row>
    <row r="35" spans="2:12" ht="13.5" customHeight="1" x14ac:dyDescent="0.25">
      <c r="B35" s="203" t="s">
        <v>24</v>
      </c>
      <c r="C35" s="203"/>
      <c r="D35" s="203"/>
      <c r="E35" s="203"/>
      <c r="F35" s="203"/>
      <c r="G35" s="203"/>
      <c r="H35" s="203"/>
      <c r="I35" s="212"/>
      <c r="J35" s="212"/>
      <c r="K35" s="203"/>
      <c r="L35" s="67"/>
    </row>
    <row r="36" spans="2:12" ht="409.5" x14ac:dyDescent="0.25">
      <c r="B36" s="93">
        <v>6</v>
      </c>
      <c r="C36" s="72" t="s">
        <v>184</v>
      </c>
      <c r="D36" s="90" t="s">
        <v>43</v>
      </c>
      <c r="E36" s="90" t="s">
        <v>11</v>
      </c>
      <c r="F36" s="11" t="s">
        <v>54</v>
      </c>
      <c r="G36" s="90" t="s">
        <v>312</v>
      </c>
      <c r="H36" s="49">
        <v>66.900000000000006</v>
      </c>
      <c r="I36" s="57">
        <v>66.900000000000006</v>
      </c>
      <c r="J36" s="51">
        <v>1</v>
      </c>
      <c r="K36" s="50" t="s">
        <v>162</v>
      </c>
      <c r="L36" s="76" t="s">
        <v>313</v>
      </c>
    </row>
    <row r="37" spans="2:12" ht="17.25" customHeight="1" x14ac:dyDescent="0.25">
      <c r="B37" s="10"/>
      <c r="C37" s="193" t="s">
        <v>25</v>
      </c>
      <c r="D37" s="193"/>
      <c r="E37" s="193"/>
      <c r="F37" s="193"/>
      <c r="G37" s="193"/>
      <c r="H37" s="193"/>
      <c r="I37" s="194"/>
      <c r="J37" s="194"/>
      <c r="K37" s="193"/>
      <c r="L37" s="67"/>
    </row>
    <row r="38" spans="2:12" ht="18.75" customHeight="1" x14ac:dyDescent="0.25">
      <c r="B38" s="190" t="s">
        <v>185</v>
      </c>
      <c r="C38" s="191"/>
      <c r="D38" s="191"/>
      <c r="E38" s="191"/>
      <c r="F38" s="191"/>
      <c r="G38" s="191"/>
      <c r="H38" s="191"/>
      <c r="I38" s="191"/>
      <c r="J38" s="191"/>
      <c r="K38" s="191"/>
      <c r="L38" s="192"/>
    </row>
    <row r="39" spans="2:12" ht="60.75" customHeight="1" x14ac:dyDescent="0.25">
      <c r="B39" s="189">
        <v>7</v>
      </c>
      <c r="C39" s="214" t="s">
        <v>186</v>
      </c>
      <c r="D39" s="200" t="s">
        <v>18</v>
      </c>
      <c r="E39" s="90" t="s">
        <v>26</v>
      </c>
      <c r="F39" s="198" t="s">
        <v>54</v>
      </c>
      <c r="G39" s="200" t="s">
        <v>27</v>
      </c>
      <c r="H39" s="74">
        <v>36</v>
      </c>
      <c r="I39" s="59">
        <v>36</v>
      </c>
      <c r="J39" s="74">
        <f>I39*100/H39</f>
        <v>100</v>
      </c>
      <c r="K39" s="200" t="s">
        <v>28</v>
      </c>
      <c r="L39" s="178" t="s">
        <v>314</v>
      </c>
    </row>
    <row r="40" spans="2:12" ht="109.5" customHeight="1" x14ac:dyDescent="0.25">
      <c r="B40" s="189"/>
      <c r="C40" s="214"/>
      <c r="D40" s="200"/>
      <c r="E40" s="92" t="s">
        <v>143</v>
      </c>
      <c r="F40" s="198"/>
      <c r="G40" s="200"/>
      <c r="H40" s="15">
        <f>657630/1000</f>
        <v>657.63</v>
      </c>
      <c r="I40" s="59">
        <v>657.63</v>
      </c>
      <c r="J40" s="74">
        <f t="shared" ref="J40:J51" si="0">I40*100/H40</f>
        <v>100</v>
      </c>
      <c r="K40" s="200"/>
      <c r="L40" s="180"/>
    </row>
    <row r="41" spans="2:12" ht="92.25" customHeight="1" x14ac:dyDescent="0.25">
      <c r="B41" s="189">
        <v>8</v>
      </c>
      <c r="C41" s="213" t="s">
        <v>187</v>
      </c>
      <c r="D41" s="183" t="s">
        <v>18</v>
      </c>
      <c r="E41" s="92" t="s">
        <v>29</v>
      </c>
      <c r="F41" s="183" t="s">
        <v>54</v>
      </c>
      <c r="G41" s="183" t="s">
        <v>30</v>
      </c>
      <c r="H41" s="16">
        <v>15</v>
      </c>
      <c r="I41" s="74">
        <v>15</v>
      </c>
      <c r="J41" s="80">
        <f t="shared" si="0"/>
        <v>100</v>
      </c>
      <c r="K41" s="183" t="s">
        <v>31</v>
      </c>
      <c r="L41" s="201" t="s">
        <v>309</v>
      </c>
    </row>
    <row r="42" spans="2:12" ht="89.25" customHeight="1" x14ac:dyDescent="0.25">
      <c r="B42" s="189"/>
      <c r="C42" s="213"/>
      <c r="D42" s="183"/>
      <c r="E42" s="92" t="s">
        <v>143</v>
      </c>
      <c r="F42" s="183"/>
      <c r="G42" s="183"/>
      <c r="H42" s="17">
        <f>118144/1000</f>
        <v>118.14400000000001</v>
      </c>
      <c r="I42" s="60">
        <v>118.14400000000001</v>
      </c>
      <c r="J42" s="80">
        <f t="shared" si="0"/>
        <v>100.00000000000001</v>
      </c>
      <c r="K42" s="183"/>
      <c r="L42" s="202"/>
    </row>
    <row r="43" spans="2:12" ht="47.25" customHeight="1" x14ac:dyDescent="0.25">
      <c r="B43" s="189">
        <v>9</v>
      </c>
      <c r="C43" s="199" t="s">
        <v>283</v>
      </c>
      <c r="D43" s="200" t="s">
        <v>18</v>
      </c>
      <c r="E43" s="116" t="s">
        <v>32</v>
      </c>
      <c r="F43" s="198" t="s">
        <v>173</v>
      </c>
      <c r="G43" s="198" t="s">
        <v>315</v>
      </c>
      <c r="H43" s="11">
        <v>1</v>
      </c>
      <c r="I43" s="73">
        <v>1</v>
      </c>
      <c r="J43" s="80">
        <f t="shared" si="0"/>
        <v>100</v>
      </c>
      <c r="K43" s="183" t="s">
        <v>31</v>
      </c>
      <c r="L43" s="181" t="s">
        <v>316</v>
      </c>
    </row>
    <row r="44" spans="2:12" ht="371.25" customHeight="1" x14ac:dyDescent="0.25">
      <c r="B44" s="189"/>
      <c r="C44" s="199"/>
      <c r="D44" s="200"/>
      <c r="E44" s="116" t="s">
        <v>143</v>
      </c>
      <c r="F44" s="198"/>
      <c r="G44" s="198"/>
      <c r="H44" s="12">
        <f>179125/1000</f>
        <v>179.125</v>
      </c>
      <c r="I44" s="61">
        <v>179.125</v>
      </c>
      <c r="J44" s="80">
        <f t="shared" si="0"/>
        <v>100</v>
      </c>
      <c r="K44" s="183"/>
      <c r="L44" s="182"/>
    </row>
    <row r="45" spans="2:12" ht="198" customHeight="1" x14ac:dyDescent="0.25">
      <c r="B45" s="189">
        <v>10</v>
      </c>
      <c r="C45" s="232" t="s">
        <v>188</v>
      </c>
      <c r="D45" s="200" t="s">
        <v>18</v>
      </c>
      <c r="E45" s="116" t="s">
        <v>33</v>
      </c>
      <c r="F45" s="183" t="s">
        <v>54</v>
      </c>
      <c r="G45" s="183" t="s">
        <v>34</v>
      </c>
      <c r="H45" s="18">
        <v>1</v>
      </c>
      <c r="I45" s="60">
        <v>1</v>
      </c>
      <c r="J45" s="80">
        <f t="shared" si="0"/>
        <v>100</v>
      </c>
      <c r="K45" s="183" t="s">
        <v>31</v>
      </c>
      <c r="L45" s="201" t="s">
        <v>317</v>
      </c>
    </row>
    <row r="46" spans="2:12" ht="343.5" customHeight="1" x14ac:dyDescent="0.25">
      <c r="B46" s="189"/>
      <c r="C46" s="232"/>
      <c r="D46" s="200"/>
      <c r="E46" s="116" t="s">
        <v>143</v>
      </c>
      <c r="F46" s="183"/>
      <c r="G46" s="183"/>
      <c r="H46" s="90">
        <f>247352/1000</f>
        <v>247.352</v>
      </c>
      <c r="I46" s="57">
        <v>247.352</v>
      </c>
      <c r="J46" s="80">
        <f t="shared" si="0"/>
        <v>100</v>
      </c>
      <c r="K46" s="183"/>
      <c r="L46" s="202"/>
    </row>
    <row r="47" spans="2:12" ht="45.75" customHeight="1" x14ac:dyDescent="0.25">
      <c r="B47" s="189">
        <v>11</v>
      </c>
      <c r="C47" s="213" t="s">
        <v>189</v>
      </c>
      <c r="D47" s="183" t="s">
        <v>18</v>
      </c>
      <c r="E47" s="92" t="s">
        <v>33</v>
      </c>
      <c r="F47" s="183">
        <v>2024</v>
      </c>
      <c r="G47" s="183" t="s">
        <v>165</v>
      </c>
      <c r="H47" s="92">
        <v>1</v>
      </c>
      <c r="I47" s="62">
        <v>1</v>
      </c>
      <c r="J47" s="80">
        <f t="shared" si="0"/>
        <v>100</v>
      </c>
      <c r="K47" s="183" t="s">
        <v>31</v>
      </c>
      <c r="L47" s="237" t="s">
        <v>318</v>
      </c>
    </row>
    <row r="48" spans="2:12" ht="92.25" customHeight="1" x14ac:dyDescent="0.25">
      <c r="B48" s="189"/>
      <c r="C48" s="233"/>
      <c r="D48" s="234"/>
      <c r="E48" s="92" t="s">
        <v>143</v>
      </c>
      <c r="F48" s="234"/>
      <c r="G48" s="234"/>
      <c r="H48" s="92">
        <v>5.3380000000000001</v>
      </c>
      <c r="I48" s="124">
        <v>5.3376999999999999</v>
      </c>
      <c r="J48" s="80">
        <f t="shared" si="0"/>
        <v>99.994379917572118</v>
      </c>
      <c r="K48" s="183"/>
      <c r="L48" s="202"/>
    </row>
    <row r="49" spans="2:18" ht="37.5" customHeight="1" x14ac:dyDescent="0.25">
      <c r="B49" s="189">
        <v>12</v>
      </c>
      <c r="C49" s="231" t="s">
        <v>190</v>
      </c>
      <c r="D49" s="200" t="s">
        <v>18</v>
      </c>
      <c r="E49" s="116" t="s">
        <v>33</v>
      </c>
      <c r="F49" s="198" t="s">
        <v>54</v>
      </c>
      <c r="G49" s="200" t="s">
        <v>35</v>
      </c>
      <c r="H49" s="74">
        <v>3</v>
      </c>
      <c r="I49" s="59">
        <v>3</v>
      </c>
      <c r="J49" s="80">
        <f t="shared" si="0"/>
        <v>100</v>
      </c>
      <c r="K49" s="225" t="s">
        <v>36</v>
      </c>
      <c r="L49" s="178" t="s">
        <v>306</v>
      </c>
    </row>
    <row r="50" spans="2:18" x14ac:dyDescent="0.25">
      <c r="B50" s="189"/>
      <c r="C50" s="231"/>
      <c r="D50" s="200"/>
      <c r="E50" s="116" t="s">
        <v>143</v>
      </c>
      <c r="F50" s="198"/>
      <c r="G50" s="200"/>
      <c r="H50" s="162">
        <f>1136086/1000</f>
        <v>1136.086</v>
      </c>
      <c r="I50" s="163">
        <v>1136.0859</v>
      </c>
      <c r="J50" s="80">
        <f t="shared" si="0"/>
        <v>99.999991197849454</v>
      </c>
      <c r="K50" s="225"/>
      <c r="L50" s="179"/>
      <c r="O50" s="4"/>
      <c r="P50" s="123"/>
      <c r="Q50" s="4"/>
      <c r="R50" s="4"/>
    </row>
    <row r="51" spans="2:18" ht="122.25" customHeight="1" x14ac:dyDescent="0.25">
      <c r="B51" s="93">
        <v>13</v>
      </c>
      <c r="C51" s="19" t="s">
        <v>191</v>
      </c>
      <c r="D51" s="90" t="s">
        <v>18</v>
      </c>
      <c r="E51" s="116" t="s">
        <v>32</v>
      </c>
      <c r="F51" s="11" t="s">
        <v>54</v>
      </c>
      <c r="G51" s="116" t="s">
        <v>37</v>
      </c>
      <c r="H51" s="11">
        <v>3</v>
      </c>
      <c r="I51" s="73">
        <v>4</v>
      </c>
      <c r="J51" s="80">
        <f t="shared" si="0"/>
        <v>133.33333333333334</v>
      </c>
      <c r="K51" s="161" t="s">
        <v>38</v>
      </c>
      <c r="L51" s="77" t="s">
        <v>300</v>
      </c>
    </row>
    <row r="52" spans="2:18" ht="21" customHeight="1" x14ac:dyDescent="0.25">
      <c r="B52" s="10"/>
      <c r="C52" s="35" t="s">
        <v>39</v>
      </c>
      <c r="D52" s="36"/>
      <c r="E52" s="37"/>
      <c r="F52" s="37"/>
      <c r="G52" s="37"/>
      <c r="H52" s="29">
        <v>31</v>
      </c>
      <c r="I52" s="63">
        <v>31</v>
      </c>
      <c r="J52" s="29"/>
      <c r="K52" s="34"/>
      <c r="L52" s="67"/>
    </row>
    <row r="53" spans="2:18" ht="21" customHeight="1" x14ac:dyDescent="0.25">
      <c r="B53" s="38"/>
      <c r="C53" s="39" t="s">
        <v>41</v>
      </c>
      <c r="D53" s="40"/>
      <c r="E53" s="41"/>
      <c r="F53" s="41"/>
      <c r="G53" s="41"/>
      <c r="H53" s="42">
        <f>2343675/1000</f>
        <v>2343.6750000000002</v>
      </c>
      <c r="I53" s="133">
        <f>I50+I48+I46+I44+I42+I40</f>
        <v>2343.6746000000003</v>
      </c>
      <c r="J53" s="40">
        <f>I53*100/H53</f>
        <v>99.999982932787191</v>
      </c>
      <c r="K53" s="40" t="s">
        <v>40</v>
      </c>
      <c r="L53" s="125"/>
      <c r="N53" s="71">
        <f>H53</f>
        <v>2343.6750000000002</v>
      </c>
      <c r="O53" s="131">
        <f>I53</f>
        <v>2343.6746000000003</v>
      </c>
    </row>
    <row r="54" spans="2:18" ht="21" customHeight="1" x14ac:dyDescent="0.25">
      <c r="B54" s="203" t="s">
        <v>42</v>
      </c>
      <c r="C54" s="203"/>
      <c r="D54" s="203"/>
      <c r="E54" s="203"/>
      <c r="F54" s="203"/>
      <c r="G54" s="203"/>
      <c r="H54" s="203"/>
      <c r="I54" s="203"/>
      <c r="J54" s="203"/>
      <c r="K54" s="203"/>
      <c r="L54" s="67"/>
    </row>
    <row r="55" spans="2:18" ht="152.25" customHeight="1" x14ac:dyDescent="0.25">
      <c r="B55" s="93">
        <v>14</v>
      </c>
      <c r="C55" s="72" t="s">
        <v>192</v>
      </c>
      <c r="D55" s="90" t="s">
        <v>43</v>
      </c>
      <c r="E55" s="90" t="s">
        <v>11</v>
      </c>
      <c r="F55" s="11" t="s">
        <v>54</v>
      </c>
      <c r="G55" s="90" t="s">
        <v>141</v>
      </c>
      <c r="H55" s="90">
        <v>30</v>
      </c>
      <c r="I55" s="57">
        <v>31.7</v>
      </c>
      <c r="J55" s="81">
        <f>I55*100/H55</f>
        <v>105.66666666666667</v>
      </c>
      <c r="K55" s="90" t="s">
        <v>44</v>
      </c>
      <c r="L55" s="76" t="s">
        <v>284</v>
      </c>
    </row>
    <row r="56" spans="2:18" ht="75" customHeight="1" x14ac:dyDescent="0.25">
      <c r="B56" s="204">
        <v>15</v>
      </c>
      <c r="C56" s="206" t="s">
        <v>193</v>
      </c>
      <c r="D56" s="208" t="s">
        <v>18</v>
      </c>
      <c r="E56" s="90" t="s">
        <v>45</v>
      </c>
      <c r="F56" s="235" t="s">
        <v>54</v>
      </c>
      <c r="G56" s="208" t="s">
        <v>46</v>
      </c>
      <c r="H56" s="12">
        <v>1</v>
      </c>
      <c r="I56" s="61">
        <v>1</v>
      </c>
      <c r="J56" s="81">
        <f>I56*100/H56</f>
        <v>100</v>
      </c>
      <c r="K56" s="200" t="s">
        <v>47</v>
      </c>
      <c r="L56" s="178" t="s">
        <v>307</v>
      </c>
    </row>
    <row r="57" spans="2:18" ht="74.25" customHeight="1" x14ac:dyDescent="0.25">
      <c r="B57" s="205"/>
      <c r="C57" s="207"/>
      <c r="D57" s="209"/>
      <c r="E57" s="92" t="s">
        <v>143</v>
      </c>
      <c r="F57" s="236"/>
      <c r="G57" s="209"/>
      <c r="H57" s="20">
        <v>184.48500000000001</v>
      </c>
      <c r="I57" s="117">
        <v>186.6593</v>
      </c>
      <c r="J57" s="81">
        <f>I57*100/H57</f>
        <v>101.17857820419003</v>
      </c>
      <c r="K57" s="200"/>
      <c r="L57" s="180"/>
    </row>
    <row r="58" spans="2:18" ht="19.5" customHeight="1" x14ac:dyDescent="0.25">
      <c r="B58" s="10"/>
      <c r="C58" s="43" t="s">
        <v>39</v>
      </c>
      <c r="D58" s="36"/>
      <c r="E58" s="29"/>
      <c r="F58" s="37"/>
      <c r="G58" s="36"/>
      <c r="H58" s="29">
        <v>4</v>
      </c>
      <c r="I58" s="63">
        <v>4</v>
      </c>
      <c r="J58" s="82">
        <v>4</v>
      </c>
      <c r="K58" s="34"/>
      <c r="L58" s="67"/>
    </row>
    <row r="59" spans="2:18" ht="21.75" customHeight="1" x14ac:dyDescent="0.25">
      <c r="B59" s="10"/>
      <c r="C59" s="44" t="s">
        <v>41</v>
      </c>
      <c r="D59" s="36"/>
      <c r="E59" s="29"/>
      <c r="F59" s="37"/>
      <c r="G59" s="36"/>
      <c r="H59" s="45">
        <f>H57</f>
        <v>184.48500000000001</v>
      </c>
      <c r="I59" s="118">
        <f>I57</f>
        <v>186.6593</v>
      </c>
      <c r="J59" s="83">
        <f>I59*100/H59</f>
        <v>101.17857820419003</v>
      </c>
      <c r="K59" s="46" t="s">
        <v>48</v>
      </c>
      <c r="L59" s="67" t="s">
        <v>279</v>
      </c>
      <c r="N59" s="71">
        <f>H59</f>
        <v>184.48500000000001</v>
      </c>
      <c r="O59" s="71">
        <f>I59</f>
        <v>186.6593</v>
      </c>
    </row>
    <row r="60" spans="2:18" ht="20.25" customHeight="1" x14ac:dyDescent="0.25">
      <c r="B60" s="184" t="s">
        <v>51</v>
      </c>
      <c r="C60" s="184"/>
      <c r="D60" s="184"/>
      <c r="E60" s="184"/>
      <c r="F60" s="184"/>
      <c r="G60" s="184"/>
      <c r="H60" s="184"/>
      <c r="I60" s="184"/>
      <c r="J60" s="184"/>
      <c r="K60" s="184"/>
      <c r="L60" s="67"/>
    </row>
    <row r="61" spans="2:18" s="2" customFormat="1" ht="21.75" customHeight="1" x14ac:dyDescent="0.25">
      <c r="B61" s="185" t="s">
        <v>52</v>
      </c>
      <c r="C61" s="185"/>
      <c r="D61" s="185"/>
      <c r="E61" s="185"/>
      <c r="F61" s="185"/>
      <c r="G61" s="185"/>
      <c r="H61" s="185"/>
      <c r="I61" s="185"/>
      <c r="J61" s="185"/>
      <c r="K61" s="185"/>
      <c r="L61" s="69"/>
      <c r="M61" s="108"/>
    </row>
    <row r="62" spans="2:18" s="2" customFormat="1" ht="26.25" customHeight="1" x14ac:dyDescent="0.25">
      <c r="B62" s="185" t="s">
        <v>53</v>
      </c>
      <c r="C62" s="185"/>
      <c r="D62" s="185"/>
      <c r="E62" s="185"/>
      <c r="F62" s="185"/>
      <c r="G62" s="185"/>
      <c r="H62" s="185"/>
      <c r="I62" s="185"/>
      <c r="J62" s="185"/>
      <c r="K62" s="185"/>
      <c r="L62" s="69"/>
      <c r="M62" s="108"/>
    </row>
    <row r="63" spans="2:18" ht="96" customHeight="1" x14ac:dyDescent="0.25">
      <c r="B63" s="135">
        <v>16</v>
      </c>
      <c r="C63" s="140" t="s">
        <v>194</v>
      </c>
      <c r="D63" s="135" t="s">
        <v>319</v>
      </c>
      <c r="E63" s="135" t="s">
        <v>11</v>
      </c>
      <c r="F63" s="135" t="s">
        <v>54</v>
      </c>
      <c r="G63" s="135" t="s">
        <v>49</v>
      </c>
      <c r="H63" s="100">
        <v>71.97</v>
      </c>
      <c r="I63" s="101">
        <v>72.55</v>
      </c>
      <c r="J63" s="135">
        <f>I63/H63*100</f>
        <v>100.8058913436154</v>
      </c>
      <c r="K63" s="135" t="s">
        <v>175</v>
      </c>
      <c r="L63" s="103" t="s">
        <v>297</v>
      </c>
    </row>
    <row r="64" spans="2:18" s="2" customFormat="1" ht="33.75" customHeight="1" x14ac:dyDescent="0.25">
      <c r="B64" s="247" t="s">
        <v>322</v>
      </c>
      <c r="C64" s="248"/>
      <c r="D64" s="248"/>
      <c r="E64" s="248"/>
      <c r="F64" s="248"/>
      <c r="G64" s="248"/>
      <c r="H64" s="248"/>
      <c r="I64" s="248"/>
      <c r="J64" s="248"/>
      <c r="K64" s="248"/>
      <c r="L64" s="249"/>
      <c r="M64" s="108"/>
    </row>
    <row r="65" spans="2:16" ht="340.5" customHeight="1" x14ac:dyDescent="0.25">
      <c r="B65" s="135">
        <v>17</v>
      </c>
      <c r="C65" s="139" t="s">
        <v>195</v>
      </c>
      <c r="D65" s="141" t="s">
        <v>55</v>
      </c>
      <c r="E65" s="141" t="s">
        <v>11</v>
      </c>
      <c r="F65" s="135" t="s">
        <v>54</v>
      </c>
      <c r="G65" s="141" t="s">
        <v>56</v>
      </c>
      <c r="H65" s="135">
        <v>75</v>
      </c>
      <c r="I65" s="75">
        <v>76.599999999999994</v>
      </c>
      <c r="J65" s="135">
        <f t="shared" ref="J65:J73" si="1">I65*100/H65</f>
        <v>102.13333333333333</v>
      </c>
      <c r="K65" s="142" t="s">
        <v>299</v>
      </c>
      <c r="L65" s="103" t="s">
        <v>292</v>
      </c>
    </row>
    <row r="66" spans="2:16" ht="54.75" customHeight="1" x14ac:dyDescent="0.25">
      <c r="B66" s="188">
        <v>18</v>
      </c>
      <c r="C66" s="186" t="s">
        <v>196</v>
      </c>
      <c r="D66" s="187" t="s">
        <v>18</v>
      </c>
      <c r="E66" s="141" t="s">
        <v>148</v>
      </c>
      <c r="F66" s="187" t="s">
        <v>54</v>
      </c>
      <c r="G66" s="188" t="s">
        <v>57</v>
      </c>
      <c r="H66" s="135">
        <v>34</v>
      </c>
      <c r="I66" s="75">
        <v>34</v>
      </c>
      <c r="J66" s="135">
        <f t="shared" si="1"/>
        <v>100</v>
      </c>
      <c r="K66" s="188" t="s">
        <v>58</v>
      </c>
      <c r="L66" s="176" t="s">
        <v>274</v>
      </c>
    </row>
    <row r="67" spans="2:16" ht="409.5" customHeight="1" x14ac:dyDescent="0.25">
      <c r="B67" s="188"/>
      <c r="C67" s="186"/>
      <c r="D67" s="187"/>
      <c r="E67" s="141" t="s">
        <v>143</v>
      </c>
      <c r="F67" s="187"/>
      <c r="G67" s="188"/>
      <c r="H67" s="21">
        <v>1298.4000000000001</v>
      </c>
      <c r="I67" s="84">
        <v>1298.4000000000001</v>
      </c>
      <c r="J67" s="135">
        <f t="shared" si="1"/>
        <v>100</v>
      </c>
      <c r="K67" s="188"/>
      <c r="L67" s="177"/>
    </row>
    <row r="68" spans="2:16" ht="73.5" customHeight="1" x14ac:dyDescent="0.25">
      <c r="B68" s="188">
        <v>19</v>
      </c>
      <c r="C68" s="186" t="s">
        <v>197</v>
      </c>
      <c r="D68" s="187" t="s">
        <v>18</v>
      </c>
      <c r="E68" s="141" t="s">
        <v>59</v>
      </c>
      <c r="F68" s="187" t="s">
        <v>54</v>
      </c>
      <c r="G68" s="188" t="s">
        <v>60</v>
      </c>
      <c r="H68" s="135">
        <v>7</v>
      </c>
      <c r="I68" s="75">
        <v>7</v>
      </c>
      <c r="J68" s="135">
        <f t="shared" si="1"/>
        <v>100</v>
      </c>
      <c r="K68" s="188" t="s">
        <v>61</v>
      </c>
      <c r="L68" s="176" t="s">
        <v>276</v>
      </c>
    </row>
    <row r="69" spans="2:16" ht="222.75" customHeight="1" x14ac:dyDescent="0.25">
      <c r="B69" s="188"/>
      <c r="C69" s="186"/>
      <c r="D69" s="187"/>
      <c r="E69" s="141" t="s">
        <v>143</v>
      </c>
      <c r="F69" s="187"/>
      <c r="G69" s="188"/>
      <c r="H69" s="21">
        <f>107500/1000</f>
        <v>107.5</v>
      </c>
      <c r="I69" s="75">
        <v>107.5</v>
      </c>
      <c r="J69" s="135">
        <f t="shared" si="1"/>
        <v>100</v>
      </c>
      <c r="K69" s="188"/>
      <c r="L69" s="177"/>
    </row>
    <row r="70" spans="2:16" ht="65.25" customHeight="1" x14ac:dyDescent="0.25">
      <c r="B70" s="188">
        <v>20</v>
      </c>
      <c r="C70" s="186" t="s">
        <v>198</v>
      </c>
      <c r="D70" s="187" t="s">
        <v>18</v>
      </c>
      <c r="E70" s="135" t="s">
        <v>62</v>
      </c>
      <c r="F70" s="187" t="s">
        <v>171</v>
      </c>
      <c r="G70" s="188" t="s">
        <v>149</v>
      </c>
      <c r="H70" s="135">
        <v>2</v>
      </c>
      <c r="I70" s="75">
        <v>2</v>
      </c>
      <c r="J70" s="135">
        <f t="shared" si="1"/>
        <v>100</v>
      </c>
      <c r="K70" s="188" t="s">
        <v>63</v>
      </c>
      <c r="L70" s="178" t="s">
        <v>265</v>
      </c>
      <c r="N70" s="113"/>
    </row>
    <row r="71" spans="2:16" ht="41.25" customHeight="1" x14ac:dyDescent="0.25">
      <c r="B71" s="188"/>
      <c r="C71" s="186"/>
      <c r="D71" s="187"/>
      <c r="E71" s="141" t="s">
        <v>143</v>
      </c>
      <c r="F71" s="187"/>
      <c r="G71" s="188"/>
      <c r="H71" s="21">
        <v>357.50700000000001</v>
      </c>
      <c r="I71" s="84">
        <v>357.50603999999998</v>
      </c>
      <c r="J71" s="135">
        <f t="shared" si="1"/>
        <v>99.999731473789325</v>
      </c>
      <c r="K71" s="188"/>
      <c r="L71" s="179"/>
    </row>
    <row r="72" spans="2:16" ht="30.75" customHeight="1" x14ac:dyDescent="0.25">
      <c r="B72" s="188">
        <v>21</v>
      </c>
      <c r="C72" s="186" t="s">
        <v>199</v>
      </c>
      <c r="D72" s="187" t="s">
        <v>18</v>
      </c>
      <c r="E72" s="135" t="s">
        <v>62</v>
      </c>
      <c r="F72" s="187" t="s">
        <v>54</v>
      </c>
      <c r="G72" s="188" t="s">
        <v>64</v>
      </c>
      <c r="H72" s="135">
        <v>42</v>
      </c>
      <c r="I72" s="75">
        <v>42</v>
      </c>
      <c r="J72" s="135">
        <f t="shared" si="1"/>
        <v>100</v>
      </c>
      <c r="K72" s="188" t="s">
        <v>164</v>
      </c>
      <c r="L72" s="246" t="s">
        <v>298</v>
      </c>
    </row>
    <row r="73" spans="2:16" ht="43.5" customHeight="1" x14ac:dyDescent="0.25">
      <c r="B73" s="188"/>
      <c r="C73" s="186"/>
      <c r="D73" s="187"/>
      <c r="E73" s="141" t="s">
        <v>143</v>
      </c>
      <c r="F73" s="187"/>
      <c r="G73" s="188"/>
      <c r="H73" s="21">
        <v>37139.983399999997</v>
      </c>
      <c r="I73" s="75">
        <v>37139.955759999997</v>
      </c>
      <c r="J73" s="135">
        <f t="shared" si="1"/>
        <v>99.999925578857429</v>
      </c>
      <c r="K73" s="188"/>
      <c r="L73" s="179"/>
    </row>
    <row r="74" spans="2:16" ht="72" customHeight="1" x14ac:dyDescent="0.25">
      <c r="B74" s="188">
        <v>22</v>
      </c>
      <c r="C74" s="186" t="s">
        <v>200</v>
      </c>
      <c r="D74" s="188" t="s">
        <v>18</v>
      </c>
      <c r="E74" s="141" t="s">
        <v>65</v>
      </c>
      <c r="F74" s="187" t="s">
        <v>54</v>
      </c>
      <c r="G74" s="188" t="s">
        <v>151</v>
      </c>
      <c r="H74" s="135">
        <v>4</v>
      </c>
      <c r="I74" s="75">
        <v>4</v>
      </c>
      <c r="J74" s="135">
        <f t="shared" ref="J74:J79" si="2">I74*100/H74</f>
        <v>100</v>
      </c>
      <c r="K74" s="188" t="s">
        <v>163</v>
      </c>
      <c r="L74" s="178" t="s">
        <v>252</v>
      </c>
    </row>
    <row r="75" spans="2:16" ht="118.5" customHeight="1" x14ac:dyDescent="0.25">
      <c r="B75" s="188"/>
      <c r="C75" s="186"/>
      <c r="D75" s="188"/>
      <c r="E75" s="141" t="s">
        <v>143</v>
      </c>
      <c r="F75" s="187"/>
      <c r="G75" s="188"/>
      <c r="H75" s="21">
        <v>3544.9863999999998</v>
      </c>
      <c r="I75" s="70">
        <v>3536.1529999999998</v>
      </c>
      <c r="J75" s="135">
        <f t="shared" si="2"/>
        <v>99.750819918519298</v>
      </c>
      <c r="K75" s="188"/>
      <c r="L75" s="179"/>
      <c r="P75" s="71"/>
    </row>
    <row r="76" spans="2:16" s="2" customFormat="1" ht="29.25" customHeight="1" x14ac:dyDescent="0.25">
      <c r="B76" s="188">
        <v>23</v>
      </c>
      <c r="C76" s="186" t="s">
        <v>266</v>
      </c>
      <c r="D76" s="188" t="s">
        <v>18</v>
      </c>
      <c r="E76" s="135" t="s">
        <v>65</v>
      </c>
      <c r="F76" s="187" t="s">
        <v>54</v>
      </c>
      <c r="G76" s="188" t="s">
        <v>66</v>
      </c>
      <c r="H76" s="135">
        <v>27</v>
      </c>
      <c r="I76" s="75">
        <v>27</v>
      </c>
      <c r="J76" s="135">
        <f t="shared" si="2"/>
        <v>100</v>
      </c>
      <c r="K76" s="188" t="s">
        <v>67</v>
      </c>
      <c r="L76" s="181" t="s">
        <v>277</v>
      </c>
      <c r="M76" s="108"/>
    </row>
    <row r="77" spans="2:16" s="2" customFormat="1" ht="285.75" customHeight="1" x14ac:dyDescent="0.25">
      <c r="B77" s="188"/>
      <c r="C77" s="186"/>
      <c r="D77" s="188"/>
      <c r="E77" s="141" t="s">
        <v>143</v>
      </c>
      <c r="F77" s="187"/>
      <c r="G77" s="188"/>
      <c r="H77" s="21">
        <v>8527.2674999999999</v>
      </c>
      <c r="I77" s="75">
        <v>8527.2664999999997</v>
      </c>
      <c r="J77" s="135">
        <f t="shared" si="2"/>
        <v>99.999988272913924</v>
      </c>
      <c r="K77" s="188"/>
      <c r="L77" s="238"/>
      <c r="M77" s="108"/>
    </row>
    <row r="78" spans="2:16" ht="239.25" customHeight="1" x14ac:dyDescent="0.25">
      <c r="B78" s="188">
        <v>24</v>
      </c>
      <c r="C78" s="186" t="s">
        <v>201</v>
      </c>
      <c r="D78" s="188" t="s">
        <v>18</v>
      </c>
      <c r="E78" s="135" t="s">
        <v>68</v>
      </c>
      <c r="F78" s="187" t="s">
        <v>54</v>
      </c>
      <c r="G78" s="188" t="s">
        <v>69</v>
      </c>
      <c r="H78" s="78">
        <v>255000</v>
      </c>
      <c r="I78" s="73">
        <v>255000</v>
      </c>
      <c r="J78" s="78">
        <f t="shared" si="2"/>
        <v>100</v>
      </c>
      <c r="K78" s="188" t="s">
        <v>70</v>
      </c>
      <c r="L78" s="103" t="s">
        <v>255</v>
      </c>
    </row>
    <row r="79" spans="2:16" ht="42.75" customHeight="1" x14ac:dyDescent="0.25">
      <c r="B79" s="188"/>
      <c r="C79" s="186"/>
      <c r="D79" s="188"/>
      <c r="E79" s="141" t="s">
        <v>143</v>
      </c>
      <c r="F79" s="187"/>
      <c r="G79" s="188"/>
      <c r="H79" s="21">
        <v>1069.7392</v>
      </c>
      <c r="I79" s="75">
        <v>1069.1079999999999</v>
      </c>
      <c r="J79" s="78">
        <f t="shared" si="2"/>
        <v>99.940994964006165</v>
      </c>
      <c r="K79" s="188"/>
      <c r="L79" s="143"/>
    </row>
    <row r="80" spans="2:16" ht="39.75" customHeight="1" x14ac:dyDescent="0.25">
      <c r="B80" s="188">
        <v>25</v>
      </c>
      <c r="C80" s="186" t="s">
        <v>202</v>
      </c>
      <c r="D80" s="188" t="s">
        <v>18</v>
      </c>
      <c r="E80" s="137" t="s">
        <v>278</v>
      </c>
      <c r="F80" s="187" t="s">
        <v>54</v>
      </c>
      <c r="G80" s="188" t="s">
        <v>71</v>
      </c>
      <c r="H80" s="135">
        <v>85</v>
      </c>
      <c r="I80" s="75">
        <v>85</v>
      </c>
      <c r="J80" s="78">
        <f t="shared" ref="J80:J89" si="3">I80*100/H80</f>
        <v>100</v>
      </c>
      <c r="K80" s="188" t="s">
        <v>72</v>
      </c>
      <c r="L80" s="244" t="s">
        <v>267</v>
      </c>
    </row>
    <row r="81" spans="2:16" ht="21" customHeight="1" x14ac:dyDescent="0.25">
      <c r="B81" s="188"/>
      <c r="C81" s="186"/>
      <c r="D81" s="188"/>
      <c r="E81" s="141" t="s">
        <v>143</v>
      </c>
      <c r="F81" s="187"/>
      <c r="G81" s="188"/>
      <c r="H81" s="21">
        <v>259.9905</v>
      </c>
      <c r="I81" s="144">
        <v>259.16950000000003</v>
      </c>
      <c r="J81" s="85">
        <f t="shared" si="3"/>
        <v>99.684219231087312</v>
      </c>
      <c r="K81" s="188"/>
      <c r="L81" s="245"/>
    </row>
    <row r="82" spans="2:16" ht="66" customHeight="1" x14ac:dyDescent="0.25">
      <c r="B82" s="188">
        <v>26</v>
      </c>
      <c r="C82" s="186" t="s">
        <v>203</v>
      </c>
      <c r="D82" s="188" t="s">
        <v>18</v>
      </c>
      <c r="E82" s="135" t="s">
        <v>65</v>
      </c>
      <c r="F82" s="187" t="s">
        <v>73</v>
      </c>
      <c r="G82" s="188" t="s">
        <v>74</v>
      </c>
      <c r="H82" s="135">
        <v>3</v>
      </c>
      <c r="I82" s="75">
        <v>3</v>
      </c>
      <c r="J82" s="78">
        <f t="shared" si="3"/>
        <v>100</v>
      </c>
      <c r="K82" s="188" t="s">
        <v>75</v>
      </c>
      <c r="L82" s="244" t="s">
        <v>256</v>
      </c>
    </row>
    <row r="83" spans="2:16" ht="66" customHeight="1" x14ac:dyDescent="0.25">
      <c r="B83" s="188"/>
      <c r="C83" s="186"/>
      <c r="D83" s="188"/>
      <c r="E83" s="141" t="s">
        <v>143</v>
      </c>
      <c r="F83" s="187"/>
      <c r="G83" s="188"/>
      <c r="H83" s="21">
        <v>242.78800000000001</v>
      </c>
      <c r="I83" s="75">
        <v>242.78800000000001</v>
      </c>
      <c r="J83" s="78">
        <f t="shared" si="3"/>
        <v>100.00000000000001</v>
      </c>
      <c r="K83" s="188"/>
      <c r="L83" s="245"/>
    </row>
    <row r="84" spans="2:16" ht="79.5" customHeight="1" x14ac:dyDescent="0.25">
      <c r="B84" s="188">
        <v>27</v>
      </c>
      <c r="C84" s="186" t="s">
        <v>204</v>
      </c>
      <c r="D84" s="188" t="s">
        <v>18</v>
      </c>
      <c r="E84" s="135" t="s">
        <v>150</v>
      </c>
      <c r="F84" s="187" t="s">
        <v>54</v>
      </c>
      <c r="G84" s="188" t="s">
        <v>76</v>
      </c>
      <c r="H84" s="135">
        <v>19</v>
      </c>
      <c r="I84" s="75">
        <v>19</v>
      </c>
      <c r="J84" s="135">
        <f t="shared" si="3"/>
        <v>100</v>
      </c>
      <c r="K84" s="188" t="s">
        <v>77</v>
      </c>
      <c r="L84" s="181" t="s">
        <v>253</v>
      </c>
    </row>
    <row r="85" spans="2:16" ht="30" customHeight="1" x14ac:dyDescent="0.25">
      <c r="B85" s="188"/>
      <c r="C85" s="186"/>
      <c r="D85" s="188"/>
      <c r="E85" s="141" t="s">
        <v>143</v>
      </c>
      <c r="F85" s="187"/>
      <c r="G85" s="188"/>
      <c r="H85" s="21">
        <f>350607/1000</f>
        <v>350.60700000000003</v>
      </c>
      <c r="I85" s="75">
        <v>350.60700000000003</v>
      </c>
      <c r="J85" s="135">
        <f t="shared" si="3"/>
        <v>100</v>
      </c>
      <c r="K85" s="188"/>
      <c r="L85" s="182"/>
      <c r="N85" s="120">
        <f>H85+H83+H81+H79+H77+H75+H73+H71+H69+H67</f>
        <v>52898.768999999993</v>
      </c>
      <c r="O85" s="120">
        <f>I85+I83+I81+I79+I77+I75+I73+I71+I69+I67</f>
        <v>52888.453800000003</v>
      </c>
      <c r="P85" s="5" t="s">
        <v>289</v>
      </c>
    </row>
    <row r="86" spans="2:16" ht="81.75" customHeight="1" x14ac:dyDescent="0.25">
      <c r="B86" s="188">
        <v>28</v>
      </c>
      <c r="C86" s="222" t="s">
        <v>205</v>
      </c>
      <c r="D86" s="188" t="s">
        <v>18</v>
      </c>
      <c r="E86" s="141" t="s">
        <v>78</v>
      </c>
      <c r="F86" s="223" t="s">
        <v>171</v>
      </c>
      <c r="G86" s="188" t="s">
        <v>79</v>
      </c>
      <c r="H86" s="137">
        <v>11</v>
      </c>
      <c r="I86" s="59">
        <v>11</v>
      </c>
      <c r="J86" s="135">
        <f t="shared" si="3"/>
        <v>100</v>
      </c>
      <c r="K86" s="188" t="s">
        <v>167</v>
      </c>
      <c r="L86" s="178" t="s">
        <v>275</v>
      </c>
      <c r="N86" s="87"/>
    </row>
    <row r="87" spans="2:16" ht="181.5" customHeight="1" x14ac:dyDescent="0.25">
      <c r="B87" s="188"/>
      <c r="C87" s="222"/>
      <c r="D87" s="188"/>
      <c r="E87" s="141" t="s">
        <v>143</v>
      </c>
      <c r="F87" s="223"/>
      <c r="G87" s="188"/>
      <c r="H87" s="70">
        <v>410.62099999999998</v>
      </c>
      <c r="I87" s="84">
        <v>264.0206</v>
      </c>
      <c r="J87" s="135">
        <f t="shared" si="3"/>
        <v>64.297880527298901</v>
      </c>
      <c r="K87" s="188"/>
      <c r="L87" s="180"/>
      <c r="N87" s="121">
        <f>H87</f>
        <v>410.62099999999998</v>
      </c>
      <c r="O87" s="122">
        <f>I87</f>
        <v>264.0206</v>
      </c>
      <c r="P87" s="5" t="s">
        <v>290</v>
      </c>
    </row>
    <row r="88" spans="2:16" ht="45.75" customHeight="1" x14ac:dyDescent="0.25">
      <c r="B88" s="188">
        <v>29</v>
      </c>
      <c r="C88" s="222" t="s">
        <v>206</v>
      </c>
      <c r="D88" s="188" t="s">
        <v>18</v>
      </c>
      <c r="E88" s="141" t="s">
        <v>168</v>
      </c>
      <c r="F88" s="223">
        <v>2024</v>
      </c>
      <c r="G88" s="188" t="s">
        <v>166</v>
      </c>
      <c r="H88" s="135">
        <v>4</v>
      </c>
      <c r="I88" s="75">
        <v>0</v>
      </c>
      <c r="J88" s="135">
        <f t="shared" si="3"/>
        <v>0</v>
      </c>
      <c r="K88" s="188" t="s">
        <v>169</v>
      </c>
      <c r="L88" s="176" t="s">
        <v>295</v>
      </c>
      <c r="N88" s="5"/>
      <c r="O88" s="5"/>
      <c r="P88" s="5"/>
    </row>
    <row r="89" spans="2:16" ht="69" customHeight="1" x14ac:dyDescent="0.25">
      <c r="B89" s="188"/>
      <c r="C89" s="222"/>
      <c r="D89" s="188"/>
      <c r="E89" s="141" t="s">
        <v>143</v>
      </c>
      <c r="F89" s="223"/>
      <c r="G89" s="188"/>
      <c r="H89" s="70">
        <v>4.7919999999999998</v>
      </c>
      <c r="I89" s="145">
        <v>0</v>
      </c>
      <c r="J89" s="135">
        <f t="shared" si="3"/>
        <v>0</v>
      </c>
      <c r="K89" s="188"/>
      <c r="L89" s="177"/>
      <c r="N89" s="121">
        <f>H89</f>
        <v>4.7919999999999998</v>
      </c>
      <c r="O89" s="5">
        <f>I89</f>
        <v>0</v>
      </c>
      <c r="P89" s="5" t="s">
        <v>291</v>
      </c>
    </row>
    <row r="90" spans="2:16" s="2" customFormat="1" ht="24.75" customHeight="1" x14ac:dyDescent="0.25">
      <c r="B90" s="247" t="s">
        <v>323</v>
      </c>
      <c r="C90" s="248"/>
      <c r="D90" s="248"/>
      <c r="E90" s="248"/>
      <c r="F90" s="248"/>
      <c r="G90" s="248"/>
      <c r="H90" s="248"/>
      <c r="I90" s="248"/>
      <c r="J90" s="248"/>
      <c r="K90" s="248"/>
      <c r="L90" s="249"/>
      <c r="M90" s="108"/>
    </row>
    <row r="91" spans="2:16" ht="195" customHeight="1" x14ac:dyDescent="0.25">
      <c r="B91" s="135">
        <v>30</v>
      </c>
      <c r="C91" s="140" t="s">
        <v>207</v>
      </c>
      <c r="D91" s="135" t="s">
        <v>18</v>
      </c>
      <c r="E91" s="135" t="s">
        <v>11</v>
      </c>
      <c r="F91" s="135" t="s">
        <v>54</v>
      </c>
      <c r="G91" s="135" t="s">
        <v>80</v>
      </c>
      <c r="H91" s="135">
        <v>84</v>
      </c>
      <c r="I91" s="75">
        <v>65.099999999999994</v>
      </c>
      <c r="J91" s="135">
        <f>I91*100/H91</f>
        <v>77.499999999999986</v>
      </c>
      <c r="K91" s="188" t="s">
        <v>81</v>
      </c>
      <c r="L91" s="79" t="s">
        <v>257</v>
      </c>
    </row>
    <row r="92" spans="2:16" ht="224.25" customHeight="1" x14ac:dyDescent="0.25">
      <c r="B92" s="188">
        <v>31</v>
      </c>
      <c r="C92" s="186" t="s">
        <v>208</v>
      </c>
      <c r="D92" s="188" t="s">
        <v>18</v>
      </c>
      <c r="E92" s="135" t="s">
        <v>65</v>
      </c>
      <c r="F92" s="187" t="s">
        <v>54</v>
      </c>
      <c r="G92" s="188" t="s">
        <v>82</v>
      </c>
      <c r="H92" s="135">
        <v>4</v>
      </c>
      <c r="I92" s="75">
        <v>2</v>
      </c>
      <c r="J92" s="135">
        <f>I92*100/H92</f>
        <v>50</v>
      </c>
      <c r="K92" s="188"/>
      <c r="L92" s="79" t="s">
        <v>301</v>
      </c>
    </row>
    <row r="93" spans="2:16" ht="177.75" customHeight="1" x14ac:dyDescent="0.25">
      <c r="B93" s="188"/>
      <c r="C93" s="186"/>
      <c r="D93" s="188"/>
      <c r="E93" s="141" t="s">
        <v>143</v>
      </c>
      <c r="F93" s="187"/>
      <c r="G93" s="188"/>
      <c r="H93" s="70">
        <v>17.126999999999999</v>
      </c>
      <c r="I93" s="75">
        <v>1.9690000000000001</v>
      </c>
      <c r="J93" s="135">
        <f>I93*100/H93</f>
        <v>11.496467565831729</v>
      </c>
      <c r="K93" s="188"/>
      <c r="L93" s="79" t="s">
        <v>302</v>
      </c>
      <c r="N93" s="119">
        <f>H93</f>
        <v>17.126999999999999</v>
      </c>
      <c r="O93" s="119">
        <f>I93</f>
        <v>1.9690000000000001</v>
      </c>
    </row>
    <row r="94" spans="2:16" s="4" customFormat="1" ht="18.75" customHeight="1" x14ac:dyDescent="0.25">
      <c r="B94" s="247" t="s">
        <v>324</v>
      </c>
      <c r="C94" s="248"/>
      <c r="D94" s="248"/>
      <c r="E94" s="248"/>
      <c r="F94" s="248"/>
      <c r="G94" s="248"/>
      <c r="H94" s="248"/>
      <c r="I94" s="248"/>
      <c r="J94" s="248"/>
      <c r="K94" s="248"/>
      <c r="L94" s="146"/>
    </row>
    <row r="95" spans="2:16" ht="107.25" customHeight="1" x14ac:dyDescent="0.25">
      <c r="B95" s="135">
        <v>32</v>
      </c>
      <c r="C95" s="147" t="s">
        <v>209</v>
      </c>
      <c r="D95" s="135" t="s">
        <v>18</v>
      </c>
      <c r="E95" s="135" t="s">
        <v>11</v>
      </c>
      <c r="F95" s="135" t="s">
        <v>54</v>
      </c>
      <c r="G95" s="135" t="s">
        <v>83</v>
      </c>
      <c r="H95" s="112">
        <v>15.5</v>
      </c>
      <c r="I95" s="75">
        <v>16.2</v>
      </c>
      <c r="J95" s="112">
        <f>I95*100/H95</f>
        <v>104.51612903225806</v>
      </c>
      <c r="K95" s="188" t="s">
        <v>84</v>
      </c>
      <c r="L95" s="77" t="s">
        <v>258</v>
      </c>
    </row>
    <row r="96" spans="2:16" s="5" customFormat="1" ht="46.5" customHeight="1" x14ac:dyDescent="0.25">
      <c r="B96" s="188">
        <v>33</v>
      </c>
      <c r="C96" s="222" t="s">
        <v>210</v>
      </c>
      <c r="D96" s="188" t="s">
        <v>18</v>
      </c>
      <c r="E96" s="141" t="s">
        <v>85</v>
      </c>
      <c r="F96" s="187" t="s">
        <v>54</v>
      </c>
      <c r="G96" s="188" t="s">
        <v>86</v>
      </c>
      <c r="H96" s="135">
        <v>1</v>
      </c>
      <c r="I96" s="75">
        <v>1</v>
      </c>
      <c r="J96" s="135">
        <f>I96*100/H96</f>
        <v>100</v>
      </c>
      <c r="K96" s="188"/>
      <c r="L96" s="148" t="s">
        <v>259</v>
      </c>
      <c r="M96" s="110"/>
    </row>
    <row r="97" spans="2:15" ht="34.5" customHeight="1" x14ac:dyDescent="0.25">
      <c r="B97" s="188"/>
      <c r="C97" s="222"/>
      <c r="D97" s="188"/>
      <c r="E97" s="141" t="s">
        <v>143</v>
      </c>
      <c r="F97" s="187"/>
      <c r="G97" s="188"/>
      <c r="H97" s="70">
        <f>63512/1000</f>
        <v>63.512</v>
      </c>
      <c r="I97" s="75">
        <v>62.744</v>
      </c>
      <c r="J97" s="112">
        <f>I97*100/H97</f>
        <v>98.790779695175715</v>
      </c>
      <c r="K97" s="188"/>
      <c r="L97" s="134"/>
      <c r="N97" s="119">
        <f>H97</f>
        <v>63.512</v>
      </c>
      <c r="O97" s="119">
        <f>I97</f>
        <v>62.744</v>
      </c>
    </row>
    <row r="98" spans="2:15" ht="19.5" customHeight="1" x14ac:dyDescent="0.25">
      <c r="B98" s="247" t="s">
        <v>325</v>
      </c>
      <c r="C98" s="248"/>
      <c r="D98" s="248"/>
      <c r="E98" s="248"/>
      <c r="F98" s="248"/>
      <c r="G98" s="248"/>
      <c r="H98" s="248"/>
      <c r="I98" s="248"/>
      <c r="J98" s="248"/>
      <c r="K98" s="248"/>
      <c r="L98" s="249"/>
    </row>
    <row r="99" spans="2:15" ht="79.5" customHeight="1" x14ac:dyDescent="0.25">
      <c r="B99" s="135">
        <v>34</v>
      </c>
      <c r="C99" s="147" t="s">
        <v>211</v>
      </c>
      <c r="D99" s="188" t="s">
        <v>18</v>
      </c>
      <c r="E99" s="135"/>
      <c r="F99" s="135"/>
      <c r="G99" s="188" t="s">
        <v>82</v>
      </c>
      <c r="H99" s="112"/>
      <c r="I99" s="75"/>
      <c r="J99" s="112"/>
      <c r="K99" s="188" t="s">
        <v>158</v>
      </c>
      <c r="L99" s="146"/>
    </row>
    <row r="100" spans="2:15" ht="75.75" customHeight="1" x14ac:dyDescent="0.25">
      <c r="B100" s="135"/>
      <c r="C100" s="149" t="s">
        <v>87</v>
      </c>
      <c r="D100" s="188"/>
      <c r="E100" s="135" t="s">
        <v>11</v>
      </c>
      <c r="F100" s="135" t="s">
        <v>54</v>
      </c>
      <c r="G100" s="188"/>
      <c r="H100" s="112">
        <v>10.6</v>
      </c>
      <c r="I100" s="150">
        <v>10.9</v>
      </c>
      <c r="J100" s="112">
        <f>I100*100/H100</f>
        <v>102.83018867924528</v>
      </c>
      <c r="K100" s="188"/>
      <c r="L100" s="77" t="s">
        <v>286</v>
      </c>
    </row>
    <row r="101" spans="2:15" ht="72.75" customHeight="1" x14ac:dyDescent="0.25">
      <c r="B101" s="135"/>
      <c r="C101" s="149" t="s">
        <v>88</v>
      </c>
      <c r="D101" s="188"/>
      <c r="E101" s="135" t="s">
        <v>11</v>
      </c>
      <c r="F101" s="135" t="s">
        <v>54</v>
      </c>
      <c r="G101" s="188"/>
      <c r="H101" s="112">
        <v>11.1</v>
      </c>
      <c r="I101" s="151">
        <v>11.6</v>
      </c>
      <c r="J101" s="112">
        <f>I101*100/H101</f>
        <v>104.50450450450451</v>
      </c>
      <c r="K101" s="188"/>
      <c r="L101" s="77" t="s">
        <v>287</v>
      </c>
    </row>
    <row r="102" spans="2:15" ht="81.75" customHeight="1" x14ac:dyDescent="0.25">
      <c r="B102" s="135"/>
      <c r="C102" s="149" t="s">
        <v>89</v>
      </c>
      <c r="D102" s="188"/>
      <c r="E102" s="135" t="s">
        <v>11</v>
      </c>
      <c r="F102" s="135" t="s">
        <v>54</v>
      </c>
      <c r="G102" s="188"/>
      <c r="H102" s="135">
        <v>11</v>
      </c>
      <c r="I102" s="151">
        <v>11.9</v>
      </c>
      <c r="J102" s="112">
        <f>I102*100/H102</f>
        <v>108.18181818181819</v>
      </c>
      <c r="K102" s="188"/>
      <c r="L102" s="77" t="s">
        <v>288</v>
      </c>
      <c r="N102" s="86"/>
    </row>
    <row r="103" spans="2:15" ht="30.75" customHeight="1" x14ac:dyDescent="0.25">
      <c r="B103" s="188">
        <v>35</v>
      </c>
      <c r="C103" s="186" t="s">
        <v>212</v>
      </c>
      <c r="D103" s="188" t="s">
        <v>18</v>
      </c>
      <c r="E103" s="135" t="s">
        <v>90</v>
      </c>
      <c r="F103" s="135" t="s">
        <v>54</v>
      </c>
      <c r="G103" s="188" t="s">
        <v>91</v>
      </c>
      <c r="H103" s="135">
        <v>960</v>
      </c>
      <c r="I103" s="75">
        <v>960</v>
      </c>
      <c r="J103" s="112">
        <f t="shared" ref="J103:J120" si="4">I103*100/H103</f>
        <v>100</v>
      </c>
      <c r="K103" s="188" t="s">
        <v>92</v>
      </c>
      <c r="L103" s="178" t="s">
        <v>270</v>
      </c>
      <c r="N103" s="86"/>
    </row>
    <row r="104" spans="2:15" ht="71.25" customHeight="1" x14ac:dyDescent="0.25">
      <c r="B104" s="188"/>
      <c r="C104" s="186"/>
      <c r="D104" s="188"/>
      <c r="E104" s="135" t="s">
        <v>143</v>
      </c>
      <c r="F104" s="135" t="s">
        <v>54</v>
      </c>
      <c r="G104" s="188"/>
      <c r="H104" s="21">
        <v>3785.6779999999999</v>
      </c>
      <c r="I104" s="84">
        <v>3785.6772000000001</v>
      </c>
      <c r="J104" s="112">
        <f t="shared" si="4"/>
        <v>99.999978867721993</v>
      </c>
      <c r="K104" s="188"/>
      <c r="L104" s="179"/>
      <c r="N104" s="132">
        <f>H104</f>
        <v>3785.6779999999999</v>
      </c>
      <c r="O104" s="132">
        <f>I104</f>
        <v>3785.6772000000001</v>
      </c>
    </row>
    <row r="105" spans="2:15" ht="110.25" customHeight="1" x14ac:dyDescent="0.25">
      <c r="B105" s="188">
        <v>36</v>
      </c>
      <c r="C105" s="186" t="s">
        <v>213</v>
      </c>
      <c r="D105" s="188" t="s">
        <v>18</v>
      </c>
      <c r="E105" s="135" t="s">
        <v>144</v>
      </c>
      <c r="F105" s="188" t="s">
        <v>54</v>
      </c>
      <c r="G105" s="188" t="s">
        <v>91</v>
      </c>
      <c r="H105" s="135">
        <v>4</v>
      </c>
      <c r="I105" s="75">
        <v>4</v>
      </c>
      <c r="J105" s="135">
        <f t="shared" si="4"/>
        <v>100</v>
      </c>
      <c r="K105" s="188" t="s">
        <v>93</v>
      </c>
      <c r="L105" s="178" t="s">
        <v>268</v>
      </c>
      <c r="N105" s="127"/>
      <c r="O105" s="128"/>
    </row>
    <row r="106" spans="2:15" ht="219.75" customHeight="1" x14ac:dyDescent="0.25">
      <c r="B106" s="188"/>
      <c r="C106" s="186"/>
      <c r="D106" s="188"/>
      <c r="E106" s="135" t="s">
        <v>143</v>
      </c>
      <c r="F106" s="188"/>
      <c r="G106" s="188"/>
      <c r="H106" s="21">
        <v>3911.67</v>
      </c>
      <c r="I106" s="145">
        <v>3558.1831000000002</v>
      </c>
      <c r="J106" s="135">
        <f t="shared" si="4"/>
        <v>90.963273998062206</v>
      </c>
      <c r="K106" s="188"/>
      <c r="L106" s="179"/>
      <c r="N106" s="126">
        <f>H106</f>
        <v>3911.67</v>
      </c>
      <c r="O106" s="132">
        <f>I106</f>
        <v>3558.1831000000002</v>
      </c>
    </row>
    <row r="107" spans="2:15" ht="51.75" customHeight="1" x14ac:dyDescent="0.25">
      <c r="B107" s="188">
        <v>37</v>
      </c>
      <c r="C107" s="186" t="s">
        <v>214</v>
      </c>
      <c r="D107" s="188" t="s">
        <v>18</v>
      </c>
      <c r="E107" s="135" t="s">
        <v>144</v>
      </c>
      <c r="F107" s="188" t="s">
        <v>54</v>
      </c>
      <c r="G107" s="188" t="s">
        <v>95</v>
      </c>
      <c r="H107" s="135">
        <v>4</v>
      </c>
      <c r="I107" s="75">
        <v>4</v>
      </c>
      <c r="J107" s="135">
        <f t="shared" si="4"/>
        <v>100</v>
      </c>
      <c r="K107" s="188" t="s">
        <v>96</v>
      </c>
      <c r="L107" s="181" t="s">
        <v>269</v>
      </c>
      <c r="N107" s="87"/>
    </row>
    <row r="108" spans="2:15" ht="49.5" customHeight="1" x14ac:dyDescent="0.25">
      <c r="B108" s="188"/>
      <c r="C108" s="186"/>
      <c r="D108" s="188"/>
      <c r="E108" s="135" t="s">
        <v>143</v>
      </c>
      <c r="F108" s="188"/>
      <c r="G108" s="188"/>
      <c r="H108" s="21">
        <v>19145.427</v>
      </c>
      <c r="I108" s="75">
        <v>19119.444200000002</v>
      </c>
      <c r="J108" s="135">
        <f t="shared" si="4"/>
        <v>99.864287174164375</v>
      </c>
      <c r="K108" s="188"/>
      <c r="L108" s="182"/>
      <c r="N108" s="71">
        <f>H108</f>
        <v>19145.427</v>
      </c>
      <c r="O108" s="71">
        <f>I108</f>
        <v>19119.444200000002</v>
      </c>
    </row>
    <row r="109" spans="2:15" s="2" customFormat="1" ht="21" customHeight="1" x14ac:dyDescent="0.25">
      <c r="B109" s="247" t="s">
        <v>326</v>
      </c>
      <c r="C109" s="248"/>
      <c r="D109" s="248"/>
      <c r="E109" s="248"/>
      <c r="F109" s="248"/>
      <c r="G109" s="248"/>
      <c r="H109" s="248"/>
      <c r="I109" s="248"/>
      <c r="J109" s="248"/>
      <c r="K109" s="248"/>
      <c r="L109" s="249"/>
      <c r="M109" s="108"/>
    </row>
    <row r="110" spans="2:15" ht="75" customHeight="1" x14ac:dyDescent="0.25">
      <c r="B110" s="135">
        <v>38</v>
      </c>
      <c r="C110" s="140" t="s">
        <v>215</v>
      </c>
      <c r="D110" s="135" t="s">
        <v>97</v>
      </c>
      <c r="E110" s="135" t="s">
        <v>11</v>
      </c>
      <c r="F110" s="135" t="s">
        <v>54</v>
      </c>
      <c r="G110" s="135" t="s">
        <v>98</v>
      </c>
      <c r="H110" s="138">
        <v>69.099999999999994</v>
      </c>
      <c r="I110" s="138">
        <v>69.099999999999994</v>
      </c>
      <c r="J110" s="135">
        <f t="shared" si="4"/>
        <v>100</v>
      </c>
      <c r="K110" s="135" t="s">
        <v>159</v>
      </c>
      <c r="L110" s="136" t="s">
        <v>249</v>
      </c>
    </row>
    <row r="111" spans="2:15" ht="36.75" customHeight="1" x14ac:dyDescent="0.25">
      <c r="B111" s="188">
        <v>39</v>
      </c>
      <c r="C111" s="186" t="s">
        <v>216</v>
      </c>
      <c r="D111" s="225" t="s">
        <v>55</v>
      </c>
      <c r="E111" s="138" t="s">
        <v>11</v>
      </c>
      <c r="F111" s="188" t="s">
        <v>54</v>
      </c>
      <c r="G111" s="188" t="s">
        <v>98</v>
      </c>
      <c r="H111" s="138">
        <v>69.099999999999994</v>
      </c>
      <c r="I111" s="138">
        <v>69.099999999999994</v>
      </c>
      <c r="J111" s="135">
        <f t="shared" si="4"/>
        <v>100</v>
      </c>
      <c r="K111" s="188" t="s">
        <v>99</v>
      </c>
      <c r="L111" s="181" t="s">
        <v>249</v>
      </c>
    </row>
    <row r="112" spans="2:15" ht="36" customHeight="1" x14ac:dyDescent="0.25">
      <c r="B112" s="188"/>
      <c r="C112" s="186"/>
      <c r="D112" s="225"/>
      <c r="E112" s="138" t="s">
        <v>143</v>
      </c>
      <c r="F112" s="188"/>
      <c r="G112" s="188"/>
      <c r="H112" s="70">
        <f>9000/1000</f>
        <v>9</v>
      </c>
      <c r="I112" s="70">
        <f>9000/1000</f>
        <v>9</v>
      </c>
      <c r="J112" s="135">
        <f t="shared" si="4"/>
        <v>100</v>
      </c>
      <c r="K112" s="188"/>
      <c r="L112" s="182"/>
    </row>
    <row r="113" spans="2:16" ht="43.5" customHeight="1" x14ac:dyDescent="0.25">
      <c r="B113" s="188">
        <v>40</v>
      </c>
      <c r="C113" s="224" t="s">
        <v>217</v>
      </c>
      <c r="D113" s="225" t="s">
        <v>55</v>
      </c>
      <c r="E113" s="138" t="s">
        <v>11</v>
      </c>
      <c r="F113" s="188" t="s">
        <v>54</v>
      </c>
      <c r="G113" s="188" t="s">
        <v>100</v>
      </c>
      <c r="H113" s="138">
        <v>70.099999999999994</v>
      </c>
      <c r="I113" s="138">
        <v>70.099999999999994</v>
      </c>
      <c r="J113" s="135">
        <f t="shared" si="4"/>
        <v>100</v>
      </c>
      <c r="K113" s="188" t="s">
        <v>99</v>
      </c>
      <c r="L113" s="178" t="s">
        <v>250</v>
      </c>
    </row>
    <row r="114" spans="2:16" ht="51.75" customHeight="1" x14ac:dyDescent="0.25">
      <c r="B114" s="188"/>
      <c r="C114" s="224"/>
      <c r="D114" s="225"/>
      <c r="E114" s="138" t="s">
        <v>143</v>
      </c>
      <c r="F114" s="188"/>
      <c r="G114" s="188"/>
      <c r="H114" s="70">
        <f>9000/1000</f>
        <v>9</v>
      </c>
      <c r="I114" s="70">
        <f>9000/1000</f>
        <v>9</v>
      </c>
      <c r="J114" s="135">
        <f t="shared" si="4"/>
        <v>100</v>
      </c>
      <c r="K114" s="188"/>
      <c r="L114" s="180"/>
    </row>
    <row r="115" spans="2:16" ht="60" customHeight="1" x14ac:dyDescent="0.25">
      <c r="B115" s="188">
        <v>41</v>
      </c>
      <c r="C115" s="224" t="s">
        <v>218</v>
      </c>
      <c r="D115" s="225" t="s">
        <v>101</v>
      </c>
      <c r="E115" s="138" t="s">
        <v>102</v>
      </c>
      <c r="F115" s="188" t="s">
        <v>54</v>
      </c>
      <c r="G115" s="225" t="s">
        <v>103</v>
      </c>
      <c r="H115" s="138">
        <v>3</v>
      </c>
      <c r="I115" s="75">
        <v>3</v>
      </c>
      <c r="J115" s="135">
        <f t="shared" si="4"/>
        <v>100</v>
      </c>
      <c r="K115" s="188" t="s">
        <v>99</v>
      </c>
      <c r="L115" s="178" t="s">
        <v>280</v>
      </c>
    </row>
    <row r="116" spans="2:16" ht="47.25" customHeight="1" x14ac:dyDescent="0.25">
      <c r="B116" s="188"/>
      <c r="C116" s="224"/>
      <c r="D116" s="225"/>
      <c r="E116" s="138" t="s">
        <v>143</v>
      </c>
      <c r="F116" s="188"/>
      <c r="G116" s="225"/>
      <c r="H116" s="21">
        <v>64916.499000000003</v>
      </c>
      <c r="I116" s="21">
        <v>64916.497000000003</v>
      </c>
      <c r="J116" s="135">
        <f t="shared" si="4"/>
        <v>99.999996919119127</v>
      </c>
      <c r="K116" s="188"/>
      <c r="L116" s="180"/>
      <c r="O116" s="119"/>
    </row>
    <row r="117" spans="2:16" ht="49.5" customHeight="1" x14ac:dyDescent="0.25">
      <c r="B117" s="188">
        <v>42</v>
      </c>
      <c r="C117" s="186" t="s">
        <v>219</v>
      </c>
      <c r="D117" s="188" t="s">
        <v>18</v>
      </c>
      <c r="E117" s="135" t="s">
        <v>104</v>
      </c>
      <c r="F117" s="188" t="s">
        <v>54</v>
      </c>
      <c r="G117" s="188" t="s">
        <v>105</v>
      </c>
      <c r="H117" s="135">
        <v>12</v>
      </c>
      <c r="I117" s="75">
        <v>12</v>
      </c>
      <c r="J117" s="135">
        <f t="shared" si="4"/>
        <v>100</v>
      </c>
      <c r="K117" s="188" t="s">
        <v>106</v>
      </c>
      <c r="L117" s="178" t="s">
        <v>281</v>
      </c>
    </row>
    <row r="118" spans="2:16" ht="36" customHeight="1" x14ac:dyDescent="0.25">
      <c r="B118" s="188"/>
      <c r="C118" s="186"/>
      <c r="D118" s="188"/>
      <c r="E118" s="135" t="s">
        <v>143</v>
      </c>
      <c r="F118" s="188"/>
      <c r="G118" s="188"/>
      <c r="H118" s="21">
        <f>34281/1000</f>
        <v>34.280999999999999</v>
      </c>
      <c r="I118" s="84">
        <f>34279.3/1000</f>
        <v>34.279300000000006</v>
      </c>
      <c r="J118" s="135">
        <f t="shared" si="4"/>
        <v>99.995040984802102</v>
      </c>
      <c r="K118" s="188"/>
      <c r="L118" s="180"/>
    </row>
    <row r="119" spans="2:16" ht="103.5" customHeight="1" x14ac:dyDescent="0.25">
      <c r="B119" s="226">
        <v>43</v>
      </c>
      <c r="C119" s="227" t="s">
        <v>220</v>
      </c>
      <c r="D119" s="226" t="s">
        <v>18</v>
      </c>
      <c r="E119" s="137" t="s">
        <v>107</v>
      </c>
      <c r="F119" s="226" t="s">
        <v>54</v>
      </c>
      <c r="G119" s="226" t="s">
        <v>108</v>
      </c>
      <c r="H119" s="74">
        <v>3</v>
      </c>
      <c r="I119" s="59">
        <v>3</v>
      </c>
      <c r="J119" s="135">
        <f t="shared" si="4"/>
        <v>100</v>
      </c>
      <c r="K119" s="226" t="s">
        <v>109</v>
      </c>
      <c r="L119" s="178" t="s">
        <v>282</v>
      </c>
    </row>
    <row r="120" spans="2:16" ht="83.25" customHeight="1" x14ac:dyDescent="0.25">
      <c r="B120" s="226"/>
      <c r="C120" s="227"/>
      <c r="D120" s="226"/>
      <c r="E120" s="137" t="s">
        <v>143</v>
      </c>
      <c r="F120" s="226"/>
      <c r="G120" s="226"/>
      <c r="H120" s="22">
        <v>1790.1120000000001</v>
      </c>
      <c r="I120" s="114">
        <f>1790111.7/1000</f>
        <v>1790.1116999999999</v>
      </c>
      <c r="J120" s="135">
        <f t="shared" si="4"/>
        <v>99.999983241272048</v>
      </c>
      <c r="K120" s="226"/>
      <c r="L120" s="180"/>
    </row>
    <row r="121" spans="2:16" ht="75.75" customHeight="1" x14ac:dyDescent="0.25">
      <c r="B121" s="188">
        <v>44</v>
      </c>
      <c r="C121" s="186" t="s">
        <v>221</v>
      </c>
      <c r="D121" s="188" t="s">
        <v>18</v>
      </c>
      <c r="E121" s="135" t="s">
        <v>110</v>
      </c>
      <c r="F121" s="188" t="s">
        <v>111</v>
      </c>
      <c r="G121" s="188" t="s">
        <v>112</v>
      </c>
      <c r="H121" s="138" t="s">
        <v>19</v>
      </c>
      <c r="I121" s="138" t="s">
        <v>19</v>
      </c>
      <c r="J121" s="138" t="s">
        <v>19</v>
      </c>
      <c r="K121" s="188" t="s">
        <v>113</v>
      </c>
      <c r="L121" s="138" t="s">
        <v>19</v>
      </c>
    </row>
    <row r="122" spans="2:16" ht="59.25" customHeight="1" x14ac:dyDescent="0.25">
      <c r="B122" s="188"/>
      <c r="C122" s="186"/>
      <c r="D122" s="188"/>
      <c r="E122" s="135" t="s">
        <v>143</v>
      </c>
      <c r="F122" s="188"/>
      <c r="G122" s="188"/>
      <c r="H122" s="138" t="s">
        <v>19</v>
      </c>
      <c r="I122" s="138" t="s">
        <v>19</v>
      </c>
      <c r="J122" s="138" t="s">
        <v>19</v>
      </c>
      <c r="K122" s="188"/>
      <c r="L122" s="138" t="s">
        <v>19</v>
      </c>
    </row>
    <row r="123" spans="2:16" ht="84.75" customHeight="1" x14ac:dyDescent="0.25">
      <c r="B123" s="137">
        <v>45</v>
      </c>
      <c r="C123" s="152" t="s">
        <v>222</v>
      </c>
      <c r="D123" s="137" t="s">
        <v>18</v>
      </c>
      <c r="E123" s="137" t="s">
        <v>11</v>
      </c>
      <c r="F123" s="137" t="s">
        <v>73</v>
      </c>
      <c r="G123" s="153" t="s">
        <v>114</v>
      </c>
      <c r="H123" s="115">
        <v>95.34</v>
      </c>
      <c r="I123" s="115">
        <v>95.34</v>
      </c>
      <c r="J123" s="115">
        <v>100</v>
      </c>
      <c r="K123" s="137" t="s">
        <v>115</v>
      </c>
      <c r="L123" s="77" t="s">
        <v>251</v>
      </c>
      <c r="N123" s="71">
        <f>H120+H118+H116+H114+H112</f>
        <v>66758.892000000007</v>
      </c>
      <c r="O123" s="71">
        <f>I120+I118+I116+I114+I112</f>
        <v>66758.888000000006</v>
      </c>
      <c r="P123">
        <v>66758.888000000006</v>
      </c>
    </row>
    <row r="124" spans="2:16" s="2" customFormat="1" ht="18.75" customHeight="1" x14ac:dyDescent="0.25">
      <c r="B124" s="247" t="s">
        <v>327</v>
      </c>
      <c r="C124" s="248"/>
      <c r="D124" s="248"/>
      <c r="E124" s="248"/>
      <c r="F124" s="248"/>
      <c r="G124" s="248"/>
      <c r="H124" s="248"/>
      <c r="I124" s="248"/>
      <c r="J124" s="248"/>
      <c r="K124" s="248"/>
      <c r="L124" s="249"/>
      <c r="M124" s="108"/>
    </row>
    <row r="125" spans="2:16" s="175" customFormat="1" ht="235.5" customHeight="1" x14ac:dyDescent="0.25">
      <c r="B125" s="169">
        <v>46</v>
      </c>
      <c r="C125" s="170" t="s">
        <v>223</v>
      </c>
      <c r="D125" s="171" t="s">
        <v>97</v>
      </c>
      <c r="E125" s="171" t="s">
        <v>11</v>
      </c>
      <c r="F125" s="171" t="s">
        <v>170</v>
      </c>
      <c r="G125" s="171" t="s">
        <v>116</v>
      </c>
      <c r="H125" s="171">
        <v>49.74</v>
      </c>
      <c r="I125" s="172">
        <v>49.75</v>
      </c>
      <c r="J125" s="173">
        <f>I125*100/H125</f>
        <v>100.02010454362686</v>
      </c>
      <c r="K125" s="168" t="s">
        <v>117</v>
      </c>
      <c r="L125" s="174" t="s">
        <v>321</v>
      </c>
    </row>
    <row r="126" spans="2:16" ht="76.5" customHeight="1" x14ac:dyDescent="0.25">
      <c r="B126" s="188">
        <v>47</v>
      </c>
      <c r="C126" s="186" t="s">
        <v>224</v>
      </c>
      <c r="D126" s="188" t="s">
        <v>18</v>
      </c>
      <c r="E126" s="135" t="s">
        <v>118</v>
      </c>
      <c r="F126" s="188" t="s">
        <v>170</v>
      </c>
      <c r="G126" s="188" t="s">
        <v>119</v>
      </c>
      <c r="H126" s="135">
        <v>30</v>
      </c>
      <c r="I126" s="75">
        <v>30</v>
      </c>
      <c r="J126" s="104">
        <f t="shared" ref="J126:J137" si="5">I126*100/H126</f>
        <v>100</v>
      </c>
      <c r="K126" s="225" t="s">
        <v>117</v>
      </c>
      <c r="L126" s="178" t="s">
        <v>285</v>
      </c>
    </row>
    <row r="127" spans="2:16" ht="188.25" customHeight="1" x14ac:dyDescent="0.25">
      <c r="B127" s="188"/>
      <c r="C127" s="186"/>
      <c r="D127" s="188"/>
      <c r="E127" s="135" t="s">
        <v>143</v>
      </c>
      <c r="F127" s="188"/>
      <c r="G127" s="188"/>
      <c r="H127" s="21">
        <f>90000/1000</f>
        <v>90</v>
      </c>
      <c r="I127" s="70">
        <v>90</v>
      </c>
      <c r="J127" s="104">
        <v>100</v>
      </c>
      <c r="K127" s="225"/>
      <c r="L127" s="179"/>
    </row>
    <row r="128" spans="2:16" ht="220.5" customHeight="1" x14ac:dyDescent="0.25">
      <c r="B128" s="225">
        <v>48</v>
      </c>
      <c r="C128" s="228" t="s">
        <v>225</v>
      </c>
      <c r="D128" s="225" t="s">
        <v>18</v>
      </c>
      <c r="E128" s="138" t="s">
        <v>118</v>
      </c>
      <c r="F128" s="188" t="s">
        <v>170</v>
      </c>
      <c r="G128" s="188" t="s">
        <v>120</v>
      </c>
      <c r="H128" s="135">
        <v>10</v>
      </c>
      <c r="I128" s="75">
        <v>10</v>
      </c>
      <c r="J128" s="104">
        <f t="shared" si="5"/>
        <v>100</v>
      </c>
      <c r="K128" s="225" t="s">
        <v>117</v>
      </c>
      <c r="L128" s="181" t="s">
        <v>260</v>
      </c>
    </row>
    <row r="129" spans="2:15" ht="119.25" customHeight="1" x14ac:dyDescent="0.25">
      <c r="B129" s="225"/>
      <c r="C129" s="228"/>
      <c r="D129" s="225"/>
      <c r="E129" s="138" t="s">
        <v>143</v>
      </c>
      <c r="F129" s="188"/>
      <c r="G129" s="188"/>
      <c r="H129" s="21">
        <v>10.444000000000001</v>
      </c>
      <c r="I129" s="70">
        <v>10.444000000000001</v>
      </c>
      <c r="J129" s="102">
        <f t="shared" si="5"/>
        <v>100</v>
      </c>
      <c r="K129" s="225"/>
      <c r="L129" s="238"/>
      <c r="N129" s="71"/>
    </row>
    <row r="130" spans="2:15" ht="409.6" customHeight="1" x14ac:dyDescent="0.25">
      <c r="B130" s="225">
        <v>49</v>
      </c>
      <c r="C130" s="228" t="s">
        <v>226</v>
      </c>
      <c r="D130" s="225" t="s">
        <v>18</v>
      </c>
      <c r="E130" s="138" t="s">
        <v>118</v>
      </c>
      <c r="F130" s="188" t="s">
        <v>170</v>
      </c>
      <c r="G130" s="225" t="s">
        <v>121</v>
      </c>
      <c r="H130" s="135">
        <v>27</v>
      </c>
      <c r="I130" s="75">
        <v>26</v>
      </c>
      <c r="J130" s="102">
        <f t="shared" si="5"/>
        <v>96.296296296296291</v>
      </c>
      <c r="K130" s="225" t="s">
        <v>117</v>
      </c>
      <c r="L130" s="165" t="s">
        <v>304</v>
      </c>
    </row>
    <row r="131" spans="2:15" ht="204" customHeight="1" x14ac:dyDescent="0.25">
      <c r="B131" s="225"/>
      <c r="C131" s="228"/>
      <c r="D131" s="225"/>
      <c r="E131" s="74" t="s">
        <v>143</v>
      </c>
      <c r="F131" s="188"/>
      <c r="G131" s="225"/>
      <c r="H131" s="21">
        <v>860.52599999999995</v>
      </c>
      <c r="I131" s="105">
        <v>860.52520000000004</v>
      </c>
      <c r="J131" s="104">
        <f t="shared" si="5"/>
        <v>99.999907033605041</v>
      </c>
      <c r="K131" s="225"/>
      <c r="L131" s="166" t="s">
        <v>305</v>
      </c>
    </row>
    <row r="132" spans="2:15" ht="147.75" customHeight="1" x14ac:dyDescent="0.25">
      <c r="B132" s="225">
        <v>50</v>
      </c>
      <c r="C132" s="228" t="s">
        <v>227</v>
      </c>
      <c r="D132" s="225" t="s">
        <v>18</v>
      </c>
      <c r="E132" s="138" t="s">
        <v>122</v>
      </c>
      <c r="F132" s="188" t="s">
        <v>170</v>
      </c>
      <c r="G132" s="225" t="s">
        <v>154</v>
      </c>
      <c r="H132" s="135">
        <v>1</v>
      </c>
      <c r="I132" s="75">
        <v>1</v>
      </c>
      <c r="J132" s="104">
        <f t="shared" si="5"/>
        <v>100</v>
      </c>
      <c r="K132" s="225" t="s">
        <v>117</v>
      </c>
      <c r="L132" s="178" t="s">
        <v>261</v>
      </c>
    </row>
    <row r="133" spans="2:15" ht="318" customHeight="1" x14ac:dyDescent="0.25">
      <c r="B133" s="225"/>
      <c r="C133" s="228"/>
      <c r="D133" s="225"/>
      <c r="E133" s="74" t="s">
        <v>143</v>
      </c>
      <c r="F133" s="188"/>
      <c r="G133" s="225"/>
      <c r="H133" s="21">
        <v>200.06200000000001</v>
      </c>
      <c r="I133" s="70">
        <v>200.06200000000001</v>
      </c>
      <c r="J133" s="104">
        <f t="shared" si="5"/>
        <v>100</v>
      </c>
      <c r="K133" s="225"/>
      <c r="L133" s="180"/>
    </row>
    <row r="134" spans="2:15" ht="171.75" customHeight="1" x14ac:dyDescent="0.25">
      <c r="B134" s="225">
        <v>51</v>
      </c>
      <c r="C134" s="228" t="s">
        <v>228</v>
      </c>
      <c r="D134" s="225" t="s">
        <v>18</v>
      </c>
      <c r="E134" s="138" t="s">
        <v>65</v>
      </c>
      <c r="F134" s="188" t="s">
        <v>170</v>
      </c>
      <c r="G134" s="225" t="s">
        <v>152</v>
      </c>
      <c r="H134" s="135">
        <v>3</v>
      </c>
      <c r="I134" s="75">
        <v>3</v>
      </c>
      <c r="J134" s="104">
        <f t="shared" si="5"/>
        <v>100</v>
      </c>
      <c r="K134" s="225" t="s">
        <v>117</v>
      </c>
      <c r="L134" s="178" t="s">
        <v>262</v>
      </c>
    </row>
    <row r="135" spans="2:15" ht="280.5" customHeight="1" x14ac:dyDescent="0.25">
      <c r="B135" s="225"/>
      <c r="C135" s="228"/>
      <c r="D135" s="225"/>
      <c r="E135" s="74" t="s">
        <v>143</v>
      </c>
      <c r="F135" s="188"/>
      <c r="G135" s="225"/>
      <c r="H135" s="21">
        <v>77.837999999999994</v>
      </c>
      <c r="I135" s="15">
        <v>77.837999999999994</v>
      </c>
      <c r="J135" s="102">
        <f t="shared" si="5"/>
        <v>100</v>
      </c>
      <c r="K135" s="225"/>
      <c r="L135" s="180"/>
      <c r="N135" s="71">
        <f>H135-I135</f>
        <v>0</v>
      </c>
    </row>
    <row r="136" spans="2:15" ht="195.75" customHeight="1" x14ac:dyDescent="0.25">
      <c r="B136" s="225">
        <v>52</v>
      </c>
      <c r="C136" s="228" t="s">
        <v>229</v>
      </c>
      <c r="D136" s="225" t="s">
        <v>18</v>
      </c>
      <c r="E136" s="138" t="s">
        <v>123</v>
      </c>
      <c r="F136" s="225" t="s">
        <v>170</v>
      </c>
      <c r="G136" s="225" t="s">
        <v>153</v>
      </c>
      <c r="H136" s="135">
        <v>1</v>
      </c>
      <c r="I136" s="75">
        <v>1</v>
      </c>
      <c r="J136" s="104">
        <f t="shared" si="5"/>
        <v>100</v>
      </c>
      <c r="K136" s="225" t="s">
        <v>117</v>
      </c>
      <c r="L136" s="176" t="s">
        <v>263</v>
      </c>
    </row>
    <row r="137" spans="2:15" ht="245.25" customHeight="1" x14ac:dyDescent="0.25">
      <c r="B137" s="225"/>
      <c r="C137" s="228"/>
      <c r="D137" s="225"/>
      <c r="E137" s="74" t="s">
        <v>143</v>
      </c>
      <c r="F137" s="225"/>
      <c r="G137" s="225"/>
      <c r="H137" s="21">
        <f>34604/1000</f>
        <v>34.603999999999999</v>
      </c>
      <c r="I137" s="70">
        <v>34.603999999999999</v>
      </c>
      <c r="J137" s="104">
        <f t="shared" si="5"/>
        <v>100</v>
      </c>
      <c r="K137" s="225"/>
      <c r="L137" s="239"/>
    </row>
    <row r="138" spans="2:15" ht="76.5" customHeight="1" x14ac:dyDescent="0.25">
      <c r="B138" s="138">
        <v>53</v>
      </c>
      <c r="C138" s="154" t="s">
        <v>230</v>
      </c>
      <c r="D138" s="100" t="s">
        <v>9</v>
      </c>
      <c r="E138" s="100" t="s">
        <v>11</v>
      </c>
      <c r="F138" s="138" t="s">
        <v>172</v>
      </c>
      <c r="G138" s="138" t="s">
        <v>156</v>
      </c>
      <c r="H138" s="106">
        <v>7</v>
      </c>
      <c r="I138" s="101">
        <v>6.5</v>
      </c>
      <c r="J138" s="106"/>
      <c r="K138" s="138" t="s">
        <v>15</v>
      </c>
      <c r="L138" s="103" t="s">
        <v>331</v>
      </c>
    </row>
    <row r="139" spans="2:15" ht="82.5" customHeight="1" x14ac:dyDescent="0.25">
      <c r="B139" s="138">
        <v>54</v>
      </c>
      <c r="C139" s="136" t="s">
        <v>231</v>
      </c>
      <c r="D139" s="138" t="s">
        <v>18</v>
      </c>
      <c r="E139" s="138" t="s">
        <v>155</v>
      </c>
      <c r="F139" s="138" t="s">
        <v>170</v>
      </c>
      <c r="G139" s="138" t="s">
        <v>157</v>
      </c>
      <c r="H139" s="78">
        <v>268450</v>
      </c>
      <c r="I139" s="167">
        <v>640000</v>
      </c>
      <c r="J139" s="78">
        <f>I139/H139*100</f>
        <v>238.4056621344757</v>
      </c>
      <c r="K139" s="164" t="s">
        <v>15</v>
      </c>
      <c r="L139" s="165" t="s">
        <v>296</v>
      </c>
      <c r="N139" s="71">
        <f>H137+H135+H133+H131+H129+H127</f>
        <v>1273.4739999999999</v>
      </c>
      <c r="O139" s="71">
        <f>I137+I135+I133+I131+I129+I127</f>
        <v>1273.4731999999999</v>
      </c>
    </row>
    <row r="140" spans="2:15" ht="18.75" customHeight="1" x14ac:dyDescent="0.25">
      <c r="B140" s="190" t="s">
        <v>328</v>
      </c>
      <c r="C140" s="191"/>
      <c r="D140" s="191"/>
      <c r="E140" s="191"/>
      <c r="F140" s="191"/>
      <c r="G140" s="191"/>
      <c r="H140" s="191"/>
      <c r="I140" s="191"/>
      <c r="J140" s="191"/>
      <c r="K140" s="191"/>
      <c r="L140" s="192"/>
    </row>
    <row r="141" spans="2:15" ht="116.25" customHeight="1" x14ac:dyDescent="0.25">
      <c r="B141" s="138">
        <v>55</v>
      </c>
      <c r="C141" s="155" t="s">
        <v>232</v>
      </c>
      <c r="D141" s="138" t="s">
        <v>124</v>
      </c>
      <c r="E141" s="138" t="s">
        <v>125</v>
      </c>
      <c r="F141" s="138" t="s">
        <v>54</v>
      </c>
      <c r="G141" s="138" t="s">
        <v>126</v>
      </c>
      <c r="H141" s="138">
        <v>83.83</v>
      </c>
      <c r="I141" s="138">
        <v>83.83</v>
      </c>
      <c r="J141" s="138">
        <f>I141*100/H141</f>
        <v>100</v>
      </c>
      <c r="K141" s="138" t="s">
        <v>160</v>
      </c>
      <c r="L141" s="158" t="s">
        <v>254</v>
      </c>
    </row>
    <row r="142" spans="2:15" ht="109.5" customHeight="1" x14ac:dyDescent="0.25">
      <c r="B142" s="225">
        <v>56</v>
      </c>
      <c r="C142" s="224" t="s">
        <v>233</v>
      </c>
      <c r="D142" s="225" t="s">
        <v>18</v>
      </c>
      <c r="E142" s="138" t="s">
        <v>29</v>
      </c>
      <c r="F142" s="225" t="s">
        <v>54</v>
      </c>
      <c r="G142" s="225" t="s">
        <v>82</v>
      </c>
      <c r="H142" s="159">
        <v>6</v>
      </c>
      <c r="I142" s="75">
        <v>8</v>
      </c>
      <c r="J142" s="160">
        <f>I142*100/H142</f>
        <v>133.33333333333334</v>
      </c>
      <c r="K142" s="225" t="s">
        <v>127</v>
      </c>
      <c r="L142" s="176" t="s">
        <v>303</v>
      </c>
    </row>
    <row r="143" spans="2:15" ht="409.6" customHeight="1" x14ac:dyDescent="0.25">
      <c r="B143" s="225"/>
      <c r="C143" s="224"/>
      <c r="D143" s="225"/>
      <c r="E143" s="74" t="s">
        <v>143</v>
      </c>
      <c r="F143" s="225"/>
      <c r="G143" s="225"/>
      <c r="H143" s="159">
        <v>4681.9049999999997</v>
      </c>
      <c r="I143" s="84">
        <v>4681.9032999999999</v>
      </c>
      <c r="J143" s="150">
        <f>I143*100/H143</f>
        <v>99.99996368999372</v>
      </c>
      <c r="K143" s="225"/>
      <c r="L143" s="239"/>
      <c r="N143">
        <f>H143</f>
        <v>4681.9049999999997</v>
      </c>
      <c r="O143">
        <f>I143</f>
        <v>4681.9032999999999</v>
      </c>
    </row>
    <row r="144" spans="2:15" ht="14.25" customHeight="1" x14ac:dyDescent="0.25">
      <c r="B144" s="190" t="s">
        <v>329</v>
      </c>
      <c r="C144" s="191"/>
      <c r="D144" s="191"/>
      <c r="E144" s="191"/>
      <c r="F144" s="191"/>
      <c r="G144" s="191"/>
      <c r="H144" s="191"/>
      <c r="I144" s="191"/>
      <c r="J144" s="191"/>
      <c r="K144" s="191"/>
      <c r="L144" s="192"/>
    </row>
    <row r="145" spans="1:17" s="65" customFormat="1" ht="362.25" customHeight="1" x14ac:dyDescent="0.25">
      <c r="B145" s="138">
        <v>57</v>
      </c>
      <c r="C145" s="156" t="s">
        <v>234</v>
      </c>
      <c r="D145" s="138" t="s">
        <v>128</v>
      </c>
      <c r="E145" s="138" t="s">
        <v>11</v>
      </c>
      <c r="F145" s="138" t="s">
        <v>54</v>
      </c>
      <c r="G145" s="138" t="s">
        <v>129</v>
      </c>
      <c r="H145" s="100">
        <v>87.23</v>
      </c>
      <c r="I145" s="101">
        <v>89.12</v>
      </c>
      <c r="J145" s="106">
        <f>I145*100/H145</f>
        <v>102.16668577324315</v>
      </c>
      <c r="K145" s="157" t="s">
        <v>161</v>
      </c>
      <c r="L145" s="77" t="s">
        <v>248</v>
      </c>
      <c r="M145" s="111"/>
    </row>
    <row r="146" spans="1:17" ht="57" customHeight="1" x14ac:dyDescent="0.25">
      <c r="B146" s="225">
        <v>58</v>
      </c>
      <c r="C146" s="224" t="s">
        <v>235</v>
      </c>
      <c r="D146" s="225" t="s">
        <v>18</v>
      </c>
      <c r="E146" s="138" t="s">
        <v>65</v>
      </c>
      <c r="F146" s="225" t="s">
        <v>54</v>
      </c>
      <c r="G146" s="225" t="s">
        <v>82</v>
      </c>
      <c r="H146" s="138">
        <v>7</v>
      </c>
      <c r="I146" s="75">
        <v>7</v>
      </c>
      <c r="J146" s="104">
        <f t="shared" ref="J146:J153" si="6">I146*100/H146</f>
        <v>100</v>
      </c>
      <c r="K146" s="225" t="s">
        <v>130</v>
      </c>
      <c r="L146" s="176" t="s">
        <v>293</v>
      </c>
    </row>
    <row r="147" spans="1:17" ht="399" customHeight="1" x14ac:dyDescent="0.25">
      <c r="B147" s="225"/>
      <c r="C147" s="224"/>
      <c r="D147" s="225"/>
      <c r="E147" s="74" t="s">
        <v>143</v>
      </c>
      <c r="F147" s="225"/>
      <c r="G147" s="225"/>
      <c r="H147" s="84">
        <f>412011.5/1000</f>
        <v>412.01150000000001</v>
      </c>
      <c r="I147" s="75">
        <v>412.01150000000001</v>
      </c>
      <c r="J147" s="104">
        <f t="shared" si="6"/>
        <v>100</v>
      </c>
      <c r="K147" s="225"/>
      <c r="L147" s="239"/>
    </row>
    <row r="148" spans="1:17" ht="292.5" customHeight="1" x14ac:dyDescent="0.25">
      <c r="B148" s="225">
        <v>59</v>
      </c>
      <c r="C148" s="222" t="s">
        <v>236</v>
      </c>
      <c r="D148" s="225" t="s">
        <v>18</v>
      </c>
      <c r="E148" s="138" t="s">
        <v>65</v>
      </c>
      <c r="F148" s="225" t="s">
        <v>54</v>
      </c>
      <c r="G148" s="225" t="s">
        <v>82</v>
      </c>
      <c r="H148" s="135">
        <v>20</v>
      </c>
      <c r="I148" s="75">
        <v>20</v>
      </c>
      <c r="J148" s="104">
        <f t="shared" si="6"/>
        <v>100</v>
      </c>
      <c r="K148" s="225"/>
      <c r="L148" s="176" t="s">
        <v>308</v>
      </c>
    </row>
    <row r="149" spans="1:17" ht="237" customHeight="1" x14ac:dyDescent="0.25">
      <c r="B149" s="225"/>
      <c r="C149" s="222"/>
      <c r="D149" s="225"/>
      <c r="E149" s="74" t="s">
        <v>143</v>
      </c>
      <c r="F149" s="225"/>
      <c r="G149" s="225"/>
      <c r="H149" s="21">
        <v>124.813</v>
      </c>
      <c r="I149" s="75">
        <v>210.35210000000001</v>
      </c>
      <c r="J149" s="104">
        <f t="shared" si="6"/>
        <v>168.53380657463563</v>
      </c>
      <c r="K149" s="225"/>
      <c r="L149" s="239"/>
    </row>
    <row r="150" spans="1:17" ht="48.75" customHeight="1" x14ac:dyDescent="0.25">
      <c r="B150" s="225">
        <v>60</v>
      </c>
      <c r="C150" s="222" t="s">
        <v>237</v>
      </c>
      <c r="D150" s="225" t="s">
        <v>18</v>
      </c>
      <c r="E150" s="138" t="s">
        <v>94</v>
      </c>
      <c r="F150" s="225" t="s">
        <v>54</v>
      </c>
      <c r="G150" s="225" t="s">
        <v>82</v>
      </c>
      <c r="H150" s="11">
        <v>1</v>
      </c>
      <c r="I150" s="73">
        <v>1</v>
      </c>
      <c r="J150" s="104">
        <f t="shared" si="6"/>
        <v>100</v>
      </c>
      <c r="K150" s="225"/>
      <c r="L150" s="240" t="s">
        <v>294</v>
      </c>
    </row>
    <row r="151" spans="1:17" ht="141" customHeight="1" x14ac:dyDescent="0.25">
      <c r="B151" s="225"/>
      <c r="C151" s="222"/>
      <c r="D151" s="225"/>
      <c r="E151" s="74" t="s">
        <v>143</v>
      </c>
      <c r="F151" s="225"/>
      <c r="G151" s="225"/>
      <c r="H151" s="21">
        <v>563.60699999999997</v>
      </c>
      <c r="I151" s="75">
        <v>461.80599999999998</v>
      </c>
      <c r="J151" s="104">
        <f t="shared" si="6"/>
        <v>81.937591264835248</v>
      </c>
      <c r="K151" s="225"/>
      <c r="L151" s="241"/>
    </row>
    <row r="152" spans="1:17" ht="115.5" customHeight="1" x14ac:dyDescent="0.25">
      <c r="B152" s="225">
        <v>61</v>
      </c>
      <c r="C152" s="222" t="s">
        <v>238</v>
      </c>
      <c r="D152" s="225" t="s">
        <v>18</v>
      </c>
      <c r="E152" s="138" t="s">
        <v>131</v>
      </c>
      <c r="F152" s="225" t="s">
        <v>54</v>
      </c>
      <c r="G152" s="225" t="s">
        <v>82</v>
      </c>
      <c r="H152" s="135">
        <v>2</v>
      </c>
      <c r="I152" s="75">
        <v>2</v>
      </c>
      <c r="J152" s="104">
        <f t="shared" si="6"/>
        <v>100</v>
      </c>
      <c r="K152" s="225"/>
      <c r="L152" s="178" t="s">
        <v>272</v>
      </c>
    </row>
    <row r="153" spans="1:17" ht="136.5" customHeight="1" x14ac:dyDescent="0.25">
      <c r="B153" s="225"/>
      <c r="C153" s="222"/>
      <c r="D153" s="225"/>
      <c r="E153" s="74" t="s">
        <v>143</v>
      </c>
      <c r="F153" s="225"/>
      <c r="G153" s="225"/>
      <c r="H153" s="21">
        <f>69475/1000</f>
        <v>69.474999999999994</v>
      </c>
      <c r="I153" s="75">
        <v>69.474999999999994</v>
      </c>
      <c r="J153" s="104">
        <f t="shared" si="6"/>
        <v>100</v>
      </c>
      <c r="K153" s="225"/>
      <c r="L153" s="180"/>
      <c r="P153" s="119"/>
    </row>
    <row r="154" spans="1:17" ht="39.75" customHeight="1" x14ac:dyDescent="0.25">
      <c r="B154" s="225">
        <v>62</v>
      </c>
      <c r="C154" s="222" t="s">
        <v>239</v>
      </c>
      <c r="D154" s="225" t="s">
        <v>18</v>
      </c>
      <c r="E154" s="138" t="s">
        <v>132</v>
      </c>
      <c r="F154" s="225" t="s">
        <v>133</v>
      </c>
      <c r="G154" s="225" t="s">
        <v>82</v>
      </c>
      <c r="H154" s="138" t="s">
        <v>19</v>
      </c>
      <c r="I154" s="75" t="s">
        <v>19</v>
      </c>
      <c r="J154" s="138" t="s">
        <v>19</v>
      </c>
      <c r="K154" s="225"/>
      <c r="L154" s="242" t="s">
        <v>19</v>
      </c>
    </row>
    <row r="155" spans="1:17" ht="39" customHeight="1" x14ac:dyDescent="0.25">
      <c r="B155" s="225"/>
      <c r="C155" s="222"/>
      <c r="D155" s="225"/>
      <c r="E155" s="74" t="s">
        <v>143</v>
      </c>
      <c r="F155" s="225"/>
      <c r="G155" s="225"/>
      <c r="H155" s="138" t="s">
        <v>19</v>
      </c>
      <c r="I155" s="75" t="s">
        <v>19</v>
      </c>
      <c r="J155" s="138" t="s">
        <v>19</v>
      </c>
      <c r="K155" s="225"/>
      <c r="L155" s="243"/>
    </row>
    <row r="156" spans="1:17" ht="38.25" customHeight="1" x14ac:dyDescent="0.25">
      <c r="B156" s="229">
        <v>63</v>
      </c>
      <c r="C156" s="230" t="s">
        <v>273</v>
      </c>
      <c r="D156" s="229" t="s">
        <v>18</v>
      </c>
      <c r="E156" s="95" t="s">
        <v>134</v>
      </c>
      <c r="F156" s="229">
        <v>2025</v>
      </c>
      <c r="G156" s="229" t="s">
        <v>82</v>
      </c>
      <c r="H156" s="90" t="s">
        <v>19</v>
      </c>
      <c r="I156" s="57" t="s">
        <v>19</v>
      </c>
      <c r="J156" s="90" t="s">
        <v>19</v>
      </c>
      <c r="K156" s="229" t="s">
        <v>135</v>
      </c>
      <c r="L156" s="208" t="s">
        <v>19</v>
      </c>
    </row>
    <row r="157" spans="1:17" ht="61.5" customHeight="1" x14ac:dyDescent="0.25">
      <c r="B157" s="229"/>
      <c r="C157" s="230"/>
      <c r="D157" s="229"/>
      <c r="E157" s="92" t="s">
        <v>143</v>
      </c>
      <c r="F157" s="229"/>
      <c r="G157" s="229"/>
      <c r="H157" s="90" t="s">
        <v>19</v>
      </c>
      <c r="I157" s="57" t="s">
        <v>19</v>
      </c>
      <c r="J157" s="90" t="s">
        <v>19</v>
      </c>
      <c r="K157" s="229"/>
      <c r="L157" s="209"/>
      <c r="N157" s="71">
        <f>H147+H149+H151+H153</f>
        <v>1169.9065000000001</v>
      </c>
      <c r="O157" s="131">
        <f>I147+I149+I151+I153</f>
        <v>1153.6445999999999</v>
      </c>
      <c r="P157" s="71">
        <f>N157+N143</f>
        <v>5851.8114999999998</v>
      </c>
      <c r="Q157" s="71">
        <f>O157+O143</f>
        <v>5835.5478999999996</v>
      </c>
    </row>
    <row r="158" spans="1:17" ht="21.75" customHeight="1" x14ac:dyDescent="0.25">
      <c r="A158" s="4"/>
      <c r="B158" s="10"/>
      <c r="C158" s="47" t="s">
        <v>137</v>
      </c>
      <c r="D158" s="29"/>
      <c r="E158" s="29"/>
      <c r="F158" s="29"/>
      <c r="G158" s="29"/>
      <c r="H158" s="48">
        <v>161696.83180000001</v>
      </c>
      <c r="I158" s="48">
        <v>161125.4779</v>
      </c>
      <c r="J158" s="48"/>
      <c r="K158" s="29"/>
      <c r="L158" s="67"/>
      <c r="N158" s="71">
        <f>SUM(N53:N157)</f>
        <v>156649.93349999998</v>
      </c>
      <c r="O158" s="71">
        <f>SUM(O53:O157)</f>
        <v>156078.73490000004</v>
      </c>
    </row>
    <row r="159" spans="1:17" ht="21.75" customHeight="1" x14ac:dyDescent="0.25">
      <c r="A159" s="4"/>
      <c r="B159" s="10"/>
      <c r="C159" s="47" t="s">
        <v>136</v>
      </c>
      <c r="D159" s="29"/>
      <c r="E159" s="29"/>
      <c r="F159" s="33"/>
      <c r="G159" s="29"/>
      <c r="H159" s="29">
        <v>375</v>
      </c>
      <c r="I159" s="63">
        <v>355</v>
      </c>
      <c r="J159" s="29"/>
      <c r="K159" s="29"/>
      <c r="L159" s="67"/>
      <c r="O159" s="71">
        <f>O158+5046.7439</f>
        <v>161125.47880000004</v>
      </c>
    </row>
    <row r="160" spans="1:17" ht="78.75" customHeight="1" x14ac:dyDescent="0.25">
      <c r="B160" s="23"/>
      <c r="C160" s="24" t="s">
        <v>146</v>
      </c>
      <c r="D160" s="23"/>
      <c r="E160" s="23"/>
      <c r="F160" s="23"/>
      <c r="G160" s="23"/>
      <c r="H160" s="25" t="s">
        <v>145</v>
      </c>
      <c r="I160" s="64"/>
      <c r="J160" s="25"/>
      <c r="K160" s="23"/>
      <c r="N160" s="86"/>
      <c r="O160" s="129"/>
      <c r="P160" s="130"/>
    </row>
    <row r="161" spans="2:11" x14ac:dyDescent="0.25">
      <c r="B161" s="23"/>
      <c r="C161" s="26"/>
      <c r="D161" s="23"/>
      <c r="E161" s="23"/>
      <c r="F161" s="23"/>
      <c r="G161" s="23"/>
      <c r="K161" s="23"/>
    </row>
    <row r="162" spans="2:11" x14ac:dyDescent="0.25">
      <c r="B162" s="23"/>
      <c r="C162" s="26"/>
      <c r="D162" s="23"/>
      <c r="E162" s="23"/>
      <c r="F162" s="23"/>
      <c r="G162" s="23"/>
      <c r="K162" s="23"/>
    </row>
  </sheetData>
  <mergeCells count="336">
    <mergeCell ref="B64:L64"/>
    <mergeCell ref="B98:L98"/>
    <mergeCell ref="B90:L90"/>
    <mergeCell ref="B109:L109"/>
    <mergeCell ref="B144:L144"/>
    <mergeCell ref="B140:L140"/>
    <mergeCell ref="B124:L124"/>
    <mergeCell ref="B105:B106"/>
    <mergeCell ref="C105:C106"/>
    <mergeCell ref="D105:D106"/>
    <mergeCell ref="F105:F106"/>
    <mergeCell ref="G105:G106"/>
    <mergeCell ref="B107:B108"/>
    <mergeCell ref="C107:C108"/>
    <mergeCell ref="D84:D85"/>
    <mergeCell ref="F84:F85"/>
    <mergeCell ref="B94:K94"/>
    <mergeCell ref="K95:K97"/>
    <mergeCell ref="B96:B97"/>
    <mergeCell ref="C96:C97"/>
    <mergeCell ref="D96:D97"/>
    <mergeCell ref="F96:F97"/>
    <mergeCell ref="G96:G97"/>
    <mergeCell ref="B88:B89"/>
    <mergeCell ref="K91:K93"/>
    <mergeCell ref="B92:B93"/>
    <mergeCell ref="C92:C93"/>
    <mergeCell ref="D92:D93"/>
    <mergeCell ref="F92:F93"/>
    <mergeCell ref="L117:L118"/>
    <mergeCell ref="L119:L120"/>
    <mergeCell ref="B134:B135"/>
    <mergeCell ref="C134:C135"/>
    <mergeCell ref="D134:D135"/>
    <mergeCell ref="F134:F135"/>
    <mergeCell ref="B111:B112"/>
    <mergeCell ref="C111:C112"/>
    <mergeCell ref="B103:B104"/>
    <mergeCell ref="B115:B116"/>
    <mergeCell ref="C115:C116"/>
    <mergeCell ref="D115:D116"/>
    <mergeCell ref="B113:B114"/>
    <mergeCell ref="F128:F129"/>
    <mergeCell ref="B126:B127"/>
    <mergeCell ref="C126:C127"/>
    <mergeCell ref="D126:D127"/>
    <mergeCell ref="F126:F127"/>
    <mergeCell ref="L68:L69"/>
    <mergeCell ref="L70:L71"/>
    <mergeCell ref="L76:L77"/>
    <mergeCell ref="L80:L81"/>
    <mergeCell ref="L88:L89"/>
    <mergeCell ref="L103:L104"/>
    <mergeCell ref="L105:L106"/>
    <mergeCell ref="L107:L108"/>
    <mergeCell ref="G134:G135"/>
    <mergeCell ref="K134:K135"/>
    <mergeCell ref="K128:K129"/>
    <mergeCell ref="K117:K118"/>
    <mergeCell ref="K113:K114"/>
    <mergeCell ref="L72:L73"/>
    <mergeCell ref="L115:L116"/>
    <mergeCell ref="K115:K116"/>
    <mergeCell ref="G128:G129"/>
    <mergeCell ref="K80:K81"/>
    <mergeCell ref="K121:K122"/>
    <mergeCell ref="G126:G127"/>
    <mergeCell ref="K126:K127"/>
    <mergeCell ref="K130:K131"/>
    <mergeCell ref="G92:G93"/>
    <mergeCell ref="K84:K85"/>
    <mergeCell ref="F56:F57"/>
    <mergeCell ref="G56:G57"/>
    <mergeCell ref="L45:L46"/>
    <mergeCell ref="L47:L48"/>
    <mergeCell ref="L43:L44"/>
    <mergeCell ref="L128:L129"/>
    <mergeCell ref="L156:L157"/>
    <mergeCell ref="L74:L75"/>
    <mergeCell ref="L84:L85"/>
    <mergeCell ref="L146:L147"/>
    <mergeCell ref="L148:L149"/>
    <mergeCell ref="L150:L151"/>
    <mergeCell ref="L152:L153"/>
    <mergeCell ref="L154:L155"/>
    <mergeCell ref="L56:L57"/>
    <mergeCell ref="L142:L143"/>
    <mergeCell ref="L132:L133"/>
    <mergeCell ref="L134:L135"/>
    <mergeCell ref="L136:L137"/>
    <mergeCell ref="L126:L127"/>
    <mergeCell ref="L86:L87"/>
    <mergeCell ref="L82:L83"/>
    <mergeCell ref="F115:F116"/>
    <mergeCell ref="G115:G116"/>
    <mergeCell ref="C49:C50"/>
    <mergeCell ref="D49:D50"/>
    <mergeCell ref="F49:F50"/>
    <mergeCell ref="G49:G50"/>
    <mergeCell ref="K49:K50"/>
    <mergeCell ref="B45:B46"/>
    <mergeCell ref="C45:C46"/>
    <mergeCell ref="D45:D46"/>
    <mergeCell ref="F45:F46"/>
    <mergeCell ref="G45:G46"/>
    <mergeCell ref="C47:C48"/>
    <mergeCell ref="D47:D48"/>
    <mergeCell ref="F47:F48"/>
    <mergeCell ref="G47:G48"/>
    <mergeCell ref="B132:B133"/>
    <mergeCell ref="C132:C133"/>
    <mergeCell ref="D132:D133"/>
    <mergeCell ref="F132:F133"/>
    <mergeCell ref="G132:G133"/>
    <mergeCell ref="K132:K133"/>
    <mergeCell ref="B142:B143"/>
    <mergeCell ref="C142:C143"/>
    <mergeCell ref="B136:B137"/>
    <mergeCell ref="C136:C137"/>
    <mergeCell ref="D136:D137"/>
    <mergeCell ref="F136:F137"/>
    <mergeCell ref="G136:G137"/>
    <mergeCell ref="B82:B83"/>
    <mergeCell ref="C82:C83"/>
    <mergeCell ref="G80:G81"/>
    <mergeCell ref="K76:K77"/>
    <mergeCell ref="B78:B79"/>
    <mergeCell ref="C78:C79"/>
    <mergeCell ref="K78:K79"/>
    <mergeCell ref="B76:B77"/>
    <mergeCell ref="C76:C77"/>
    <mergeCell ref="D76:D77"/>
    <mergeCell ref="F76:F77"/>
    <mergeCell ref="D82:D83"/>
    <mergeCell ref="F82:F83"/>
    <mergeCell ref="B80:B81"/>
    <mergeCell ref="C80:C81"/>
    <mergeCell ref="D80:D81"/>
    <mergeCell ref="F80:F81"/>
    <mergeCell ref="G78:G79"/>
    <mergeCell ref="G82:G83"/>
    <mergeCell ref="K82:K83"/>
    <mergeCell ref="K156:K157"/>
    <mergeCell ref="B156:B157"/>
    <mergeCell ref="C156:C157"/>
    <mergeCell ref="D156:D157"/>
    <mergeCell ref="F156:F157"/>
    <mergeCell ref="G156:G157"/>
    <mergeCell ref="B154:B155"/>
    <mergeCell ref="C154:C155"/>
    <mergeCell ref="D154:D155"/>
    <mergeCell ref="F154:F155"/>
    <mergeCell ref="G154:G155"/>
    <mergeCell ref="K146:K155"/>
    <mergeCell ref="B148:B149"/>
    <mergeCell ref="C148:C149"/>
    <mergeCell ref="B152:B153"/>
    <mergeCell ref="C152:C153"/>
    <mergeCell ref="D152:D153"/>
    <mergeCell ref="F152:F153"/>
    <mergeCell ref="G152:G153"/>
    <mergeCell ref="D148:D149"/>
    <mergeCell ref="F148:F149"/>
    <mergeCell ref="G148:G149"/>
    <mergeCell ref="B150:B151"/>
    <mergeCell ref="C150:C151"/>
    <mergeCell ref="D150:D151"/>
    <mergeCell ref="F150:F151"/>
    <mergeCell ref="G150:G151"/>
    <mergeCell ref="B146:B147"/>
    <mergeCell ref="C146:C147"/>
    <mergeCell ref="D146:D147"/>
    <mergeCell ref="F146:F147"/>
    <mergeCell ref="G146:G147"/>
    <mergeCell ref="K136:K137"/>
    <mergeCell ref="D142:D143"/>
    <mergeCell ref="F142:F143"/>
    <mergeCell ref="G142:G143"/>
    <mergeCell ref="K142:K143"/>
    <mergeCell ref="B121:B122"/>
    <mergeCell ref="C121:C122"/>
    <mergeCell ref="D121:D122"/>
    <mergeCell ref="F121:F122"/>
    <mergeCell ref="G121:G122"/>
    <mergeCell ref="B130:B131"/>
    <mergeCell ref="C130:C131"/>
    <mergeCell ref="D130:D131"/>
    <mergeCell ref="F130:F131"/>
    <mergeCell ref="G130:G131"/>
    <mergeCell ref="B128:B129"/>
    <mergeCell ref="C128:C129"/>
    <mergeCell ref="D128:D129"/>
    <mergeCell ref="B119:B120"/>
    <mergeCell ref="C119:C120"/>
    <mergeCell ref="D119:D120"/>
    <mergeCell ref="F119:F120"/>
    <mergeCell ref="G119:G120"/>
    <mergeCell ref="K119:K120"/>
    <mergeCell ref="B117:B118"/>
    <mergeCell ref="C117:C118"/>
    <mergeCell ref="D117:D118"/>
    <mergeCell ref="F117:F118"/>
    <mergeCell ref="G117:G118"/>
    <mergeCell ref="C113:C114"/>
    <mergeCell ref="D113:D114"/>
    <mergeCell ref="F113:F114"/>
    <mergeCell ref="G113:G114"/>
    <mergeCell ref="C103:C104"/>
    <mergeCell ref="D103:D104"/>
    <mergeCell ref="G103:G104"/>
    <mergeCell ref="K103:K104"/>
    <mergeCell ref="D99:D102"/>
    <mergeCell ref="G99:G102"/>
    <mergeCell ref="K99:K102"/>
    <mergeCell ref="K105:K106"/>
    <mergeCell ref="D111:D112"/>
    <mergeCell ref="F111:F112"/>
    <mergeCell ref="G111:G112"/>
    <mergeCell ref="K111:K112"/>
    <mergeCell ref="D107:D108"/>
    <mergeCell ref="F107:F108"/>
    <mergeCell ref="G107:G108"/>
    <mergeCell ref="K107:K108"/>
    <mergeCell ref="B86:B87"/>
    <mergeCell ref="C86:C87"/>
    <mergeCell ref="D86:D87"/>
    <mergeCell ref="F86:F87"/>
    <mergeCell ref="G86:G87"/>
    <mergeCell ref="K86:K87"/>
    <mergeCell ref="B84:B85"/>
    <mergeCell ref="G84:G85"/>
    <mergeCell ref="C88:C89"/>
    <mergeCell ref="D88:D89"/>
    <mergeCell ref="F88:F89"/>
    <mergeCell ref="G88:G89"/>
    <mergeCell ref="K88:K89"/>
    <mergeCell ref="C84:C85"/>
    <mergeCell ref="K66:K67"/>
    <mergeCell ref="G76:G77"/>
    <mergeCell ref="B74:B75"/>
    <mergeCell ref="F74:F75"/>
    <mergeCell ref="G74:G75"/>
    <mergeCell ref="K70:K71"/>
    <mergeCell ref="B68:B69"/>
    <mergeCell ref="B72:B73"/>
    <mergeCell ref="C72:C73"/>
    <mergeCell ref="D72:D73"/>
    <mergeCell ref="F72:F73"/>
    <mergeCell ref="K68:K69"/>
    <mergeCell ref="G72:G73"/>
    <mergeCell ref="K72:K73"/>
    <mergeCell ref="C74:C75"/>
    <mergeCell ref="B70:B71"/>
    <mergeCell ref="C70:C71"/>
    <mergeCell ref="K74:K75"/>
    <mergeCell ref="D74:D75"/>
    <mergeCell ref="B2:K4"/>
    <mergeCell ref="B8:B9"/>
    <mergeCell ref="C8:C9"/>
    <mergeCell ref="D8:D9"/>
    <mergeCell ref="E8:E9"/>
    <mergeCell ref="F8:F9"/>
    <mergeCell ref="G8:G9"/>
    <mergeCell ref="B21:K21"/>
    <mergeCell ref="B23:K23"/>
    <mergeCell ref="B19:K19"/>
    <mergeCell ref="B6:L6"/>
    <mergeCell ref="H8:J8"/>
    <mergeCell ref="L8:L9"/>
    <mergeCell ref="B13:L13"/>
    <mergeCell ref="B15:L15"/>
    <mergeCell ref="B17:L17"/>
    <mergeCell ref="B20:L20"/>
    <mergeCell ref="K8:K9"/>
    <mergeCell ref="B11:K11"/>
    <mergeCell ref="B12:K12"/>
    <mergeCell ref="B16:K16"/>
    <mergeCell ref="K56:K57"/>
    <mergeCell ref="B56:B57"/>
    <mergeCell ref="C56:C57"/>
    <mergeCell ref="D56:D57"/>
    <mergeCell ref="K45:K46"/>
    <mergeCell ref="B22:L22"/>
    <mergeCell ref="G41:G42"/>
    <mergeCell ref="B39:B40"/>
    <mergeCell ref="B26:K26"/>
    <mergeCell ref="B35:K35"/>
    <mergeCell ref="B30:K30"/>
    <mergeCell ref="K41:K42"/>
    <mergeCell ref="B27:L27"/>
    <mergeCell ref="B43:B44"/>
    <mergeCell ref="D43:D44"/>
    <mergeCell ref="F43:F44"/>
    <mergeCell ref="K43:K44"/>
    <mergeCell ref="B41:B42"/>
    <mergeCell ref="C41:C42"/>
    <mergeCell ref="C39:C40"/>
    <mergeCell ref="B28:K28"/>
    <mergeCell ref="D39:D40"/>
    <mergeCell ref="F39:F40"/>
    <mergeCell ref="B49:B50"/>
    <mergeCell ref="B38:L38"/>
    <mergeCell ref="C37:K37"/>
    <mergeCell ref="B31:I31"/>
    <mergeCell ref="G43:G44"/>
    <mergeCell ref="C43:C44"/>
    <mergeCell ref="D41:D42"/>
    <mergeCell ref="F41:F42"/>
    <mergeCell ref="G39:G40"/>
    <mergeCell ref="K39:K40"/>
    <mergeCell ref="L41:L42"/>
    <mergeCell ref="L39:L40"/>
    <mergeCell ref="L66:L67"/>
    <mergeCell ref="L49:L50"/>
    <mergeCell ref="L113:L114"/>
    <mergeCell ref="L111:L112"/>
    <mergeCell ref="K47:K48"/>
    <mergeCell ref="B60:K60"/>
    <mergeCell ref="B61:K61"/>
    <mergeCell ref="B62:K62"/>
    <mergeCell ref="C68:C69"/>
    <mergeCell ref="D68:D69"/>
    <mergeCell ref="F68:F69"/>
    <mergeCell ref="G68:G69"/>
    <mergeCell ref="B66:B67"/>
    <mergeCell ref="C66:C67"/>
    <mergeCell ref="D66:D67"/>
    <mergeCell ref="F66:F67"/>
    <mergeCell ref="G66:G67"/>
    <mergeCell ref="D70:D71"/>
    <mergeCell ref="F70:F71"/>
    <mergeCell ref="G70:G71"/>
    <mergeCell ref="B47:B48"/>
    <mergeCell ref="D78:D79"/>
    <mergeCell ref="F78:F79"/>
    <mergeCell ref="B54:K54"/>
  </mergeCells>
  <pageMargins left="0.11811023622047245" right="0.19685039370078741" top="0.15748031496062992" bottom="0.15748031496062992"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дор карта рус</vt:lpstr>
      <vt:lpstr>'дор карта рус'!Область_печати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Айгерим Акпанбекова</dc:creator>
  <cp:lastModifiedBy>Айгерим Акпанбекова</cp:lastModifiedBy>
  <cp:lastPrinted>2025-02-27T11:23:50Z</cp:lastPrinted>
  <dcterms:created xsi:type="dcterms:W3CDTF">2024-12-30T04:17:09Z</dcterms:created>
  <dcterms:modified xsi:type="dcterms:W3CDTF">2025-06-16T10:18:14Z</dcterms:modified>
</cp:coreProperties>
</file>