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3256" windowHeight="13176" tabRatio="765"/>
  </bookViews>
  <sheets>
    <sheet name="Для МСХ" sheetId="12" r:id="rId1"/>
  </sheets>
  <definedNames>
    <definedName name="_xlnm.Print_Titles" localSheetId="0">'Для МСХ'!$2:$5</definedName>
    <definedName name="_xlnm.Print_Area" localSheetId="0">'Для МСХ'!$A$1:$F$44</definedName>
  </definedNames>
  <calcPr calcId="191029"/>
</workbook>
</file>

<file path=xl/calcChain.xml><?xml version="1.0" encoding="utf-8"?>
<calcChain xmlns="http://schemas.openxmlformats.org/spreadsheetml/2006/main">
  <c r="F29" i="12" l="1"/>
  <c r="F27" i="12" s="1"/>
  <c r="F31" i="12" s="1"/>
  <c r="E38" i="12"/>
  <c r="F39" i="12"/>
  <c r="F12" i="12"/>
  <c r="E37" i="12"/>
  <c r="E36" i="12"/>
  <c r="F34" i="12"/>
  <c r="E33" i="12"/>
  <c r="E30" i="12"/>
  <c r="E28" i="12"/>
  <c r="E24" i="12"/>
  <c r="E23" i="12"/>
  <c r="E22" i="12"/>
  <c r="E21" i="12"/>
  <c r="F20" i="12"/>
  <c r="E19" i="12"/>
  <c r="E17" i="12"/>
  <c r="E16" i="12" s="1"/>
  <c r="F16" i="12"/>
  <c r="F25" i="12" s="1"/>
  <c r="E11" i="12"/>
  <c r="E10" i="12"/>
  <c r="E8" i="12"/>
  <c r="E7" i="12"/>
  <c r="E6" i="12"/>
  <c r="E20" i="12" l="1"/>
  <c r="F41" i="12"/>
  <c r="E27" i="12"/>
</calcChain>
</file>

<file path=xl/sharedStrings.xml><?xml version="1.0" encoding="utf-8"?>
<sst xmlns="http://schemas.openxmlformats.org/spreadsheetml/2006/main" count="50" uniqueCount="39">
  <si>
    <t>Наименование отрасли</t>
  </si>
  <si>
    <t>Наименования направления субсидирования</t>
  </si>
  <si>
    <t>Ед. измерения</t>
  </si>
  <si>
    <t>Норматив субсидирования, тенге</t>
  </si>
  <si>
    <t>Селекционно-племенная работа товарный КРС</t>
  </si>
  <si>
    <t>Всего сумма</t>
  </si>
  <si>
    <t xml:space="preserve">Удешевление стоимости производства молока </t>
  </si>
  <si>
    <t>хозяйства с фуражным поголовьем от 400 голов</t>
  </si>
  <si>
    <t>хозяйства с фуражным поголовьем от 50 голов</t>
  </si>
  <si>
    <t>сельскохозяйственные кооперативы</t>
  </si>
  <si>
    <t>голова</t>
  </si>
  <si>
    <t>Удешевление стоимости производства мяса птицы (бройлеров)</t>
  </si>
  <si>
    <t>фактическое производство от 15 000 тонн</t>
  </si>
  <si>
    <t>Селекционно-племенная работа КРС племенное</t>
  </si>
  <si>
    <t>Реализация бычков на откормочные площадки</t>
  </si>
  <si>
    <t>доза</t>
  </si>
  <si>
    <t>Приобретение племенного суточного молодняка яичного направления финальной формы</t>
  </si>
  <si>
    <t>Отечественный</t>
  </si>
  <si>
    <t>Приобретение племенного маточного поголовья крупного рогатого скота:</t>
  </si>
  <si>
    <t>хозяйства с фуражным поголовьем от 600 голов</t>
  </si>
  <si>
    <t>кг</t>
  </si>
  <si>
    <t>Импортированный из стран СНГ, Украины</t>
  </si>
  <si>
    <t>фактическое производство от 500 тонн</t>
  </si>
  <si>
    <t>Импортированный из Австралии, стран Америки и Европы</t>
  </si>
  <si>
    <t>Селекционно-племенная работа КРС Племеное</t>
  </si>
  <si>
    <t>Селекционно-племенная работа КРС Товарное</t>
  </si>
  <si>
    <t>Приобретение отечественного племенного Быка-производителя</t>
  </si>
  <si>
    <t>Приобретение семени племенных быков молочных пород:</t>
  </si>
  <si>
    <t xml:space="preserve"> Однополое</t>
  </si>
  <si>
    <t>фактическое производство от 10 000 тонн</t>
  </si>
  <si>
    <t>Мясное скотоводство</t>
  </si>
  <si>
    <t xml:space="preserve">Молочное скотоводство </t>
  </si>
  <si>
    <t>Яичное птицеводство</t>
  </si>
  <si>
    <t>Овцеводство</t>
  </si>
  <si>
    <t>Всего по программе</t>
  </si>
  <si>
    <t>Расчёт объёма средств на субсидирование развития племенного животноводства, повышение продуктивности и качества продукции животноводства по Акмолинской области на 2025 год</t>
  </si>
  <si>
    <t>Приобретение отечественных племенных овец</t>
  </si>
  <si>
    <t>Субсидируемый объем</t>
  </si>
  <si>
    <t>Сумма субсидий, тыс.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</si>
</sst>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6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0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wrapText="1"/>
    </xf>
    <xf numFmtId="164" fontId="15" fillId="0" borderId="0" xfId="0" applyNumberFormat="1" applyFont="1" applyFill="1" applyAlignment="1">
      <alignment vertical="center"/>
    </xf>
    <xf numFmtId="0" fontId="20" fillId="0" borderId="0" xfId="0" applyFont="1" applyFill="1"/>
    <xf numFmtId="0" fontId="14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textRotation="90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textRotation="90" wrapText="1"/>
    </xf>
    <xf numFmtId="0" fontId="19" fillId="0" borderId="4" xfId="1" applyFont="1" applyFill="1" applyBorder="1" applyAlignment="1">
      <alignment horizontal="center" vertical="center" textRotation="90" wrapText="1"/>
    </xf>
    <xf numFmtId="0" fontId="19" fillId="0" borderId="3" xfId="1" applyFont="1" applyFill="1" applyBorder="1" applyAlignment="1">
      <alignment horizontal="center" vertical="center" textRotation="90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3" fontId="7" fillId="0" borderId="4" xfId="0" applyNumberFormat="1" applyFont="1" applyFill="1" applyBorder="1" applyAlignment="1">
      <alignment horizontal="center" vertical="center" textRotation="90" wrapText="1"/>
    </xf>
    <xf numFmtId="3" fontId="7" fillId="0" borderId="3" xfId="0" applyNumberFormat="1" applyFont="1" applyFill="1" applyBorder="1" applyAlignment="1">
      <alignment horizontal="center" vertical="center" textRotation="90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1"/>
    <cellStyle name="Обычный 2 2" xfId="5"/>
    <cellStyle name="Обычный 3" xfId="4"/>
    <cellStyle name="Обычный 4" xfId="3"/>
    <cellStyle name="Обычный 5" xfId="6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47"/>
  <sheetViews>
    <sheetView tabSelected="1" view="pageBreakPreview" zoomScale="78" zoomScaleNormal="78" zoomScaleSheetLayoutView="78" workbookViewId="0">
      <selection activeCell="B11" sqref="B11"/>
    </sheetView>
  </sheetViews>
  <sheetFormatPr defaultColWidth="9.109375" defaultRowHeight="15" customHeight="1" x14ac:dyDescent="0.3"/>
  <cols>
    <col min="1" max="1" width="12.6640625" style="45" customWidth="1"/>
    <col min="2" max="2" width="43.33203125" style="45" customWidth="1"/>
    <col min="3" max="3" width="17.33203125" style="45" customWidth="1"/>
    <col min="4" max="4" width="21.6640625" style="50" customWidth="1"/>
    <col min="5" max="5" width="24" style="50" customWidth="1"/>
    <col min="6" max="6" width="23.88671875" style="50" customWidth="1"/>
    <col min="7" max="7" width="28.44140625" style="2" customWidth="1"/>
    <col min="8" max="16384" width="9.109375" style="2"/>
  </cols>
  <sheetData>
    <row r="1" spans="1:11" ht="116.4" customHeight="1" x14ac:dyDescent="0.3">
      <c r="A1" s="55" t="s">
        <v>35</v>
      </c>
      <c r="B1" s="55"/>
      <c r="C1" s="55"/>
      <c r="D1" s="55"/>
      <c r="E1" s="55"/>
      <c r="F1" s="55"/>
      <c r="G1" s="15"/>
      <c r="H1" s="1"/>
      <c r="I1" s="1"/>
      <c r="J1" s="1"/>
      <c r="K1" s="1"/>
    </row>
    <row r="2" spans="1:11" s="12" customFormat="1" ht="42.75" customHeight="1" x14ac:dyDescent="0.3">
      <c r="A2" s="56" t="s">
        <v>0</v>
      </c>
      <c r="B2" s="56" t="s">
        <v>1</v>
      </c>
      <c r="C2" s="56" t="s">
        <v>2</v>
      </c>
      <c r="D2" s="57" t="s">
        <v>3</v>
      </c>
      <c r="E2" s="57" t="s">
        <v>37</v>
      </c>
      <c r="F2" s="58" t="s">
        <v>38</v>
      </c>
      <c r="G2" s="11"/>
      <c r="H2" s="11"/>
      <c r="I2" s="11"/>
      <c r="J2" s="11"/>
      <c r="K2" s="11"/>
    </row>
    <row r="3" spans="1:11" s="12" customFormat="1" ht="25.5" customHeight="1" x14ac:dyDescent="0.3">
      <c r="A3" s="56"/>
      <c r="B3" s="56"/>
      <c r="C3" s="56"/>
      <c r="D3" s="57"/>
      <c r="E3" s="57"/>
      <c r="F3" s="59"/>
    </row>
    <row r="4" spans="1:11" s="12" customFormat="1" ht="28.5" customHeight="1" x14ac:dyDescent="0.3">
      <c r="A4" s="56"/>
      <c r="B4" s="56"/>
      <c r="C4" s="56"/>
      <c r="D4" s="57"/>
      <c r="E4" s="57"/>
      <c r="F4" s="60"/>
    </row>
    <row r="5" spans="1:11" ht="15" customHeight="1" x14ac:dyDescent="0.3">
      <c r="A5" s="16">
        <v>1</v>
      </c>
      <c r="B5" s="16">
        <v>2</v>
      </c>
      <c r="C5" s="16">
        <v>3</v>
      </c>
      <c r="D5" s="16">
        <v>4</v>
      </c>
      <c r="E5" s="16"/>
      <c r="F5" s="16"/>
    </row>
    <row r="6" spans="1:11" s="4" customFormat="1" ht="42.6" customHeight="1" x14ac:dyDescent="0.3">
      <c r="A6" s="61" t="s">
        <v>30</v>
      </c>
      <c r="B6" s="17" t="s">
        <v>25</v>
      </c>
      <c r="C6" s="62" t="s">
        <v>10</v>
      </c>
      <c r="D6" s="18">
        <v>10000</v>
      </c>
      <c r="E6" s="19">
        <f>F6*1000/D6</f>
        <v>13495</v>
      </c>
      <c r="F6" s="19">
        <v>134950</v>
      </c>
      <c r="G6" s="3"/>
    </row>
    <row r="7" spans="1:11" s="4" customFormat="1" ht="42.6" customHeight="1" x14ac:dyDescent="0.3">
      <c r="A7" s="61"/>
      <c r="B7" s="17" t="s">
        <v>24</v>
      </c>
      <c r="C7" s="63"/>
      <c r="D7" s="18">
        <v>15000</v>
      </c>
      <c r="E7" s="19">
        <f>F7*1000/D7</f>
        <v>5426</v>
      </c>
      <c r="F7" s="19">
        <v>81390</v>
      </c>
      <c r="G7" s="3"/>
    </row>
    <row r="8" spans="1:11" s="4" customFormat="1" ht="50.4" customHeight="1" x14ac:dyDescent="0.3">
      <c r="A8" s="61"/>
      <c r="B8" s="17" t="s">
        <v>26</v>
      </c>
      <c r="C8" s="63"/>
      <c r="D8" s="18">
        <v>150000</v>
      </c>
      <c r="E8" s="19">
        <f>F8*1000/D8</f>
        <v>239</v>
      </c>
      <c r="F8" s="19">
        <v>35850</v>
      </c>
      <c r="G8" s="3"/>
    </row>
    <row r="9" spans="1:11" s="4" customFormat="1" ht="53.4" customHeight="1" x14ac:dyDescent="0.3">
      <c r="A9" s="61"/>
      <c r="B9" s="20" t="s">
        <v>18</v>
      </c>
      <c r="C9" s="63"/>
      <c r="D9" s="18"/>
      <c r="E9" s="19">
        <v>619</v>
      </c>
      <c r="F9" s="19">
        <v>92850</v>
      </c>
      <c r="G9" s="3"/>
    </row>
    <row r="10" spans="1:11" s="6" customFormat="1" ht="36" customHeight="1" x14ac:dyDescent="0.3">
      <c r="A10" s="61"/>
      <c r="B10" s="21" t="s">
        <v>17</v>
      </c>
      <c r="C10" s="63"/>
      <c r="D10" s="18">
        <v>150000</v>
      </c>
      <c r="E10" s="18">
        <f>F10*1000/D10</f>
        <v>619</v>
      </c>
      <c r="F10" s="18">
        <v>92850</v>
      </c>
      <c r="G10" s="5"/>
    </row>
    <row r="11" spans="1:11" s="4" customFormat="1" ht="50.4" customHeight="1" x14ac:dyDescent="0.3">
      <c r="A11" s="61"/>
      <c r="B11" s="20" t="s">
        <v>14</v>
      </c>
      <c r="C11" s="22" t="s">
        <v>20</v>
      </c>
      <c r="D11" s="18">
        <v>200</v>
      </c>
      <c r="E11" s="19">
        <f>F11*1000/200</f>
        <v>475203</v>
      </c>
      <c r="F11" s="23">
        <v>95040.6</v>
      </c>
      <c r="G11" s="3"/>
    </row>
    <row r="12" spans="1:11" s="8" customFormat="1" ht="24.75" customHeight="1" x14ac:dyDescent="0.3">
      <c r="A12" s="64" t="s">
        <v>5</v>
      </c>
      <c r="B12" s="64"/>
      <c r="C12" s="24"/>
      <c r="D12" s="18"/>
      <c r="E12" s="25"/>
      <c r="F12" s="26">
        <f>F6+F7+F8+F9+F11</f>
        <v>440080.6</v>
      </c>
      <c r="G12" s="7"/>
    </row>
    <row r="13" spans="1:11" s="4" customFormat="1" ht="15" customHeight="1" x14ac:dyDescent="0.3">
      <c r="A13" s="27"/>
      <c r="B13" s="27"/>
      <c r="C13" s="27"/>
      <c r="D13" s="28"/>
      <c r="E13" s="28"/>
      <c r="F13" s="28"/>
    </row>
    <row r="14" spans="1:11" s="4" customFormat="1" ht="31.2" customHeight="1" x14ac:dyDescent="0.3">
      <c r="A14" s="65" t="s">
        <v>31</v>
      </c>
      <c r="B14" s="29" t="s">
        <v>27</v>
      </c>
      <c r="C14" s="30"/>
      <c r="D14" s="28"/>
      <c r="E14" s="28"/>
      <c r="F14" s="28"/>
    </row>
    <row r="15" spans="1:11" s="4" customFormat="1" ht="30" customHeight="1" x14ac:dyDescent="0.3">
      <c r="A15" s="66"/>
      <c r="B15" s="17" t="s">
        <v>28</v>
      </c>
      <c r="C15" s="31" t="s">
        <v>15</v>
      </c>
      <c r="D15" s="18">
        <v>10000</v>
      </c>
      <c r="E15" s="19">
        <v>2480</v>
      </c>
      <c r="F15" s="19">
        <v>23700</v>
      </c>
      <c r="G15" s="3"/>
    </row>
    <row r="16" spans="1:11" s="4" customFormat="1" ht="54.6" customHeight="1" x14ac:dyDescent="0.3">
      <c r="A16" s="66"/>
      <c r="B16" s="20" t="s">
        <v>18</v>
      </c>
      <c r="C16" s="62" t="s">
        <v>10</v>
      </c>
      <c r="D16" s="18"/>
      <c r="E16" s="19">
        <f>E17+E19</f>
        <v>404</v>
      </c>
      <c r="F16" s="19">
        <f>F17+F18+F19</f>
        <v>151600</v>
      </c>
      <c r="G16" s="3"/>
    </row>
    <row r="17" spans="1:7" s="6" customFormat="1" ht="24" customHeight="1" x14ac:dyDescent="0.3">
      <c r="A17" s="66"/>
      <c r="B17" s="21" t="s">
        <v>17</v>
      </c>
      <c r="C17" s="63"/>
      <c r="D17" s="18">
        <v>200000</v>
      </c>
      <c r="E17" s="18">
        <f>F17*1000/D17</f>
        <v>50</v>
      </c>
      <c r="F17" s="18">
        <v>10000</v>
      </c>
      <c r="G17" s="5"/>
    </row>
    <row r="18" spans="1:7" s="6" customFormat="1" ht="45" customHeight="1" x14ac:dyDescent="0.3">
      <c r="A18" s="66"/>
      <c r="B18" s="21" t="s">
        <v>21</v>
      </c>
      <c r="C18" s="63"/>
      <c r="D18" s="18">
        <v>225000</v>
      </c>
      <c r="E18" s="18"/>
      <c r="F18" s="18">
        <v>0</v>
      </c>
      <c r="G18" s="5"/>
    </row>
    <row r="19" spans="1:7" s="6" customFormat="1" ht="58.2" customHeight="1" x14ac:dyDescent="0.3">
      <c r="A19" s="66"/>
      <c r="B19" s="21" t="s">
        <v>23</v>
      </c>
      <c r="C19" s="68"/>
      <c r="D19" s="18">
        <v>400000</v>
      </c>
      <c r="E19" s="18">
        <f>F19*1000/D19</f>
        <v>354</v>
      </c>
      <c r="F19" s="18">
        <v>141600</v>
      </c>
      <c r="G19" s="5"/>
    </row>
    <row r="20" spans="1:7" s="4" customFormat="1" ht="33.75" customHeight="1" x14ac:dyDescent="0.3">
      <c r="A20" s="66"/>
      <c r="B20" s="20" t="s">
        <v>6</v>
      </c>
      <c r="C20" s="69" t="s">
        <v>20</v>
      </c>
      <c r="D20" s="18"/>
      <c r="E20" s="32">
        <f>E21+E22+E23+E24</f>
        <v>37656115.25</v>
      </c>
      <c r="F20" s="33">
        <f>F21+F22+F23+F24</f>
        <v>1501371.65</v>
      </c>
      <c r="G20" s="9"/>
    </row>
    <row r="21" spans="1:7" s="6" customFormat="1" ht="40.200000000000003" customHeight="1" x14ac:dyDescent="0.3">
      <c r="A21" s="66"/>
      <c r="B21" s="21" t="s">
        <v>19</v>
      </c>
      <c r="C21" s="69"/>
      <c r="D21" s="18">
        <v>45</v>
      </c>
      <c r="E21" s="18">
        <f>F21*1000/45</f>
        <v>29003135</v>
      </c>
      <c r="F21" s="34">
        <v>1305141.075</v>
      </c>
      <c r="G21" s="5"/>
    </row>
    <row r="22" spans="1:7" s="6" customFormat="1" ht="40.200000000000003" customHeight="1" x14ac:dyDescent="0.3">
      <c r="A22" s="66"/>
      <c r="B22" s="21" t="s">
        <v>7</v>
      </c>
      <c r="C22" s="69"/>
      <c r="D22" s="18">
        <v>30</v>
      </c>
      <c r="E22" s="18">
        <f>F22*1000/30</f>
        <v>2317097</v>
      </c>
      <c r="F22" s="35">
        <v>69512.91</v>
      </c>
      <c r="G22" s="5"/>
    </row>
    <row r="23" spans="1:7" s="6" customFormat="1" ht="38.4" customHeight="1" x14ac:dyDescent="0.3">
      <c r="A23" s="66"/>
      <c r="B23" s="21" t="s">
        <v>8</v>
      </c>
      <c r="C23" s="69"/>
      <c r="D23" s="18">
        <v>20</v>
      </c>
      <c r="E23" s="35">
        <f>F23*1000/20</f>
        <v>5650111.25</v>
      </c>
      <c r="F23" s="34">
        <v>113002.22500000001</v>
      </c>
      <c r="G23" s="5"/>
    </row>
    <row r="24" spans="1:7" s="6" customFormat="1" ht="40.200000000000003" customHeight="1" x14ac:dyDescent="0.3">
      <c r="A24" s="67"/>
      <c r="B24" s="21" t="s">
        <v>9</v>
      </c>
      <c r="C24" s="69"/>
      <c r="D24" s="18">
        <v>20</v>
      </c>
      <c r="E24" s="18">
        <f>F24*1000/20</f>
        <v>685772</v>
      </c>
      <c r="F24" s="35">
        <v>13715.44</v>
      </c>
      <c r="G24" s="5"/>
    </row>
    <row r="25" spans="1:7" s="8" customFormat="1" ht="28.2" customHeight="1" x14ac:dyDescent="0.3">
      <c r="A25" s="64" t="s">
        <v>5</v>
      </c>
      <c r="B25" s="64"/>
      <c r="C25" s="27"/>
      <c r="D25" s="18"/>
      <c r="E25" s="18"/>
      <c r="F25" s="33">
        <f>F15+F16+F20</f>
        <v>1676671.65</v>
      </c>
      <c r="G25" s="7"/>
    </row>
    <row r="26" spans="1:7" s="4" customFormat="1" ht="15" customHeight="1" x14ac:dyDescent="0.3">
      <c r="A26" s="27"/>
      <c r="B26" s="27"/>
      <c r="C26" s="27"/>
      <c r="D26" s="28"/>
      <c r="E26" s="28"/>
      <c r="F26" s="28"/>
    </row>
    <row r="27" spans="1:7" s="4" customFormat="1" ht="54.6" customHeight="1" x14ac:dyDescent="0.3">
      <c r="A27" s="73"/>
      <c r="B27" s="20" t="s">
        <v>11</v>
      </c>
      <c r="C27" s="75" t="s">
        <v>20</v>
      </c>
      <c r="D27" s="28"/>
      <c r="E27" s="36">
        <f>E28+E29+E30</f>
        <v>44492401.299999997</v>
      </c>
      <c r="F27" s="37">
        <f>F28+F29+F30</f>
        <v>3548949.0949999997</v>
      </c>
      <c r="G27" s="3"/>
    </row>
    <row r="28" spans="1:7" s="4" customFormat="1" ht="46.2" customHeight="1" x14ac:dyDescent="0.3">
      <c r="A28" s="73"/>
      <c r="B28" s="21" t="s">
        <v>12</v>
      </c>
      <c r="C28" s="76"/>
      <c r="D28" s="18">
        <v>80</v>
      </c>
      <c r="E28" s="18">
        <f>F28*1000/80</f>
        <v>43515069</v>
      </c>
      <c r="F28" s="35">
        <v>3481205.52</v>
      </c>
      <c r="G28" s="3"/>
    </row>
    <row r="29" spans="1:7" s="4" customFormat="1" ht="43.95" customHeight="1" x14ac:dyDescent="0.3">
      <c r="A29" s="73"/>
      <c r="B29" s="21" t="s">
        <v>29</v>
      </c>
      <c r="C29" s="76"/>
      <c r="D29" s="18">
        <v>70</v>
      </c>
      <c r="E29" s="18">
        <v>943848</v>
      </c>
      <c r="F29" s="35">
        <f>E29*70/1000</f>
        <v>66069.36</v>
      </c>
      <c r="G29" s="3"/>
    </row>
    <row r="30" spans="1:7" s="4" customFormat="1" ht="43.95" customHeight="1" x14ac:dyDescent="0.3">
      <c r="A30" s="74"/>
      <c r="B30" s="21" t="s">
        <v>22</v>
      </c>
      <c r="C30" s="77"/>
      <c r="D30" s="18">
        <v>50</v>
      </c>
      <c r="E30" s="38">
        <f>F30*1000/50</f>
        <v>33484.300000000003</v>
      </c>
      <c r="F30" s="34">
        <v>1674.2149999999999</v>
      </c>
      <c r="G30" s="3"/>
    </row>
    <row r="31" spans="1:7" s="8" customFormat="1" ht="25.5" customHeight="1" x14ac:dyDescent="0.3">
      <c r="A31" s="64" t="s">
        <v>5</v>
      </c>
      <c r="B31" s="64"/>
      <c r="C31" s="27"/>
      <c r="D31" s="39"/>
      <c r="E31" s="39"/>
      <c r="F31" s="40">
        <f>F27+0</f>
        <v>3548949.0949999997</v>
      </c>
      <c r="G31" s="7"/>
    </row>
    <row r="32" spans="1:7" s="4" customFormat="1" ht="15" customHeight="1" x14ac:dyDescent="0.3">
      <c r="A32" s="27"/>
      <c r="B32" s="27"/>
      <c r="C32" s="27"/>
      <c r="D32" s="28"/>
      <c r="E32" s="28"/>
      <c r="F32" s="28"/>
    </row>
    <row r="33" spans="1:7" s="4" customFormat="1" ht="94.2" customHeight="1" x14ac:dyDescent="0.3">
      <c r="A33" s="41" t="s">
        <v>32</v>
      </c>
      <c r="B33" s="20" t="s">
        <v>16</v>
      </c>
      <c r="C33" s="42" t="s">
        <v>10</v>
      </c>
      <c r="D33" s="28">
        <v>60</v>
      </c>
      <c r="E33" s="36">
        <f>F33*1000/60</f>
        <v>986594</v>
      </c>
      <c r="F33" s="37">
        <v>59195.64</v>
      </c>
      <c r="G33" s="3"/>
    </row>
    <row r="34" spans="1:7" s="8" customFormat="1" ht="27" customHeight="1" x14ac:dyDescent="0.3">
      <c r="A34" s="64" t="s">
        <v>5</v>
      </c>
      <c r="B34" s="64"/>
      <c r="C34" s="27"/>
      <c r="D34" s="18"/>
      <c r="E34" s="18"/>
      <c r="F34" s="32">
        <f>SUM(F33)</f>
        <v>59195.64</v>
      </c>
      <c r="G34" s="7"/>
    </row>
    <row r="35" spans="1:7" s="4" customFormat="1" ht="15" customHeight="1" x14ac:dyDescent="0.3">
      <c r="A35" s="27"/>
      <c r="B35" s="27"/>
      <c r="C35" s="27"/>
      <c r="D35" s="28"/>
      <c r="E35" s="28"/>
      <c r="F35" s="28"/>
      <c r="G35" s="3"/>
    </row>
    <row r="36" spans="1:7" s="4" customFormat="1" ht="43.95" customHeight="1" x14ac:dyDescent="0.3">
      <c r="A36" s="78" t="s">
        <v>33</v>
      </c>
      <c r="B36" s="17" t="s">
        <v>13</v>
      </c>
      <c r="C36" s="62" t="s">
        <v>10</v>
      </c>
      <c r="D36" s="18">
        <v>4000</v>
      </c>
      <c r="E36" s="19">
        <f>F36*1000/4000</f>
        <v>40</v>
      </c>
      <c r="F36" s="19">
        <v>160</v>
      </c>
      <c r="G36" s="3"/>
    </row>
    <row r="37" spans="1:7" s="4" customFormat="1" ht="43.95" customHeight="1" x14ac:dyDescent="0.3">
      <c r="A37" s="73"/>
      <c r="B37" s="17" t="s">
        <v>4</v>
      </c>
      <c r="C37" s="63"/>
      <c r="D37" s="18">
        <v>2500</v>
      </c>
      <c r="E37" s="19">
        <f>F37*1000/2500</f>
        <v>770</v>
      </c>
      <c r="F37" s="19">
        <v>1925</v>
      </c>
      <c r="G37" s="3"/>
    </row>
    <row r="38" spans="1:7" s="4" customFormat="1" ht="43.95" customHeight="1" x14ac:dyDescent="0.3">
      <c r="A38" s="74"/>
      <c r="B38" s="17" t="s">
        <v>36</v>
      </c>
      <c r="C38" s="68"/>
      <c r="D38" s="18">
        <v>15000</v>
      </c>
      <c r="E38" s="19">
        <f>F38*1000/D38</f>
        <v>44</v>
      </c>
      <c r="F38" s="19">
        <v>660</v>
      </c>
      <c r="G38" s="3"/>
    </row>
    <row r="39" spans="1:7" s="8" customFormat="1" ht="24.75" customHeight="1" x14ac:dyDescent="0.3">
      <c r="A39" s="64" t="s">
        <v>5</v>
      </c>
      <c r="B39" s="64"/>
      <c r="C39" s="24"/>
      <c r="D39" s="18"/>
      <c r="E39" s="18"/>
      <c r="F39" s="19">
        <f>F36+F37+F38</f>
        <v>2745</v>
      </c>
      <c r="G39" s="7"/>
    </row>
    <row r="40" spans="1:7" s="4" customFormat="1" ht="15" customHeight="1" x14ac:dyDescent="0.3">
      <c r="A40" s="27"/>
      <c r="B40" s="27"/>
      <c r="C40" s="27"/>
      <c r="D40" s="28"/>
      <c r="E40" s="28"/>
      <c r="F40" s="28"/>
      <c r="G40" s="9"/>
    </row>
    <row r="41" spans="1:7" s="14" customFormat="1" ht="30" customHeight="1" x14ac:dyDescent="0.3">
      <c r="A41" s="70" t="s">
        <v>34</v>
      </c>
      <c r="B41" s="71"/>
      <c r="C41" s="71"/>
      <c r="D41" s="71"/>
      <c r="E41" s="43"/>
      <c r="F41" s="44">
        <f>F12+F25+F31+F34+F39</f>
        <v>5727641.9849999994</v>
      </c>
      <c r="G41" s="13"/>
    </row>
    <row r="42" spans="1:7" ht="57.6" customHeight="1" x14ac:dyDescent="0.35">
      <c r="B42" s="72"/>
      <c r="C42" s="72"/>
      <c r="D42" s="46"/>
      <c r="E42" s="47"/>
      <c r="F42" s="48"/>
    </row>
    <row r="43" spans="1:7" ht="83.4" customHeight="1" x14ac:dyDescent="0.25">
      <c r="B43" s="49"/>
      <c r="E43" s="51"/>
      <c r="F43" s="52"/>
      <c r="G43" s="10"/>
    </row>
    <row r="44" spans="1:7" ht="15" customHeight="1" x14ac:dyDescent="0.3">
      <c r="B44" s="53"/>
      <c r="E44" s="51"/>
    </row>
    <row r="47" spans="1:7" ht="15" customHeight="1" x14ac:dyDescent="0.3">
      <c r="F47" s="54"/>
    </row>
  </sheetData>
  <mergeCells count="23">
    <mergeCell ref="A39:B39"/>
    <mergeCell ref="A41:D41"/>
    <mergeCell ref="B42:C42"/>
    <mergeCell ref="A25:B25"/>
    <mergeCell ref="A27:A30"/>
    <mergeCell ref="C27:C30"/>
    <mergeCell ref="A31:B31"/>
    <mergeCell ref="A34:B34"/>
    <mergeCell ref="A36:A38"/>
    <mergeCell ref="C36:C38"/>
    <mergeCell ref="A6:A11"/>
    <mergeCell ref="C6:C10"/>
    <mergeCell ref="A12:B12"/>
    <mergeCell ref="A14:A24"/>
    <mergeCell ref="C16:C19"/>
    <mergeCell ref="C20:C24"/>
    <mergeCell ref="A1:F1"/>
    <mergeCell ref="A2:A4"/>
    <mergeCell ref="B2:B4"/>
    <mergeCell ref="C2:C4"/>
    <mergeCell ref="D2:D4"/>
    <mergeCell ref="E2:E4"/>
    <mergeCell ref="F2:F4"/>
  </mergeCells>
  <pageMargins left="0.98425196850393704" right="0.11811023622047245" top="0.23622047244094491" bottom="0.19685039370078741" header="0.19685039370078741" footer="0.15748031496062992"/>
  <pageSetup paperSize="9" scale="90" fitToHeight="0" orientation="landscape" r:id="rId1"/>
  <headerFooter differentFirst="1">
    <oddHeader>&amp;C&amp;P</oddHeader>
  </headerFooter>
  <rowBreaks count="3" manualBreakCount="3">
    <brk id="13" max="5" man="1"/>
    <brk id="25" max="5" man="1"/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МСХ</vt:lpstr>
      <vt:lpstr>'Для МСХ'!Заголовки_для_печати</vt:lpstr>
      <vt:lpstr>'Для МСХ'!Область_печати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Мутаев Кайрат Мендыбаевич</dc:creator>
  <cp:lastModifiedBy>Work</cp:lastModifiedBy>
  <cp:lastPrinted>2025-01-23T05:45:50Z</cp:lastPrinted>
  <dcterms:created xsi:type="dcterms:W3CDTF">2018-11-08T03:27:25Z</dcterms:created>
  <dcterms:modified xsi:type="dcterms:W3CDTF">2025-01-23T11:22:32Z</dcterms:modified>
</cp:coreProperties>
</file>