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1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oishibaeva_s\Desktop\30.04.2024\РБП и РБИ на 1 мая 2024\РБП\в млн. тг\На 1 мая 2024г\"/>
    </mc:Choice>
  </mc:AlternateContent>
  <xr:revisionPtr revIDLastSave="0" documentId="13_ncr:1_{E521D56D-500F-4603-9405-EFA10B91D032}" xr6:coauthVersionLast="47" xr6:coauthVersionMax="47" xr10:uidLastSave="{00000000-0000-0000-0000-000000000000}"/>
  <bookViews>
    <workbookView xWindow="23880" yWindow="-1395" windowWidth="29040" windowHeight="15840" tabRatio="283" xr2:uid="{00000000-000D-0000-FFFF-FFFF00000000}"/>
  </bookViews>
  <sheets>
    <sheet name="рус" sheetId="1" r:id="rId1"/>
  </sheets>
  <externalReferences>
    <externalReference r:id="rId2"/>
  </externalReferences>
  <definedNames>
    <definedName name="_xlnm.Print_Area" localSheetId="0">рус!$A$1:$R$32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" l="1"/>
  <c r="F8" i="1"/>
  <c r="G8" i="1" s="1"/>
  <c r="D8" i="1"/>
  <c r="H24" i="1"/>
  <c r="H9" i="1"/>
  <c r="H29" i="1"/>
  <c r="G29" i="1"/>
  <c r="H28" i="1"/>
  <c r="H26" i="1"/>
  <c r="H22" i="1"/>
  <c r="H21" i="1"/>
  <c r="H19" i="1"/>
  <c r="H17" i="1"/>
  <c r="H16" i="1"/>
  <c r="H15" i="1"/>
  <c r="H14" i="1"/>
  <c r="H13" i="1"/>
  <c r="H12" i="1"/>
  <c r="H11" i="1"/>
  <c r="M9" i="1"/>
  <c r="L10" i="1"/>
  <c r="L18" i="1"/>
  <c r="L19" i="1"/>
  <c r="L20" i="1"/>
  <c r="L23" i="1"/>
  <c r="L25" i="1"/>
  <c r="L27" i="1"/>
  <c r="L29" i="1"/>
  <c r="L9" i="1"/>
  <c r="R16" i="1"/>
  <c r="R15" i="1"/>
  <c r="R14" i="1"/>
  <c r="M11" i="1"/>
  <c r="M23" i="1"/>
  <c r="M12" i="1"/>
  <c r="M13" i="1"/>
  <c r="M14" i="1"/>
  <c r="M15" i="1"/>
  <c r="M16" i="1"/>
  <c r="M17" i="1"/>
  <c r="M19" i="1"/>
  <c r="M21" i="1"/>
  <c r="M22" i="1"/>
  <c r="M24" i="1"/>
  <c r="M25" i="1"/>
  <c r="M26" i="1"/>
  <c r="M27" i="1"/>
  <c r="M28" i="1"/>
  <c r="M29" i="1"/>
  <c r="K8" i="1"/>
  <c r="J8" i="1"/>
  <c r="H8" i="1" l="1"/>
  <c r="L8" i="1"/>
  <c r="M8" i="1"/>
  <c r="R9" i="1" l="1"/>
  <c r="O20" i="1" l="1"/>
  <c r="P20" i="1"/>
  <c r="P19" i="1"/>
  <c r="O19" i="1"/>
  <c r="N19" i="1" l="1"/>
  <c r="N20" i="1"/>
  <c r="R26" i="1"/>
  <c r="R24" i="1"/>
  <c r="Q11" i="1"/>
  <c r="Q10" i="1"/>
  <c r="O8" i="1" l="1"/>
  <c r="P8" i="1"/>
  <c r="N8" i="1"/>
  <c r="R25" i="1"/>
  <c r="Q25" i="1"/>
  <c r="R22" i="1"/>
  <c r="Q22" i="1"/>
  <c r="Q8" i="1" l="1"/>
  <c r="R10" i="1" l="1"/>
  <c r="R11" i="1"/>
  <c r="R12" i="1"/>
  <c r="R13" i="1"/>
  <c r="R17" i="1"/>
  <c r="R18" i="1"/>
  <c r="R19" i="1"/>
  <c r="R20" i="1"/>
  <c r="R23" i="1"/>
  <c r="Q18" i="1"/>
  <c r="Q19" i="1"/>
  <c r="Q20" i="1"/>
  <c r="Q23" i="1"/>
  <c r="Q9" i="1" l="1"/>
  <c r="R8" i="1" l="1"/>
</calcChain>
</file>

<file path=xl/sharedStrings.xml><?xml version="1.0" encoding="utf-8"?>
<sst xmlns="http://schemas.openxmlformats.org/spreadsheetml/2006/main" count="86" uniqueCount="82">
  <si>
    <t>Наименование</t>
  </si>
  <si>
    <t>Программа</t>
  </si>
  <si>
    <t>1</t>
  </si>
  <si>
    <t>2</t>
  </si>
  <si>
    <t>4</t>
  </si>
  <si>
    <t>5</t>
  </si>
  <si>
    <t>6</t>
  </si>
  <si>
    <t>7</t>
  </si>
  <si>
    <t>8</t>
  </si>
  <si>
    <t>9</t>
  </si>
  <si>
    <t xml:space="preserve">Министерство национальной экономики Республики Казахстан  </t>
  </si>
  <si>
    <t>001</t>
  </si>
  <si>
    <t>006</t>
  </si>
  <si>
    <t>Обеспечение реализации исследований проектов, осуществляемых совместно с международными организациями</t>
  </si>
  <si>
    <t>007</t>
  </si>
  <si>
    <t>Повышение конкурентоспособности регионов и совершенствование государственного управления</t>
  </si>
  <si>
    <t>017</t>
  </si>
  <si>
    <t>Повышение квалификации и переподготовка кадров в сфере предпринимательства</t>
  </si>
  <si>
    <t>034</t>
  </si>
  <si>
    <t>Бюджетные кредиты местным исполнительным органам для реализации мер социальной поддержки специалистов</t>
  </si>
  <si>
    <t>057</t>
  </si>
  <si>
    <t>Участие Казахстана в инициативах и инструментах Организации экономического сотрудничества и развития в рамках сотрудничества Казахстана с Организацией экономического сотрудничества и развития</t>
  </si>
  <si>
    <t>062</t>
  </si>
  <si>
    <t>Разработка или корректировка, а также проведение необходимых экспертиз технико-экономических обоснований бюджетных инвестиционных проектов и конкурсных документаций проектов государственно-частного партнерства, концессионных проектов, консультативное сопровождение проектов государственно-частного партнерства и концессионных проектов</t>
  </si>
  <si>
    <t>073</t>
  </si>
  <si>
    <t>087</t>
  </si>
  <si>
    <t>096</t>
  </si>
  <si>
    <t>Проведение исследования социально-экономического положения Республики Казахстан в рамках сотрудничества между Республикой Казахстан и Организацией экономического сотрудничества и развития</t>
  </si>
  <si>
    <t>049</t>
  </si>
  <si>
    <t>Увеличение уставного капитала АО «Фонд национального благосостояния «Самрук-Казына» для обеспечения конкурентоспособности и устойчивости национальной экономики</t>
  </si>
  <si>
    <t>082</t>
  </si>
  <si>
    <t>млн. тенге</t>
  </si>
  <si>
    <t>Факт                                                                                   на 1 июля 2016 года</t>
  </si>
  <si>
    <t>% исполнения</t>
  </si>
  <si>
    <t>10</t>
  </si>
  <si>
    <t>11</t>
  </si>
  <si>
    <t>12</t>
  </si>
  <si>
    <t>13</t>
  </si>
  <si>
    <t>14</t>
  </si>
  <si>
    <t>3</t>
  </si>
  <si>
    <t>15</t>
  </si>
  <si>
    <t>16</t>
  </si>
  <si>
    <t>17</t>
  </si>
  <si>
    <t>138</t>
  </si>
  <si>
    <t>Обеспечение повышения квалификации государственных служащих</t>
  </si>
  <si>
    <t>Примечание:</t>
  </si>
  <si>
    <t>- основные приоритетные направления расходов</t>
  </si>
  <si>
    <t>160</t>
  </si>
  <si>
    <t>202</t>
  </si>
  <si>
    <t>Услуги по формированию государственной политики по привлечению инвестиций, развитию экономической политики, регулированию деятельности субъектов естественных монополий, координации деятельности в области регионального развития и развития предпринимательства</t>
  </si>
  <si>
    <t>116</t>
  </si>
  <si>
    <t>Целевые текущие трансферты другим уровням государственного управления на проведение мероприятий за счет резерва Правительства Республики Казахстан на неотложные затраты</t>
  </si>
  <si>
    <t>Реализация мероприятий по созданию и сохранению страхового фонда документации</t>
  </si>
  <si>
    <t>План на 2022 год</t>
  </si>
  <si>
    <t>Обеспечение реализации проектов по содействию устойчивому развитию и росту Республики Казахстан, осуществляемых совместно с международными финансовыми организациями в рамках рамочных соглашений о партнерстве</t>
  </si>
  <si>
    <t>159</t>
  </si>
  <si>
    <t>Обеспечение проведения исследований социально-экономического положения Республики Казахстан в рамках сотрудничества между Республикой Казахстан и Организацией экономического сотрудничества и развития</t>
  </si>
  <si>
    <t>164</t>
  </si>
  <si>
    <t>Обеспечение участия Казахстана в инициативах и инструментах Организации экономического сотрудничества и развития в рамках сотрудничества Казахстана с Организацией экономического сотрудничества и развития</t>
  </si>
  <si>
    <t>План 
на 1 мая
2022 года</t>
  </si>
  <si>
    <t>Факт 
на 1 мая
2022 года</t>
  </si>
  <si>
    <t>План на 2023 год</t>
  </si>
  <si>
    <t>План 
на 1 мая
2023 года</t>
  </si>
  <si>
    <t>Факт 
на 1 мая
2023 года</t>
  </si>
  <si>
    <t>209</t>
  </si>
  <si>
    <t>210</t>
  </si>
  <si>
    <t>Повышение квалификации работников мобилизационных органов</t>
  </si>
  <si>
    <t>050</t>
  </si>
  <si>
    <t>За счет целевого трансферта из Национального фонда Республики Казахстан</t>
  </si>
  <si>
    <t>Отклонение
гр. 5-гр. 4</t>
  </si>
  <si>
    <t>Отклонение
гр. 10-гр. 9</t>
  </si>
  <si>
    <t>Отклонение
гр. 15-гр. 14</t>
  </si>
  <si>
    <t>План на 2024 год</t>
  </si>
  <si>
    <t>План 
на 1 мая
2024 года</t>
  </si>
  <si>
    <t>Факт 
на 1 мая
2024 года</t>
  </si>
  <si>
    <t xml:space="preserve">Исполнение республиканского бюджета по состоянию на 1 мая 2024 года (агрегированная форма) </t>
  </si>
  <si>
    <t>211</t>
  </si>
  <si>
    <t>Приобретение доли Казахстана в уставном капитале Тюркского инвестиционного фонда</t>
  </si>
  <si>
    <t>Реализация мер государственной поддержки субъектов предпринимательства</t>
  </si>
  <si>
    <t>Целевое перечисление в АО «НК «QazExpoCongress» для организации и проведения Международного форума «Астана»</t>
  </si>
  <si>
    <t>Реализация мероприятий по развитию инженерной, транспортной и социальной инфраструктуры в областных центрах, моно-, малых городах и сельских территориях</t>
  </si>
  <si>
    <t xml:space="preserve">Целевые трансферты на развитие бюджету Акмолинской области, бюджетам городов республиканского значения, столицы на развитие социальной и инженерной инфраструктуры окраин городов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</si>
</sst>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;\-#,##0.0;0.0"/>
    <numFmt numFmtId="165" formatCode="0.0"/>
  </numFmts>
  <fonts count="9" x14ac:knownFonts="1">
    <font>
      <sz val="10"/>
      <color rgb="FF000000"/>
      <name val="Arial"/>
    </font>
    <font>
      <sz val="9"/>
      <color rgb="FF333333"/>
      <name val="Arial"/>
    </font>
    <font>
      <b/>
      <sz val="12"/>
      <color rgb="FF333333"/>
      <name val="Times New Roman"/>
    </font>
    <font>
      <sz val="9"/>
      <color rgb="FF000000"/>
      <name val="Times New Roman"/>
    </font>
    <font>
      <b/>
      <sz val="9"/>
      <color rgb="FF000000"/>
      <name val="Times New Roman"/>
    </font>
    <font>
      <sz val="7"/>
      <color rgb="FF000000"/>
      <name val="Times New Roman"/>
    </font>
    <font>
      <b/>
      <sz val="14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rgb="FFFFFFFF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rgb="FFFFFFFF"/>
      </patternFill>
    </fill>
    <fill>
      <patternFill patternType="solid">
        <fgColor theme="6" tint="0.59999389629810485"/>
        <bgColor rgb="FFFFFFFF"/>
      </patternFill>
    </fill>
  </fills>
  <borders count="6">
    <border>
      <left/>
      <right/>
      <top/>
      <bottom/>
      <diagonal/>
    </border>
    <border>
      <left style="thin">
        <color rgb="FF949694"/>
      </left>
      <right style="thin">
        <color rgb="FF949694"/>
      </right>
      <top style="thin">
        <color rgb="FF949694"/>
      </top>
      <bottom style="thin">
        <color rgb="FF949694"/>
      </bottom>
      <diagonal/>
    </border>
    <border>
      <left style="thin">
        <color rgb="FF949694"/>
      </left>
      <right style="thin">
        <color rgb="FF949694"/>
      </right>
      <top style="thin">
        <color rgb="FF949694"/>
      </top>
      <bottom/>
      <diagonal/>
    </border>
    <border>
      <left style="thin">
        <color rgb="FF949694"/>
      </left>
      <right style="thin">
        <color rgb="FF949694"/>
      </right>
      <top/>
      <bottom style="thin">
        <color rgb="FF949694"/>
      </bottom>
      <diagonal/>
    </border>
    <border>
      <left/>
      <right style="thin">
        <color rgb="FF949694"/>
      </right>
      <top style="thin">
        <color rgb="FF949694"/>
      </top>
      <bottom style="thin">
        <color rgb="FF94969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49" fontId="3" fillId="2" borderId="1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left" vertical="top" wrapText="1"/>
    </xf>
    <xf numFmtId="164" fontId="3" fillId="2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horizontal="right" vertical="center"/>
    </xf>
    <xf numFmtId="0" fontId="1" fillId="3" borderId="0" xfId="0" applyFont="1" applyFill="1" applyAlignment="1">
      <alignment horizontal="left"/>
    </xf>
    <xf numFmtId="49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top" wrapText="1"/>
    </xf>
    <xf numFmtId="49" fontId="3" fillId="3" borderId="1" xfId="0" applyNumberFormat="1" applyFont="1" applyFill="1" applyBorder="1" applyAlignment="1">
      <alignment horizontal="left" vertical="top" wrapText="1"/>
    </xf>
    <xf numFmtId="164" fontId="3" fillId="3" borderId="0" xfId="0" applyNumberFormat="1" applyFont="1" applyFill="1" applyAlignment="1">
      <alignment horizontal="right" vertical="center"/>
    </xf>
    <xf numFmtId="0" fontId="1" fillId="3" borderId="0" xfId="0" applyFont="1" applyFill="1"/>
    <xf numFmtId="49" fontId="2" fillId="3" borderId="0" xfId="0" applyNumberFormat="1" applyFont="1" applyFill="1" applyAlignment="1">
      <alignment horizontal="center"/>
    </xf>
    <xf numFmtId="49" fontId="2" fillId="3" borderId="0" xfId="0" applyNumberFormat="1" applyFont="1" applyFill="1"/>
    <xf numFmtId="49" fontId="3" fillId="3" borderId="3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49" fontId="4" fillId="3" borderId="1" xfId="0" applyNumberFormat="1" applyFont="1" applyFill="1" applyBorder="1" applyAlignment="1">
      <alignment horizontal="left" vertical="center" wrapText="1"/>
    </xf>
    <xf numFmtId="164" fontId="4" fillId="3" borderId="1" xfId="0" applyNumberFormat="1" applyFont="1" applyFill="1" applyBorder="1" applyAlignment="1">
      <alignment horizontal="right" vertical="center"/>
    </xf>
    <xf numFmtId="164" fontId="3" fillId="3" borderId="1" xfId="0" applyNumberFormat="1" applyFont="1" applyFill="1" applyBorder="1" applyAlignment="1">
      <alignment vertical="center"/>
    </xf>
    <xf numFmtId="164" fontId="1" fillId="3" borderId="0" xfId="0" applyNumberFormat="1" applyFont="1" applyFill="1" applyAlignment="1">
      <alignment horizontal="left"/>
    </xf>
    <xf numFmtId="49" fontId="6" fillId="3" borderId="0" xfId="0" applyNumberFormat="1" applyFont="1" applyFill="1" applyAlignment="1">
      <alignment vertical="center"/>
    </xf>
    <xf numFmtId="49" fontId="6" fillId="3" borderId="0" xfId="0" applyNumberFormat="1" applyFont="1" applyFill="1" applyAlignment="1">
      <alignment horizontal="left" vertical="center"/>
    </xf>
    <xf numFmtId="49" fontId="7" fillId="3" borderId="5" xfId="0" applyNumberFormat="1" applyFont="1" applyFill="1" applyBorder="1" applyAlignment="1">
      <alignment horizontal="left" vertical="top" wrapText="1"/>
    </xf>
    <xf numFmtId="49" fontId="7" fillId="3" borderId="0" xfId="0" applyNumberFormat="1" applyFont="1" applyFill="1" applyAlignment="1">
      <alignment vertical="top" wrapText="1"/>
    </xf>
    <xf numFmtId="49" fontId="7" fillId="3" borderId="0" xfId="0" applyNumberFormat="1" applyFont="1" applyFill="1" applyAlignment="1">
      <alignment horizontal="left" vertical="top" wrapText="1"/>
    </xf>
    <xf numFmtId="0" fontId="0" fillId="4" borderId="0" xfId="0" applyFill="1"/>
    <xf numFmtId="49" fontId="3" fillId="0" borderId="1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right" vertical="center"/>
    </xf>
    <xf numFmtId="164" fontId="8" fillId="2" borderId="1" xfId="0" applyNumberFormat="1" applyFont="1" applyFill="1" applyBorder="1" applyAlignment="1">
      <alignment horizontal="right" vertical="center"/>
    </xf>
    <xf numFmtId="164" fontId="8" fillId="0" borderId="1" xfId="0" applyNumberFormat="1" applyFont="1" applyBorder="1" applyAlignment="1">
      <alignment horizontal="right" vertical="center"/>
    </xf>
    <xf numFmtId="49" fontId="3" fillId="6" borderId="1" xfId="0" applyNumberFormat="1" applyFont="1" applyFill="1" applyBorder="1" applyAlignment="1">
      <alignment horizontal="center" vertical="center"/>
    </xf>
    <xf numFmtId="164" fontId="8" fillId="3" borderId="1" xfId="0" applyNumberFormat="1" applyFont="1" applyFill="1" applyBorder="1" applyAlignment="1">
      <alignment horizontal="right" vertical="center"/>
    </xf>
    <xf numFmtId="0" fontId="1" fillId="2" borderId="5" xfId="0" applyFont="1" applyFill="1" applyBorder="1" applyAlignment="1">
      <alignment horizontal="left"/>
    </xf>
    <xf numFmtId="49" fontId="8" fillId="0" borderId="1" xfId="0" applyNumberFormat="1" applyFont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right" vertical="center"/>
    </xf>
    <xf numFmtId="49" fontId="3" fillId="3" borderId="2" xfId="0" applyNumberFormat="1" applyFont="1" applyFill="1" applyBorder="1" applyAlignment="1">
      <alignment horizontal="center" vertical="center"/>
    </xf>
    <xf numFmtId="49" fontId="3" fillId="3" borderId="2" xfId="0" applyNumberFormat="1" applyFont="1" applyFill="1" applyBorder="1" applyAlignment="1">
      <alignment horizontal="left" vertical="top" wrapText="1"/>
    </xf>
    <xf numFmtId="49" fontId="3" fillId="0" borderId="1" xfId="0" applyNumberFormat="1" applyFont="1" applyBorder="1" applyAlignment="1">
      <alignment horizontal="left" vertical="center" wrapText="1"/>
    </xf>
    <xf numFmtId="49" fontId="2" fillId="3" borderId="0" xfId="0" applyNumberFormat="1" applyFont="1" applyFill="1" applyAlignment="1">
      <alignment horizontal="center"/>
    </xf>
    <xf numFmtId="164" fontId="3" fillId="0" borderId="1" xfId="0" applyNumberFormat="1" applyFont="1" applyFill="1" applyBorder="1" applyAlignment="1">
      <alignment horizontal="right" vertical="center"/>
    </xf>
    <xf numFmtId="49" fontId="6" fillId="3" borderId="5" xfId="0" applyNumberFormat="1" applyFont="1" applyFill="1" applyBorder="1" applyAlignment="1">
      <alignment horizontal="left"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49" fontId="3" fillId="7" borderId="1" xfId="0" applyNumberFormat="1" applyFont="1" applyFill="1" applyBorder="1" applyAlignment="1">
      <alignment horizontal="center" vertical="center" wrapText="1"/>
    </xf>
    <xf numFmtId="49" fontId="3" fillId="3" borderId="4" xfId="0" applyNumberFormat="1" applyFont="1" applyFill="1" applyBorder="1" applyAlignment="1">
      <alignment horizontal="center" vertical="center"/>
    </xf>
    <xf numFmtId="49" fontId="3" fillId="7" borderId="2" xfId="0" applyNumberFormat="1" applyFont="1" applyFill="1" applyBorder="1" applyAlignment="1">
      <alignment horizontal="center" vertical="center" wrapText="1"/>
    </xf>
    <xf numFmtId="49" fontId="3" fillId="7" borderId="3" xfId="0" applyNumberFormat="1" applyFont="1" applyFill="1" applyBorder="1" applyAlignment="1">
      <alignment horizontal="center" vertical="center" wrapText="1"/>
    </xf>
    <xf numFmtId="49" fontId="3" fillId="8" borderId="1" xfId="0" applyNumberFormat="1" applyFont="1" applyFill="1" applyBorder="1" applyAlignment="1">
      <alignment horizontal="center" vertical="center" wrapText="1"/>
    </xf>
    <xf numFmtId="49" fontId="3" fillId="8" borderId="2" xfId="0" applyNumberFormat="1" applyFont="1" applyFill="1" applyBorder="1" applyAlignment="1">
      <alignment horizontal="center" vertical="center" wrapText="1"/>
    </xf>
    <xf numFmtId="49" fontId="3" fillId="8" borderId="3" xfId="0" applyNumberFormat="1" applyFont="1" applyFill="1" applyBorder="1" applyAlignment="1">
      <alignment horizontal="center" vertical="center" wrapText="1"/>
    </xf>
    <xf numFmtId="49" fontId="2" fillId="3" borderId="0" xfId="0" applyNumberFormat="1" applyFont="1" applyFill="1" applyAlignment="1">
      <alignment horizontal="center"/>
    </xf>
    <xf numFmtId="49" fontId="3" fillId="5" borderId="1" xfId="0" applyNumberFormat="1" applyFont="1" applyFill="1" applyBorder="1" applyAlignment="1">
      <alignment horizontal="center" vertical="center" wrapText="1"/>
    </xf>
    <xf numFmtId="49" fontId="3" fillId="5" borderId="2" xfId="0" applyNumberFormat="1" applyFont="1" applyFill="1" applyBorder="1" applyAlignment="1">
      <alignment horizontal="center" vertical="center" wrapText="1"/>
    </xf>
    <xf numFmtId="49" fontId="3" fillId="5" borderId="3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&#1040;&#1083;&#1080;&#1073;&#1077;&#1082;%20&#1044;&#1069;&#1060;/&#1056;&#1040;&#1047;&#1052;&#1045;&#1065;&#1045;&#1053;&#1048;&#1045;/&#1044;&#1083;&#1103;%20&#1088;&#1072;&#1079;&#1084;&#1077;&#1097;&#1077;&#1085;&#1080;&#1103;%20&#1072;&#1087;&#1088;&#1077;&#1083;&#1100;%202022/&#1042;%20&#1084;&#1083;&#1085;/&#1056;&#1041;&#1055;%20&#1085;&#1072;%2001.05.2022%20&#1088;&#1091;&#10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БП"/>
    </sheetNames>
    <sheetDataSet>
      <sheetData sheetId="0">
        <row r="72">
          <cell r="F72">
            <v>9121.5750000000007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33"/>
  <sheetViews>
    <sheetView tabSelected="1" view="pageBreakPreview" zoomScaleNormal="100" zoomScaleSheetLayoutView="100" workbookViewId="0">
      <pane ySplit="7" topLeftCell="A17" activePane="bottomLeft" state="frozen"/>
      <selection pane="bottomLeft" activeCell="Q33" sqref="Q33"/>
    </sheetView>
  </sheetViews>
  <sheetFormatPr defaultColWidth="9.140625" defaultRowHeight="12.75" x14ac:dyDescent="0.2"/>
  <cols>
    <col min="1" max="1" width="2.140625" style="24" customWidth="1"/>
    <col min="2" max="2" width="7.42578125" style="24" customWidth="1"/>
    <col min="3" max="3" width="68.7109375" style="24" customWidth="1"/>
    <col min="4" max="4" width="13.140625" style="24" customWidth="1"/>
    <col min="5" max="5" width="11.5703125" style="24" customWidth="1"/>
    <col min="6" max="6" width="10.5703125" style="24" customWidth="1"/>
    <col min="7" max="7" width="12" style="24" customWidth="1"/>
    <col min="8" max="8" width="11.42578125" style="24" customWidth="1"/>
    <col min="9" max="9" width="13.140625" style="24" customWidth="1"/>
    <col min="10" max="10" width="11.5703125" style="24" customWidth="1"/>
    <col min="11" max="11" width="10.5703125" style="24" customWidth="1"/>
    <col min="12" max="12" width="12" style="24" customWidth="1"/>
    <col min="13" max="13" width="11.42578125" style="24" customWidth="1"/>
    <col min="14" max="14" width="13.7109375" style="24" customWidth="1"/>
    <col min="15" max="15" width="13.42578125" style="24" customWidth="1"/>
    <col min="16" max="16" width="12.85546875" style="24" customWidth="1"/>
    <col min="17" max="17" width="11.140625" style="24" bestFit="1" customWidth="1"/>
    <col min="18" max="18" width="12.7109375" style="24" customWidth="1"/>
    <col min="19" max="19" width="8.5703125" style="24" customWidth="1"/>
    <col min="20" max="16384" width="9.140625" style="24"/>
  </cols>
  <sheetData>
    <row r="1" spans="1:18" s="5" customFormat="1" ht="14.45" customHeight="1" x14ac:dyDescent="0.2">
      <c r="D1" s="10"/>
      <c r="I1" s="10"/>
    </row>
    <row r="2" spans="1:18" s="5" customFormat="1" ht="23.45" customHeight="1" x14ac:dyDescent="0.25">
      <c r="A2" s="48" t="s">
        <v>75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</row>
    <row r="3" spans="1:18" s="5" customFormat="1" ht="23.45" customHeight="1" x14ac:dyDescent="0.25">
      <c r="B3" s="11"/>
      <c r="C3" s="11"/>
      <c r="D3" s="12"/>
      <c r="E3" s="37"/>
      <c r="F3" s="37"/>
      <c r="G3" s="37"/>
      <c r="H3" s="37"/>
      <c r="I3" s="12"/>
      <c r="J3" s="11"/>
      <c r="K3" s="11"/>
      <c r="L3" s="11"/>
      <c r="M3" s="11"/>
      <c r="N3" s="11"/>
      <c r="O3" s="11"/>
      <c r="P3" s="11"/>
      <c r="Q3" s="11"/>
      <c r="R3" s="37" t="s">
        <v>31</v>
      </c>
    </row>
    <row r="4" spans="1:18" s="5" customFormat="1" ht="12.75" customHeight="1" x14ac:dyDescent="0.2">
      <c r="D4" s="10"/>
      <c r="I4" s="10"/>
    </row>
    <row r="5" spans="1:18" s="5" customFormat="1" ht="21.95" customHeight="1" x14ac:dyDescent="0.2">
      <c r="B5" s="40" t="s">
        <v>1</v>
      </c>
      <c r="C5" s="42" t="s">
        <v>0</v>
      </c>
      <c r="D5" s="45" t="s">
        <v>72</v>
      </c>
      <c r="E5" s="46" t="s">
        <v>73</v>
      </c>
      <c r="F5" s="45" t="s">
        <v>74</v>
      </c>
      <c r="G5" s="45" t="s">
        <v>33</v>
      </c>
      <c r="H5" s="45" t="s">
        <v>69</v>
      </c>
      <c r="I5" s="49" t="s">
        <v>61</v>
      </c>
      <c r="J5" s="50" t="s">
        <v>62</v>
      </c>
      <c r="K5" s="49" t="s">
        <v>63</v>
      </c>
      <c r="L5" s="49" t="s">
        <v>33</v>
      </c>
      <c r="M5" s="49" t="s">
        <v>70</v>
      </c>
      <c r="N5" s="41" t="s">
        <v>53</v>
      </c>
      <c r="O5" s="43" t="s">
        <v>59</v>
      </c>
      <c r="P5" s="41" t="s">
        <v>60</v>
      </c>
      <c r="Q5" s="41" t="s">
        <v>33</v>
      </c>
      <c r="R5" s="41" t="s">
        <v>71</v>
      </c>
    </row>
    <row r="6" spans="1:18" s="5" customFormat="1" ht="17.25" customHeight="1" x14ac:dyDescent="0.2">
      <c r="B6" s="40"/>
      <c r="C6" s="42"/>
      <c r="D6" s="45"/>
      <c r="E6" s="47"/>
      <c r="F6" s="45" t="s">
        <v>32</v>
      </c>
      <c r="G6" s="45"/>
      <c r="H6" s="45"/>
      <c r="I6" s="49"/>
      <c r="J6" s="51"/>
      <c r="K6" s="49" t="s">
        <v>32</v>
      </c>
      <c r="L6" s="49"/>
      <c r="M6" s="49"/>
      <c r="N6" s="41"/>
      <c r="O6" s="44"/>
      <c r="P6" s="41" t="s">
        <v>32</v>
      </c>
      <c r="Q6" s="41"/>
      <c r="R6" s="41"/>
    </row>
    <row r="7" spans="1:18" s="5" customFormat="1" ht="12" x14ac:dyDescent="0.2">
      <c r="B7" s="13" t="s">
        <v>2</v>
      </c>
      <c r="C7" s="6" t="s">
        <v>3</v>
      </c>
      <c r="D7" s="6" t="s">
        <v>39</v>
      </c>
      <c r="E7" s="6" t="s">
        <v>4</v>
      </c>
      <c r="F7" s="6" t="s">
        <v>5</v>
      </c>
      <c r="G7" s="6" t="s">
        <v>6</v>
      </c>
      <c r="H7" s="6" t="s">
        <v>7</v>
      </c>
      <c r="I7" s="6" t="s">
        <v>8</v>
      </c>
      <c r="J7" s="6" t="s">
        <v>9</v>
      </c>
      <c r="K7" s="6" t="s">
        <v>34</v>
      </c>
      <c r="L7" s="6" t="s">
        <v>35</v>
      </c>
      <c r="M7" s="6" t="s">
        <v>36</v>
      </c>
      <c r="N7" s="6" t="s">
        <v>37</v>
      </c>
      <c r="O7" s="6" t="s">
        <v>38</v>
      </c>
      <c r="P7" s="6" t="s">
        <v>40</v>
      </c>
      <c r="Q7" s="6" t="s">
        <v>41</v>
      </c>
      <c r="R7" s="6" t="s">
        <v>42</v>
      </c>
    </row>
    <row r="8" spans="1:18" s="5" customFormat="1" ht="18" customHeight="1" x14ac:dyDescent="0.2">
      <c r="B8" s="14"/>
      <c r="C8" s="15" t="s">
        <v>10</v>
      </c>
      <c r="D8" s="16">
        <f>D9+D10+D11+D12+D13+D14+D15+D16+D17+D18+D19+D20+D21+D22+D23+D24+D25+D26+D28+D27+D29+D30</f>
        <v>458357.16480000003</v>
      </c>
      <c r="E8" s="16">
        <f t="shared" ref="E8:F8" si="0">E9+E10+E11+E12+E13+E14+E15+E16+E17+E18+E19+E20+E21+E22+E23+E24+E25+E26+E28+E27+E29+E30</f>
        <v>147087.23869999999</v>
      </c>
      <c r="F8" s="16">
        <f t="shared" si="0"/>
        <v>147007.84126490998</v>
      </c>
      <c r="G8" s="26">
        <f>F8/E8*100</f>
        <v>99.946020174291291</v>
      </c>
      <c r="H8" s="16">
        <f>F8-E8</f>
        <v>-79.397435090009822</v>
      </c>
      <c r="I8" s="16">
        <v>709425.7</v>
      </c>
      <c r="J8" s="16">
        <f>SUM(J9:J27)+J28+J29</f>
        <v>143795.45429999998</v>
      </c>
      <c r="K8" s="16">
        <f>SUM(K9:K27)+K28+K29</f>
        <v>143507.11778204999</v>
      </c>
      <c r="L8" s="26">
        <f>K8/J8*100</f>
        <v>99.799481479193048</v>
      </c>
      <c r="M8" s="16">
        <f>K8-J8</f>
        <v>-288.33651794999605</v>
      </c>
      <c r="N8" s="16">
        <f>SUM(N9:N27)</f>
        <v>288867.67149999994</v>
      </c>
      <c r="O8" s="16">
        <f>SUM(O9:O27)</f>
        <v>85584.225099999996</v>
      </c>
      <c r="P8" s="16">
        <f>SUM(P9:P27)</f>
        <v>85172.430847990006</v>
      </c>
      <c r="Q8" s="16">
        <f>P8/O8*100</f>
        <v>99.518843278035376</v>
      </c>
      <c r="R8" s="16">
        <f>P8-O8</f>
        <v>-411.79425200998958</v>
      </c>
    </row>
    <row r="9" spans="1:18" s="5" customFormat="1" ht="51" customHeight="1" x14ac:dyDescent="0.2">
      <c r="B9" s="32" t="s">
        <v>11</v>
      </c>
      <c r="C9" s="7" t="s">
        <v>49</v>
      </c>
      <c r="D9" s="4">
        <v>10530.007</v>
      </c>
      <c r="E9" s="4">
        <v>2751.3588</v>
      </c>
      <c r="F9" s="4">
        <v>2699.8367818699999</v>
      </c>
      <c r="G9" s="4">
        <v>98.1273973379989</v>
      </c>
      <c r="H9" s="38">
        <f>-51522.0181300002/1000</f>
        <v>-51.522018130000198</v>
      </c>
      <c r="I9" s="4">
        <v>10082.409</v>
      </c>
      <c r="J9" s="4">
        <v>3116.3928999999998</v>
      </c>
      <c r="K9" s="4">
        <v>2835.0832621599998</v>
      </c>
      <c r="L9" s="4">
        <f>K9/J9*100</f>
        <v>90.973229407627002</v>
      </c>
      <c r="M9" s="30">
        <f>K9-J9</f>
        <v>-281.30963784000005</v>
      </c>
      <c r="N9" s="4">
        <v>7976.0690000000004</v>
      </c>
      <c r="O9" s="4">
        <v>2145.2085999999999</v>
      </c>
      <c r="P9" s="4">
        <v>1954.20777972</v>
      </c>
      <c r="Q9" s="4">
        <f t="shared" ref="Q9:Q23" si="1">P9/O9*100</f>
        <v>91.096398724114763</v>
      </c>
      <c r="R9" s="4">
        <f>P9-O9</f>
        <v>-191.00082027999997</v>
      </c>
    </row>
    <row r="10" spans="1:18" s="5" customFormat="1" ht="30" customHeight="1" x14ac:dyDescent="0.2">
      <c r="B10" s="25" t="s">
        <v>12</v>
      </c>
      <c r="C10" s="8" t="s">
        <v>13</v>
      </c>
      <c r="D10" s="4">
        <v>1422.2270000000001</v>
      </c>
      <c r="E10" s="4">
        <v>0</v>
      </c>
      <c r="F10" s="4">
        <v>0</v>
      </c>
      <c r="G10" s="4">
        <v>0</v>
      </c>
      <c r="H10" s="4">
        <v>0</v>
      </c>
      <c r="I10" s="4">
        <v>1310.1110000000001</v>
      </c>
      <c r="J10" s="4">
        <v>363.02730000000003</v>
      </c>
      <c r="K10" s="4">
        <v>363.02720304000002</v>
      </c>
      <c r="L10" s="4">
        <f t="shared" ref="L10:L29" si="2">K10/J10*100</f>
        <v>99.999973291264865</v>
      </c>
      <c r="M10" s="28">
        <v>-9.6959999995306106E-2</v>
      </c>
      <c r="N10" s="4">
        <v>597.70000000000005</v>
      </c>
      <c r="O10" s="4">
        <v>179.31</v>
      </c>
      <c r="P10" s="4">
        <v>159.41015705000001</v>
      </c>
      <c r="Q10" s="4">
        <f t="shared" si="1"/>
        <v>88.901989320171765</v>
      </c>
      <c r="R10" s="4">
        <f t="shared" ref="R10:R24" si="3">P10-O10</f>
        <v>-19.899842949999993</v>
      </c>
    </row>
    <row r="11" spans="1:18" s="5" customFormat="1" ht="24" x14ac:dyDescent="0.2">
      <c r="B11" s="25" t="s">
        <v>14</v>
      </c>
      <c r="C11" s="8" t="s">
        <v>15</v>
      </c>
      <c r="D11" s="4">
        <v>0</v>
      </c>
      <c r="E11" s="4">
        <v>0</v>
      </c>
      <c r="F11" s="4">
        <v>0</v>
      </c>
      <c r="G11" s="4">
        <v>0</v>
      </c>
      <c r="H11" s="30">
        <f>F11-E11</f>
        <v>0</v>
      </c>
      <c r="I11" s="4">
        <v>42.837000000000003</v>
      </c>
      <c r="J11" s="4">
        <v>0</v>
      </c>
      <c r="K11" s="4">
        <v>0</v>
      </c>
      <c r="L11" s="4">
        <v>0</v>
      </c>
      <c r="M11" s="30">
        <f>K11-J11</f>
        <v>0</v>
      </c>
      <c r="N11" s="4">
        <v>28.837</v>
      </c>
      <c r="O11" s="4">
        <v>28.837</v>
      </c>
      <c r="P11" s="4">
        <v>0</v>
      </c>
      <c r="Q11" s="4">
        <f t="shared" si="1"/>
        <v>0</v>
      </c>
      <c r="R11" s="4">
        <f t="shared" si="3"/>
        <v>-28.837</v>
      </c>
    </row>
    <row r="12" spans="1:18" s="5" customFormat="1" ht="21" customHeight="1" x14ac:dyDescent="0.2">
      <c r="B12" s="25" t="s">
        <v>16</v>
      </c>
      <c r="C12" s="36" t="s">
        <v>17</v>
      </c>
      <c r="D12" s="4">
        <v>27.782</v>
      </c>
      <c r="E12" s="4">
        <v>0</v>
      </c>
      <c r="F12" s="4">
        <v>0</v>
      </c>
      <c r="G12" s="4">
        <v>0</v>
      </c>
      <c r="H12" s="30">
        <f t="shared" ref="H12:H17" si="4">F12-E12</f>
        <v>0</v>
      </c>
      <c r="I12" s="4">
        <v>0</v>
      </c>
      <c r="J12" s="4">
        <v>0</v>
      </c>
      <c r="K12" s="4">
        <v>0</v>
      </c>
      <c r="L12" s="4">
        <v>0</v>
      </c>
      <c r="M12" s="30">
        <f t="shared" ref="M12:M29" si="5">K12-J12</f>
        <v>0</v>
      </c>
      <c r="N12" s="4">
        <v>40</v>
      </c>
      <c r="O12" s="4">
        <v>0</v>
      </c>
      <c r="P12" s="4">
        <v>0</v>
      </c>
      <c r="Q12" s="4">
        <v>0</v>
      </c>
      <c r="R12" s="4">
        <f t="shared" si="3"/>
        <v>0</v>
      </c>
    </row>
    <row r="13" spans="1:18" s="5" customFormat="1" ht="24" x14ac:dyDescent="0.2">
      <c r="B13" s="29" t="s">
        <v>18</v>
      </c>
      <c r="C13" s="2" t="s">
        <v>19</v>
      </c>
      <c r="D13" s="3">
        <v>30000</v>
      </c>
      <c r="E13" s="3">
        <v>0</v>
      </c>
      <c r="F13" s="33">
        <v>0</v>
      </c>
      <c r="G13" s="3">
        <v>0</v>
      </c>
      <c r="H13" s="27">
        <f t="shared" si="4"/>
        <v>0</v>
      </c>
      <c r="I13" s="3">
        <v>20000</v>
      </c>
      <c r="J13" s="3">
        <v>0</v>
      </c>
      <c r="K13" s="33">
        <v>0</v>
      </c>
      <c r="L13" s="3">
        <v>0</v>
      </c>
      <c r="M13" s="27">
        <f t="shared" si="5"/>
        <v>0</v>
      </c>
      <c r="N13" s="3">
        <v>20000</v>
      </c>
      <c r="O13" s="3">
        <v>0</v>
      </c>
      <c r="P13" s="3">
        <v>0</v>
      </c>
      <c r="Q13" s="3">
        <v>0</v>
      </c>
      <c r="R13" s="3">
        <f t="shared" si="3"/>
        <v>0</v>
      </c>
    </row>
    <row r="14" spans="1:18" s="5" customFormat="1" ht="26.25" customHeight="1" x14ac:dyDescent="0.2">
      <c r="B14" s="25" t="s">
        <v>28</v>
      </c>
      <c r="C14" s="8" t="s">
        <v>29</v>
      </c>
      <c r="D14" s="4">
        <v>0</v>
      </c>
      <c r="E14" s="4">
        <v>0</v>
      </c>
      <c r="F14" s="4">
        <v>0</v>
      </c>
      <c r="G14" s="4">
        <v>0</v>
      </c>
      <c r="H14" s="30">
        <f t="shared" si="4"/>
        <v>0</v>
      </c>
      <c r="I14" s="4">
        <v>49477.661999999997</v>
      </c>
      <c r="J14" s="4">
        <v>0</v>
      </c>
      <c r="K14" s="4">
        <v>0</v>
      </c>
      <c r="L14" s="4">
        <v>0</v>
      </c>
      <c r="M14" s="30">
        <f t="shared" si="5"/>
        <v>0</v>
      </c>
      <c r="N14" s="4">
        <v>0</v>
      </c>
      <c r="O14" s="4">
        <v>0</v>
      </c>
      <c r="P14" s="4">
        <v>0</v>
      </c>
      <c r="Q14" s="4">
        <v>0</v>
      </c>
      <c r="R14" s="4">
        <f t="shared" si="3"/>
        <v>0</v>
      </c>
    </row>
    <row r="15" spans="1:18" s="5" customFormat="1" ht="26.25" customHeight="1" x14ac:dyDescent="0.2">
      <c r="B15" s="25" t="s">
        <v>67</v>
      </c>
      <c r="C15" s="8" t="s">
        <v>68</v>
      </c>
      <c r="D15" s="4">
        <v>0</v>
      </c>
      <c r="E15" s="4">
        <v>0</v>
      </c>
      <c r="F15" s="4">
        <v>0</v>
      </c>
      <c r="G15" s="4">
        <v>0</v>
      </c>
      <c r="H15" s="30">
        <f t="shared" si="4"/>
        <v>0</v>
      </c>
      <c r="I15" s="4">
        <v>162600</v>
      </c>
      <c r="J15" s="4">
        <v>0</v>
      </c>
      <c r="K15" s="4">
        <v>0</v>
      </c>
      <c r="L15" s="4">
        <v>0</v>
      </c>
      <c r="M15" s="30">
        <f t="shared" si="5"/>
        <v>0</v>
      </c>
      <c r="N15" s="4">
        <v>0</v>
      </c>
      <c r="O15" s="4">
        <v>0</v>
      </c>
      <c r="P15" s="4">
        <v>0</v>
      </c>
      <c r="Q15" s="4">
        <v>0</v>
      </c>
      <c r="R15" s="4">
        <f t="shared" si="3"/>
        <v>0</v>
      </c>
    </row>
    <row r="16" spans="1:18" s="5" customFormat="1" ht="41.25" customHeight="1" x14ac:dyDescent="0.2">
      <c r="B16" s="25" t="s">
        <v>20</v>
      </c>
      <c r="C16" s="8" t="s">
        <v>21</v>
      </c>
      <c r="D16" s="4">
        <v>0</v>
      </c>
      <c r="E16" s="4">
        <v>0</v>
      </c>
      <c r="F16" s="4">
        <v>0</v>
      </c>
      <c r="G16" s="4">
        <v>0</v>
      </c>
      <c r="H16" s="30">
        <f t="shared" si="4"/>
        <v>0</v>
      </c>
      <c r="I16" s="4">
        <v>163.4</v>
      </c>
      <c r="J16" s="4">
        <v>0</v>
      </c>
      <c r="K16" s="4">
        <v>0</v>
      </c>
      <c r="L16" s="4">
        <v>0</v>
      </c>
      <c r="M16" s="30">
        <f t="shared" si="5"/>
        <v>0</v>
      </c>
      <c r="N16" s="4">
        <v>0</v>
      </c>
      <c r="O16" s="4">
        <v>0</v>
      </c>
      <c r="P16" s="4">
        <v>0</v>
      </c>
      <c r="Q16" s="4">
        <v>0</v>
      </c>
      <c r="R16" s="4">
        <f t="shared" si="3"/>
        <v>0</v>
      </c>
    </row>
    <row r="17" spans="2:19" s="5" customFormat="1" ht="62.25" customHeight="1" x14ac:dyDescent="0.2">
      <c r="B17" s="25" t="s">
        <v>22</v>
      </c>
      <c r="C17" s="7" t="s">
        <v>23</v>
      </c>
      <c r="D17" s="38">
        <v>153.04599999999999</v>
      </c>
      <c r="E17" s="4">
        <v>0</v>
      </c>
      <c r="F17" s="4">
        <v>0</v>
      </c>
      <c r="G17" s="4">
        <v>0</v>
      </c>
      <c r="H17" s="30">
        <f t="shared" si="4"/>
        <v>0</v>
      </c>
      <c r="I17" s="4">
        <v>350.904</v>
      </c>
      <c r="J17" s="4">
        <v>0</v>
      </c>
      <c r="K17" s="4">
        <v>0</v>
      </c>
      <c r="L17" s="4">
        <v>0</v>
      </c>
      <c r="M17" s="30">
        <f t="shared" si="5"/>
        <v>0</v>
      </c>
      <c r="N17" s="4">
        <v>350.904</v>
      </c>
      <c r="O17" s="4">
        <v>0</v>
      </c>
      <c r="P17" s="4">
        <v>0</v>
      </c>
      <c r="Q17" s="4">
        <v>0</v>
      </c>
      <c r="R17" s="4">
        <f t="shared" si="3"/>
        <v>0</v>
      </c>
    </row>
    <row r="18" spans="2:19" s="5" customFormat="1" ht="40.5" customHeight="1" x14ac:dyDescent="0.2">
      <c r="B18" s="25" t="s">
        <v>24</v>
      </c>
      <c r="C18" s="8" t="s">
        <v>54</v>
      </c>
      <c r="D18" s="4">
        <v>1747.1780000000001</v>
      </c>
      <c r="E18" s="4">
        <v>0</v>
      </c>
      <c r="F18" s="4">
        <v>0</v>
      </c>
      <c r="G18" s="4">
        <v>0</v>
      </c>
      <c r="H18" s="4">
        <v>0</v>
      </c>
      <c r="I18" s="4">
        <v>1752.462</v>
      </c>
      <c r="J18" s="4">
        <v>421.42689999999999</v>
      </c>
      <c r="K18" s="4">
        <v>421.42681313999998</v>
      </c>
      <c r="L18" s="4">
        <f t="shared" si="2"/>
        <v>99.999979389070788</v>
      </c>
      <c r="M18" s="28">
        <v>-8.6860000039450797E-2</v>
      </c>
      <c r="N18" s="4">
        <v>1946.789</v>
      </c>
      <c r="O18" s="4">
        <v>1418.7468999999999</v>
      </c>
      <c r="P18" s="4">
        <v>1404.3606645899999</v>
      </c>
      <c r="Q18" s="4">
        <f t="shared" si="1"/>
        <v>98.985990002163177</v>
      </c>
      <c r="R18" s="4">
        <f t="shared" si="3"/>
        <v>-14.386235409999927</v>
      </c>
    </row>
    <row r="19" spans="2:19" s="5" customFormat="1" ht="26.25" customHeight="1" x14ac:dyDescent="0.2">
      <c r="B19" s="29" t="s">
        <v>30</v>
      </c>
      <c r="C19" s="2" t="s">
        <v>80</v>
      </c>
      <c r="D19" s="3">
        <v>136485.359</v>
      </c>
      <c r="E19" s="3">
        <v>10084.537</v>
      </c>
      <c r="F19" s="3">
        <v>10084.537</v>
      </c>
      <c r="G19" s="3">
        <v>100</v>
      </c>
      <c r="H19" s="27">
        <f t="shared" ref="H19" si="6">F19-E19</f>
        <v>0</v>
      </c>
      <c r="I19" s="3">
        <v>176196.06</v>
      </c>
      <c r="J19" s="3">
        <v>19476.918000000001</v>
      </c>
      <c r="K19" s="3">
        <v>19476.918000000001</v>
      </c>
      <c r="L19" s="3">
        <f t="shared" si="2"/>
        <v>100</v>
      </c>
      <c r="M19" s="27">
        <f t="shared" si="5"/>
        <v>0</v>
      </c>
      <c r="N19" s="3">
        <f>49979.037+78807.6</f>
        <v>128786.637</v>
      </c>
      <c r="O19" s="3">
        <f>4014.162+15153.4</f>
        <v>19167.561999999998</v>
      </c>
      <c r="P19" s="3">
        <f>4014.162+15153.4</f>
        <v>19167.561999999998</v>
      </c>
      <c r="Q19" s="3">
        <f t="shared" si="1"/>
        <v>100</v>
      </c>
      <c r="R19" s="3">
        <f t="shared" si="3"/>
        <v>0</v>
      </c>
      <c r="S19" s="18"/>
    </row>
    <row r="20" spans="2:19" s="5" customFormat="1" ht="25.5" customHeight="1" x14ac:dyDescent="0.2">
      <c r="B20" s="29" t="s">
        <v>25</v>
      </c>
      <c r="C20" s="2" t="s">
        <v>78</v>
      </c>
      <c r="D20" s="3">
        <v>249686.897</v>
      </c>
      <c r="E20" s="3">
        <v>131092.796</v>
      </c>
      <c r="F20" s="3">
        <v>131092.79509999999</v>
      </c>
      <c r="G20" s="3">
        <v>99.999999313463405</v>
      </c>
      <c r="H20" s="27">
        <v>9.0000000596046506E-4</v>
      </c>
      <c r="I20" s="3">
        <v>243666.4</v>
      </c>
      <c r="J20" s="3">
        <v>112869.144</v>
      </c>
      <c r="K20" s="3">
        <v>112869.116106</v>
      </c>
      <c r="L20" s="3">
        <f t="shared" si="2"/>
        <v>99.999975286425496</v>
      </c>
      <c r="M20" s="27">
        <v>-1.8939999938011201</v>
      </c>
      <c r="N20" s="3">
        <f>69313.191+[1]РБП!$F$72</f>
        <v>78434.766000000003</v>
      </c>
      <c r="O20" s="3">
        <f>49721.5393</f>
        <v>49721.539299999997</v>
      </c>
      <c r="P20" s="3">
        <f>49568.0379</f>
        <v>49568.037900000003</v>
      </c>
      <c r="Q20" s="3">
        <f t="shared" si="1"/>
        <v>99.691277860337692</v>
      </c>
      <c r="R20" s="3">
        <f t="shared" si="3"/>
        <v>-153.50139999999374</v>
      </c>
    </row>
    <row r="21" spans="2:19" s="5" customFormat="1" ht="36" x14ac:dyDescent="0.2">
      <c r="B21" s="6" t="s">
        <v>26</v>
      </c>
      <c r="C21" s="8" t="s">
        <v>27</v>
      </c>
      <c r="D21" s="17">
        <v>0</v>
      </c>
      <c r="E21" s="4">
        <v>0</v>
      </c>
      <c r="F21" s="4">
        <v>0</v>
      </c>
      <c r="G21" s="4">
        <v>0</v>
      </c>
      <c r="H21" s="30">
        <f t="shared" ref="H21:H22" si="7">F21-E21</f>
        <v>0</v>
      </c>
      <c r="I21" s="17">
        <v>282.5</v>
      </c>
      <c r="J21" s="4">
        <v>0</v>
      </c>
      <c r="K21" s="4">
        <v>0</v>
      </c>
      <c r="L21" s="4">
        <v>0</v>
      </c>
      <c r="M21" s="30">
        <f t="shared" si="5"/>
        <v>0</v>
      </c>
      <c r="N21" s="4">
        <v>0</v>
      </c>
      <c r="O21" s="4">
        <v>0</v>
      </c>
      <c r="P21" s="4">
        <v>0</v>
      </c>
      <c r="Q21" s="4">
        <v>0</v>
      </c>
      <c r="R21" s="4">
        <v>0</v>
      </c>
    </row>
    <row r="22" spans="2:19" s="5" customFormat="1" ht="35.25" customHeight="1" x14ac:dyDescent="0.2">
      <c r="B22" s="6" t="s">
        <v>50</v>
      </c>
      <c r="C22" s="8" t="s">
        <v>51</v>
      </c>
      <c r="D22" s="4">
        <v>0</v>
      </c>
      <c r="E22" s="4">
        <v>0</v>
      </c>
      <c r="F22" s="4">
        <v>0</v>
      </c>
      <c r="G22" s="4">
        <v>0</v>
      </c>
      <c r="H22" s="30">
        <f t="shared" si="7"/>
        <v>0</v>
      </c>
      <c r="I22" s="4">
        <v>0</v>
      </c>
      <c r="J22" s="4">
        <v>0</v>
      </c>
      <c r="K22" s="4">
        <v>0</v>
      </c>
      <c r="L22" s="4">
        <v>0</v>
      </c>
      <c r="M22" s="30">
        <f t="shared" si="5"/>
        <v>0</v>
      </c>
      <c r="N22" s="4">
        <v>24030.3</v>
      </c>
      <c r="O22" s="4">
        <v>9993.2999999999993</v>
      </c>
      <c r="P22" s="4">
        <v>9993.2999999999993</v>
      </c>
      <c r="Q22" s="4">
        <f>P22/O22*100</f>
        <v>100</v>
      </c>
      <c r="R22" s="4">
        <f>P22-O22</f>
        <v>0</v>
      </c>
    </row>
    <row r="23" spans="2:19" s="5" customFormat="1" ht="22.5" customHeight="1" x14ac:dyDescent="0.2">
      <c r="B23" s="6" t="s">
        <v>43</v>
      </c>
      <c r="C23" s="8" t="s">
        <v>44</v>
      </c>
      <c r="D23" s="4">
        <v>20.7148</v>
      </c>
      <c r="E23" s="4">
        <v>1.2365999999999999</v>
      </c>
      <c r="F23" s="4">
        <v>0</v>
      </c>
      <c r="G23" s="4">
        <v>0</v>
      </c>
      <c r="H23" s="30">
        <v>-1.2365999999999999</v>
      </c>
      <c r="I23" s="4">
        <v>23.8047</v>
      </c>
      <c r="J23" s="4">
        <v>3.6057999999999999</v>
      </c>
      <c r="K23" s="4">
        <v>3.4804879999999998</v>
      </c>
      <c r="L23" s="4">
        <f t="shared" si="2"/>
        <v>96.524710189139711</v>
      </c>
      <c r="M23" s="30">
        <f>K23-J23</f>
        <v>-0.12531200000000009</v>
      </c>
      <c r="N23" s="4">
        <v>12.1335</v>
      </c>
      <c r="O23" s="4">
        <v>3.5040999999999998</v>
      </c>
      <c r="P23" s="4">
        <v>3.0918239999999999</v>
      </c>
      <c r="Q23" s="4">
        <f t="shared" si="1"/>
        <v>88.234468194400847</v>
      </c>
      <c r="R23" s="4">
        <f t="shared" si="3"/>
        <v>-0.41227599999999986</v>
      </c>
    </row>
    <row r="24" spans="2:19" s="5" customFormat="1" ht="36" x14ac:dyDescent="0.2">
      <c r="B24" s="6" t="s">
        <v>55</v>
      </c>
      <c r="C24" s="8" t="s">
        <v>56</v>
      </c>
      <c r="D24" s="4">
        <v>0</v>
      </c>
      <c r="E24" s="4">
        <v>0</v>
      </c>
      <c r="F24" s="4">
        <v>0</v>
      </c>
      <c r="G24" s="4">
        <v>0</v>
      </c>
      <c r="H24" s="30">
        <f>F24-E24</f>
        <v>0</v>
      </c>
      <c r="I24" s="4">
        <v>0</v>
      </c>
      <c r="J24" s="4">
        <v>0</v>
      </c>
      <c r="K24" s="4">
        <v>0</v>
      </c>
      <c r="L24" s="4">
        <v>0</v>
      </c>
      <c r="M24" s="30">
        <f t="shared" si="5"/>
        <v>0</v>
      </c>
      <c r="N24" s="4">
        <v>91.364999999999995</v>
      </c>
      <c r="O24" s="4">
        <v>0</v>
      </c>
      <c r="P24" s="4">
        <v>0</v>
      </c>
      <c r="Q24" s="4">
        <v>0</v>
      </c>
      <c r="R24" s="4">
        <f t="shared" si="3"/>
        <v>0</v>
      </c>
    </row>
    <row r="25" spans="2:19" s="5" customFormat="1" ht="39" customHeight="1" x14ac:dyDescent="0.2">
      <c r="B25" s="1" t="s">
        <v>47</v>
      </c>
      <c r="C25" s="2" t="s">
        <v>81</v>
      </c>
      <c r="D25" s="3">
        <v>23877.278999999999</v>
      </c>
      <c r="E25" s="3">
        <v>1515.971</v>
      </c>
      <c r="F25" s="3">
        <v>1515.971</v>
      </c>
      <c r="G25" s="3">
        <v>100</v>
      </c>
      <c r="H25" s="27">
        <v>0</v>
      </c>
      <c r="I25" s="3">
        <v>41488.082999999999</v>
      </c>
      <c r="J25" s="3">
        <v>5928.8270000000002</v>
      </c>
      <c r="K25" s="3">
        <v>5928.8270000000002</v>
      </c>
      <c r="L25" s="3">
        <f t="shared" si="2"/>
        <v>100</v>
      </c>
      <c r="M25" s="27">
        <f t="shared" si="5"/>
        <v>0</v>
      </c>
      <c r="N25" s="3">
        <v>26000</v>
      </c>
      <c r="O25" s="3">
        <v>2766.212</v>
      </c>
      <c r="P25" s="3">
        <v>2766.212</v>
      </c>
      <c r="Q25" s="3">
        <f>P25/O25*100</f>
        <v>100</v>
      </c>
      <c r="R25" s="3">
        <f>P25-O25</f>
        <v>0</v>
      </c>
    </row>
    <row r="26" spans="2:19" s="5" customFormat="1" ht="39" customHeight="1" x14ac:dyDescent="0.2">
      <c r="B26" s="6" t="s">
        <v>57</v>
      </c>
      <c r="C26" s="8" t="s">
        <v>58</v>
      </c>
      <c r="D26" s="4">
        <v>54.962000000000003</v>
      </c>
      <c r="E26" s="4">
        <v>0</v>
      </c>
      <c r="F26" s="4">
        <v>0</v>
      </c>
      <c r="G26" s="4">
        <v>0</v>
      </c>
      <c r="H26" s="30">
        <f t="shared" ref="H26:H29" si="8">F26-E26</f>
        <v>0</v>
      </c>
      <c r="I26" s="4">
        <v>0</v>
      </c>
      <c r="J26" s="4">
        <v>0</v>
      </c>
      <c r="K26" s="4">
        <v>0</v>
      </c>
      <c r="L26" s="4">
        <v>0</v>
      </c>
      <c r="M26" s="30">
        <f t="shared" si="5"/>
        <v>0</v>
      </c>
      <c r="N26" s="4">
        <v>65.394000000000005</v>
      </c>
      <c r="O26" s="4">
        <v>0</v>
      </c>
      <c r="P26" s="4">
        <v>0</v>
      </c>
      <c r="Q26" s="4">
        <v>0</v>
      </c>
      <c r="R26" s="4">
        <f>P26-O26</f>
        <v>0</v>
      </c>
    </row>
    <row r="27" spans="2:19" s="5" customFormat="1" ht="21" customHeight="1" x14ac:dyDescent="0.2">
      <c r="B27" s="6" t="s">
        <v>48</v>
      </c>
      <c r="C27" s="8" t="s">
        <v>52</v>
      </c>
      <c r="D27" s="4">
        <v>583.05799999999999</v>
      </c>
      <c r="E27" s="4">
        <v>200.72030000000001</v>
      </c>
      <c r="F27" s="4">
        <v>174.08238304</v>
      </c>
      <c r="G27" s="4">
        <v>86.728837611342698</v>
      </c>
      <c r="H27" s="30">
        <v>-26.637916959999998</v>
      </c>
      <c r="I27" s="4">
        <v>520.40700000000004</v>
      </c>
      <c r="J27" s="4">
        <v>175.49340000000001</v>
      </c>
      <c r="K27" s="4">
        <v>168.61990971</v>
      </c>
      <c r="L27" s="4">
        <f t="shared" si="2"/>
        <v>96.083334022817951</v>
      </c>
      <c r="M27" s="30">
        <f t="shared" si="5"/>
        <v>-6.8734902900000066</v>
      </c>
      <c r="N27" s="30">
        <v>506.77699999999999</v>
      </c>
      <c r="O27" s="30">
        <v>160.0052</v>
      </c>
      <c r="P27" s="30">
        <v>156.24852263</v>
      </c>
      <c r="Q27" s="30">
        <v>97.652152948779161</v>
      </c>
      <c r="R27" s="30">
        <v>-3.7566773700000056</v>
      </c>
    </row>
    <row r="28" spans="2:19" s="5" customFormat="1" ht="21" customHeight="1" x14ac:dyDescent="0.2">
      <c r="B28" s="6" t="s">
        <v>64</v>
      </c>
      <c r="C28" s="8" t="s">
        <v>66</v>
      </c>
      <c r="D28" s="4">
        <v>28.036000000000001</v>
      </c>
      <c r="E28" s="4">
        <v>0</v>
      </c>
      <c r="F28" s="4">
        <v>0</v>
      </c>
      <c r="G28" s="4">
        <v>0</v>
      </c>
      <c r="H28" s="30">
        <f t="shared" si="8"/>
        <v>0</v>
      </c>
      <c r="I28" s="4">
        <v>28.036000000000001</v>
      </c>
      <c r="J28" s="4">
        <v>0</v>
      </c>
      <c r="K28" s="4">
        <v>0</v>
      </c>
      <c r="L28" s="4">
        <v>0</v>
      </c>
      <c r="M28" s="30">
        <f t="shared" si="5"/>
        <v>0</v>
      </c>
      <c r="N28" s="30">
        <v>0</v>
      </c>
      <c r="O28" s="30">
        <v>0</v>
      </c>
      <c r="P28" s="30">
        <v>0</v>
      </c>
      <c r="Q28" s="30">
        <v>0</v>
      </c>
      <c r="R28" s="30">
        <v>0</v>
      </c>
    </row>
    <row r="29" spans="2:19" s="5" customFormat="1" ht="27.75" customHeight="1" x14ac:dyDescent="0.2">
      <c r="B29" s="34" t="s">
        <v>65</v>
      </c>
      <c r="C29" s="35" t="s">
        <v>79</v>
      </c>
      <c r="D29" s="4">
        <v>1440.6189999999999</v>
      </c>
      <c r="E29" s="4">
        <v>1440.6189999999999</v>
      </c>
      <c r="F29" s="4">
        <v>1440.6189999999999</v>
      </c>
      <c r="G29" s="4">
        <f t="shared" ref="G29" si="9">F29/E29*100</f>
        <v>100</v>
      </c>
      <c r="H29" s="30">
        <f t="shared" si="8"/>
        <v>0</v>
      </c>
      <c r="I29" s="4">
        <v>1440.6189999999999</v>
      </c>
      <c r="J29" s="4">
        <v>1440.6189999999999</v>
      </c>
      <c r="K29" s="4">
        <v>1440.6189999999999</v>
      </c>
      <c r="L29" s="4">
        <f t="shared" si="2"/>
        <v>100</v>
      </c>
      <c r="M29" s="30">
        <f t="shared" si="5"/>
        <v>0</v>
      </c>
      <c r="N29" s="30">
        <v>0</v>
      </c>
      <c r="O29" s="30">
        <v>0</v>
      </c>
      <c r="P29" s="30">
        <v>0</v>
      </c>
      <c r="Q29" s="30">
        <v>0</v>
      </c>
      <c r="R29" s="30">
        <v>0</v>
      </c>
    </row>
    <row r="30" spans="2:19" s="5" customFormat="1" ht="22.5" customHeight="1" x14ac:dyDescent="0.2">
      <c r="B30" s="34" t="s">
        <v>76</v>
      </c>
      <c r="C30" s="35" t="s">
        <v>77</v>
      </c>
      <c r="D30" s="4">
        <v>2300</v>
      </c>
      <c r="E30" s="4">
        <v>0</v>
      </c>
      <c r="F30" s="4">
        <v>0</v>
      </c>
      <c r="G30" s="4">
        <v>0</v>
      </c>
      <c r="H30" s="30">
        <v>0</v>
      </c>
      <c r="I30" s="4">
        <v>0</v>
      </c>
      <c r="J30" s="4">
        <v>0</v>
      </c>
      <c r="K30" s="4">
        <v>0</v>
      </c>
      <c r="L30" s="4">
        <v>0</v>
      </c>
      <c r="M30" s="30">
        <v>0</v>
      </c>
      <c r="N30" s="30">
        <v>0</v>
      </c>
      <c r="O30" s="30">
        <v>0</v>
      </c>
      <c r="P30" s="30">
        <v>0</v>
      </c>
      <c r="Q30" s="30">
        <v>0</v>
      </c>
      <c r="R30" s="30">
        <v>0</v>
      </c>
    </row>
    <row r="31" spans="2:19" s="5" customFormat="1" ht="24" customHeight="1" x14ac:dyDescent="0.2">
      <c r="B31" s="39" t="s">
        <v>45</v>
      </c>
      <c r="C31" s="39"/>
      <c r="D31" s="19"/>
      <c r="E31" s="20"/>
      <c r="F31" s="20"/>
      <c r="G31" s="20"/>
      <c r="H31" s="20"/>
      <c r="I31" s="19"/>
      <c r="J31" s="20"/>
      <c r="K31" s="20"/>
      <c r="L31" s="20"/>
      <c r="M31" s="20"/>
      <c r="N31" s="9"/>
      <c r="O31" s="9"/>
      <c r="P31" s="9"/>
      <c r="Q31" s="9"/>
      <c r="R31" s="9"/>
    </row>
    <row r="32" spans="2:19" s="5" customFormat="1" ht="17.25" customHeight="1" x14ac:dyDescent="0.2">
      <c r="B32" s="31"/>
      <c r="C32" s="21" t="s">
        <v>46</v>
      </c>
      <c r="D32" s="22"/>
      <c r="E32" s="23"/>
      <c r="F32" s="23"/>
      <c r="G32" s="23"/>
      <c r="H32" s="23"/>
      <c r="I32" s="22"/>
      <c r="J32" s="23"/>
      <c r="K32" s="23"/>
      <c r="L32" s="23"/>
      <c r="M32" s="23"/>
    </row>
    <row r="33" spans="4:9" s="5" customFormat="1" ht="28.7" customHeight="1" x14ac:dyDescent="0.2">
      <c r="D33" s="10"/>
      <c r="I33" s="10"/>
    </row>
  </sheetData>
  <mergeCells count="19">
    <mergeCell ref="A2:R2"/>
    <mergeCell ref="L5:L6"/>
    <mergeCell ref="M5:M6"/>
    <mergeCell ref="I5:I6"/>
    <mergeCell ref="J5:J6"/>
    <mergeCell ref="K5:K6"/>
    <mergeCell ref="B31:C31"/>
    <mergeCell ref="B5:B6"/>
    <mergeCell ref="R5:R6"/>
    <mergeCell ref="C5:C6"/>
    <mergeCell ref="N5:N6"/>
    <mergeCell ref="P5:P6"/>
    <mergeCell ref="Q5:Q6"/>
    <mergeCell ref="O5:O6"/>
    <mergeCell ref="D5:D6"/>
    <mergeCell ref="E5:E6"/>
    <mergeCell ref="F5:F6"/>
    <mergeCell ref="G5:G6"/>
    <mergeCell ref="H5:H6"/>
  </mergeCells>
  <pageMargins left="0.7" right="0.7" top="0.75" bottom="0.75" header="0.3" footer="0.3"/>
  <pageSetup paperSize="9" scale="4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рус</vt:lpstr>
      <vt:lpstr>рус!Область_печати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SERVER</dc:creator>
  <cp:lastModifiedBy>Койшибаева Сания</cp:lastModifiedBy>
  <dcterms:created xsi:type="dcterms:W3CDTF">2019-02-07T09:45:06Z</dcterms:created>
  <dcterms:modified xsi:type="dcterms:W3CDTF">2024-05-21T07:04:29Z</dcterms:modified>
</cp:coreProperties>
</file>