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24" windowWidth="11100" windowHeight="9636" tabRatio="808" activeTab="0"/>
  </bookViews>
  <sheets>
    <sheet name="Табл. 1" sheetId="1" r:id="rId1"/>
  </sheets>
  <definedNames>
    <definedName name="_xlnm.Print_Area" localSheetId="0">'Табл. 1'!$A$1:$V$42</definedName>
  </definedNames>
  <calcPr fullCalcOnLoad="1"/>
</workbook>
</file>

<file path=xl/sharedStrings.xml><?xml version="1.0" encoding="utf-8"?>
<sst xmlns="http://schemas.openxmlformats.org/spreadsheetml/2006/main" count="75" uniqueCount="59">
  <si>
    <t xml:space="preserve">Акмолинская </t>
  </si>
  <si>
    <t xml:space="preserve">Алматинская </t>
  </si>
  <si>
    <t xml:space="preserve">Жамбылская </t>
  </si>
  <si>
    <t>Карагандинская</t>
  </si>
  <si>
    <t>ДТП</t>
  </si>
  <si>
    <t>NN         пп</t>
  </si>
  <si>
    <t>Наименование        регионов</t>
  </si>
  <si>
    <t>Погибло</t>
  </si>
  <si>
    <t>Ранено</t>
  </si>
  <si>
    <t>ДТП на 10 тыс. АМТС</t>
  </si>
  <si>
    <t xml:space="preserve">Тяжесть ДТП </t>
  </si>
  <si>
    <t>Автотранспорт</t>
  </si>
  <si>
    <t>Население</t>
  </si>
  <si>
    <t>Кол-во погибших на 100 тыс. нас.</t>
  </si>
  <si>
    <t xml:space="preserve">Кол-во постра-давших на 10 тыс. нас. </t>
  </si>
  <si>
    <t>+/-, в абсол. вел.</t>
  </si>
  <si>
    <t>% к АППГ</t>
  </si>
  <si>
    <t>Актюбинская</t>
  </si>
  <si>
    <t xml:space="preserve">г.Алматы     </t>
  </si>
  <si>
    <t xml:space="preserve">Атырауская  </t>
  </si>
  <si>
    <t xml:space="preserve">ВКО            </t>
  </si>
  <si>
    <t xml:space="preserve">ЗКО           </t>
  </si>
  <si>
    <t xml:space="preserve">Костанайская  </t>
  </si>
  <si>
    <t xml:space="preserve">Мангистауская </t>
  </si>
  <si>
    <t xml:space="preserve">Павлодарская </t>
  </si>
  <si>
    <t xml:space="preserve">СКО             </t>
  </si>
  <si>
    <t>И Т О Г О</t>
  </si>
  <si>
    <t>текущ</t>
  </si>
  <si>
    <t>пред</t>
  </si>
  <si>
    <t>Кызылординская</t>
  </si>
  <si>
    <r>
      <rPr>
        <b/>
        <i/>
        <sz val="10"/>
        <rFont val="Arial"/>
        <family val="2"/>
      </rPr>
      <t>Тяжесть последствий ДТП</t>
    </r>
    <r>
      <rPr>
        <sz val="10"/>
        <rFont val="Arial"/>
        <family val="2"/>
      </rPr>
      <t xml:space="preserve"> - количество погибших на 100 пострадавших </t>
    </r>
    <r>
      <rPr>
        <i/>
        <sz val="10"/>
        <rFont val="Arial"/>
        <family val="2"/>
      </rPr>
      <t>(количество погибших делится на сумму погибших и раненных и умножается на 100)</t>
    </r>
  </si>
  <si>
    <r>
      <rPr>
        <b/>
        <i/>
        <sz val="10"/>
        <rFont val="Arial"/>
        <family val="2"/>
      </rPr>
      <t>ДТП на 10 тыс. АМТС</t>
    </r>
    <r>
      <rPr>
        <sz val="10"/>
        <rFont val="Arial"/>
        <family val="2"/>
      </rPr>
      <t xml:space="preserve"> - транспортный риск </t>
    </r>
    <r>
      <rPr>
        <i/>
        <sz val="10"/>
        <rFont val="Arial"/>
        <family val="2"/>
      </rPr>
      <t>(количество ДТП делится на количество АМТС и умножается на 10 тыс.)</t>
    </r>
  </si>
  <si>
    <r>
      <rPr>
        <b/>
        <i/>
        <sz val="10"/>
        <rFont val="Arial"/>
        <family val="2"/>
      </rPr>
      <t xml:space="preserve">Кол-во пострадавших в ДТП на 10 тыс. населения </t>
    </r>
    <r>
      <rPr>
        <sz val="10"/>
        <rFont val="Arial"/>
        <family val="2"/>
      </rPr>
      <t xml:space="preserve">- социальный риск </t>
    </r>
    <r>
      <rPr>
        <i/>
        <sz val="10"/>
        <rFont val="Arial"/>
        <family val="2"/>
      </rPr>
      <t>(сумма погибших и раненных делится на количество населения и умножается на 100 тыс.)</t>
    </r>
  </si>
  <si>
    <r>
      <rPr>
        <b/>
        <i/>
        <sz val="10"/>
        <rFont val="Arial"/>
        <family val="2"/>
      </rPr>
      <t xml:space="preserve">Кол-во погибших в ДТП на 100 тыс. населения </t>
    </r>
    <r>
      <rPr>
        <sz val="10"/>
        <rFont val="Arial"/>
        <family val="2"/>
      </rPr>
      <t xml:space="preserve">- социальный риск </t>
    </r>
    <r>
      <rPr>
        <i/>
        <sz val="10"/>
        <rFont val="Arial"/>
        <family val="2"/>
      </rPr>
      <t>(количество погибших делится на количество населения и умножается на 100 тыс.)</t>
    </r>
  </si>
  <si>
    <t>Туркестанская</t>
  </si>
  <si>
    <t>г.Шымкент</t>
  </si>
  <si>
    <t>СВЕДЕНИЯ</t>
  </si>
  <si>
    <t xml:space="preserve"> </t>
  </si>
  <si>
    <t>на 01.01.21</t>
  </si>
  <si>
    <t xml:space="preserve">    </t>
  </si>
  <si>
    <t>на 31.12.20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</si>
  <si>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</si>
  <si>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</si>
  <si>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</si>
  <si>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</si>
  <si>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</si>
  <si>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</si>
  <si>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</si>
  <si>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Абай</t>
  </si>
  <si>
    <t>Жетісу</t>
  </si>
  <si>
    <t>Ұлытау</t>
  </si>
  <si>
    <t>на 01.09.22г.</t>
  </si>
  <si>
    <t>на 01.09.22</t>
  </si>
  <si>
    <t>август 2022г.</t>
  </si>
  <si>
    <t>г. Астана</t>
  </si>
  <si>
    <t>сентябрь 2022г.</t>
  </si>
  <si>
    <t>октябрь 2022г.</t>
  </si>
  <si>
    <t>ноябрь 2022г.</t>
  </si>
  <si>
    <t xml:space="preserve">  о состоянии аварийности  за 12 месяцев 2022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</si>
</sst>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&quot;#,##0;\-&quot;Т&quot;#,##0"/>
    <numFmt numFmtId="181" formatCode="&quot;Т&quot;#,##0;[Red]\-&quot;Т&quot;#,##0"/>
    <numFmt numFmtId="182" formatCode="&quot;Т&quot;#,##0.00;\-&quot;Т&quot;#,##0.00"/>
    <numFmt numFmtId="183" formatCode="&quot;Т&quot;#,##0.00;[Red]\-&quot;Т&quot;#,##0.00"/>
    <numFmt numFmtId="184" formatCode="_-&quot;Т&quot;* #,##0_-;\-&quot;Т&quot;* #,##0_-;_-&quot;Т&quot;* &quot;-&quot;_-;_-@_-"/>
    <numFmt numFmtId="185" formatCode="_-* #,##0_-;\-* #,##0_-;_-* &quot;-&quot;_-;_-@_-"/>
    <numFmt numFmtId="186" formatCode="_-&quot;Т&quot;* #,##0.00_-;\-&quot;Т&quot;* #,##0.00_-;_-&quot;Т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&quot;р.&quot;_-;\-* #,##0.0&quot;р.&quot;_-;_-* &quot;-&quot;?&quot;р.&quot;_-;_-@_-"/>
    <numFmt numFmtId="203" formatCode="[$-FC19]d\ mmmm\ yyyy\ &quot;г.&quot;"/>
    <numFmt numFmtId="204" formatCode="#,##0.0"/>
    <numFmt numFmtId="205" formatCode="_-* #,##0.0_р_._-;\-* #,##0.0_р_._-;_-* &quot;-&quot;??_р_._-;_-@_-"/>
    <numFmt numFmtId="206" formatCode="\+#,##0.0\ _р_.;\-#,##0.0\ _р_."/>
    <numFmt numFmtId="207" formatCode="_-* #,##0_р_._-;\-* #,##0_р_._-;_-* &quot;-&quot;??_р_._-;_-@_-"/>
    <numFmt numFmtId="208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 Cyr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97" fontId="3" fillId="0" borderId="13" xfId="0" applyNumberFormat="1" applyFont="1" applyBorder="1" applyAlignment="1">
      <alignment horizontal="center" vertical="center"/>
    </xf>
    <xf numFmtId="197" fontId="49" fillId="0" borderId="11" xfId="0" applyNumberFormat="1" applyFont="1" applyBorder="1" applyAlignment="1">
      <alignment horizontal="center" vertical="center"/>
    </xf>
    <xf numFmtId="197" fontId="49" fillId="0" borderId="11" xfId="0" applyNumberFormat="1" applyFont="1" applyFill="1" applyBorder="1" applyAlignment="1">
      <alignment horizontal="center" vertical="center"/>
    </xf>
    <xf numFmtId="197" fontId="3" fillId="0" borderId="13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197" fontId="3" fillId="0" borderId="17" xfId="0" applyNumberFormat="1" applyFont="1" applyBorder="1" applyAlignment="1">
      <alignment horizontal="center" vertical="center"/>
    </xf>
    <xf numFmtId="197" fontId="49" fillId="0" borderId="16" xfId="0" applyNumberFormat="1" applyFont="1" applyBorder="1" applyAlignment="1">
      <alignment horizontal="center" vertical="center"/>
    </xf>
    <xf numFmtId="197" fontId="49" fillId="0" borderId="16" xfId="0" applyNumberFormat="1" applyFont="1" applyFill="1" applyBorder="1" applyAlignment="1">
      <alignment horizontal="center" vertical="center"/>
    </xf>
    <xf numFmtId="197" fontId="3" fillId="0" borderId="17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197" fontId="3" fillId="34" borderId="13" xfId="0" applyNumberFormat="1" applyFont="1" applyFill="1" applyBorder="1" applyAlignment="1">
      <alignment horizontal="center" vertical="center"/>
    </xf>
    <xf numFmtId="197" fontId="3" fillId="34" borderId="17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3" fontId="5" fillId="33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197" fontId="49" fillId="34" borderId="11" xfId="0" applyNumberFormat="1" applyFont="1" applyFill="1" applyBorder="1" applyAlignment="1">
      <alignment horizontal="center" vertical="center"/>
    </xf>
    <xf numFmtId="197" fontId="3" fillId="0" borderId="20" xfId="0" applyNumberFormat="1" applyFont="1" applyBorder="1" applyAlignment="1">
      <alignment horizontal="center" vertical="center"/>
    </xf>
    <xf numFmtId="197" fontId="49" fillId="0" borderId="19" xfId="0" applyNumberFormat="1" applyFont="1" applyBorder="1" applyAlignment="1">
      <alignment horizontal="center" vertical="center"/>
    </xf>
    <xf numFmtId="197" fontId="3" fillId="34" borderId="20" xfId="0" applyNumberFormat="1" applyFont="1" applyFill="1" applyBorder="1" applyAlignment="1">
      <alignment horizontal="center" vertical="center"/>
    </xf>
    <xf numFmtId="197" fontId="49" fillId="0" borderId="19" xfId="0" applyNumberFormat="1" applyFont="1" applyFill="1" applyBorder="1" applyAlignment="1">
      <alignment horizontal="center" vertical="center"/>
    </xf>
    <xf numFmtId="197" fontId="3" fillId="0" borderId="2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0" fillId="0" borderId="10" xfId="0" applyNumberFormat="1" applyBorder="1" applyAlignment="1">
      <alignment/>
    </xf>
    <xf numFmtId="3" fontId="0" fillId="34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15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1" fillId="34" borderId="15" xfId="0" applyNumberFormat="1" applyFont="1" applyFill="1" applyBorder="1" applyAlignment="1">
      <alignment horizontal="right"/>
    </xf>
    <xf numFmtId="3" fontId="50" fillId="34" borderId="15" xfId="0" applyNumberFormat="1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 horizontal="right"/>
    </xf>
    <xf numFmtId="3" fontId="0" fillId="34" borderId="12" xfId="0" applyNumberFormat="1" applyFont="1" applyFill="1" applyBorder="1" applyAlignment="1">
      <alignment horizontal="center" vertical="center"/>
    </xf>
    <xf numFmtId="3" fontId="0" fillId="34" borderId="18" xfId="0" applyNumberFormat="1" applyFont="1" applyFill="1" applyBorder="1" applyAlignment="1">
      <alignment horizontal="center" vertical="center"/>
    </xf>
    <xf numFmtId="197" fontId="51" fillId="0" borderId="16" xfId="0" applyNumberFormat="1" applyFont="1" applyBorder="1" applyAlignment="1">
      <alignment horizontal="center" vertical="center"/>
    </xf>
    <xf numFmtId="197" fontId="51" fillId="0" borderId="1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" fillId="3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view="pageBreakPreview" zoomScale="85" zoomScaleNormal="106" zoomScaleSheetLayoutView="85" workbookViewId="0" topLeftCell="A4">
      <selection activeCell="C22" sqref="C22:D22"/>
    </sheetView>
  </sheetViews>
  <sheetFormatPr defaultColWidth="9.00390625" defaultRowHeight="12.75"/>
  <cols>
    <col min="1" max="1" width="3.625" style="0" customWidth="1"/>
    <col min="2" max="2" width="16.50390625" style="0" customWidth="1"/>
    <col min="3" max="3" width="7.00390625" style="0" customWidth="1"/>
    <col min="4" max="4" width="7.375" style="38" customWidth="1"/>
    <col min="5" max="5" width="7.625" style="0" customWidth="1"/>
    <col min="6" max="6" width="7.625" style="2" customWidth="1"/>
    <col min="7" max="7" width="6.00390625" style="36" customWidth="1"/>
    <col min="8" max="8" width="6.125" style="38" customWidth="1"/>
    <col min="9" max="9" width="7.625" style="0" customWidth="1"/>
    <col min="10" max="10" width="7.625" style="2" customWidth="1"/>
    <col min="11" max="11" width="7.375" style="36" customWidth="1"/>
    <col min="12" max="12" width="7.50390625" style="0" customWidth="1"/>
    <col min="13" max="13" width="7.625" style="0" customWidth="1"/>
    <col min="14" max="14" width="7.625" style="2" customWidth="1"/>
    <col min="15" max="15" width="6.00390625" style="0" customWidth="1"/>
    <col min="16" max="16" width="6.125" style="32" customWidth="1"/>
    <col min="17" max="17" width="6.00390625" style="0" customWidth="1"/>
    <col min="18" max="19" width="6.375" style="0" customWidth="1"/>
    <col min="20" max="20" width="6.125" style="0" customWidth="1"/>
    <col min="21" max="22" width="6.50390625" style="0" customWidth="1"/>
    <col min="23" max="23" width="11.00390625" style="0" customWidth="1"/>
    <col min="24" max="24" width="11.50390625" style="0" customWidth="1"/>
    <col min="25" max="25" width="12.125" style="0" customWidth="1"/>
    <col min="26" max="26" width="12.375" style="0" customWidth="1"/>
  </cols>
  <sheetData>
    <row r="1" spans="1:26" ht="18" customHeight="1">
      <c r="A1" s="84" t="s">
        <v>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3"/>
      <c r="X1" s="3"/>
      <c r="Y1" s="3"/>
      <c r="Z1" s="3"/>
    </row>
    <row r="2" spans="1:26" ht="18" customHeight="1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14"/>
      <c r="X2" s="14"/>
      <c r="Y2" s="4"/>
      <c r="Z2" s="4"/>
    </row>
    <row r="3" spans="1:12" ht="13.5" thickBot="1">
      <c r="A3" s="5"/>
      <c r="H3" s="1"/>
      <c r="I3" s="50"/>
      <c r="J3" s="50"/>
      <c r="K3" s="50"/>
      <c r="L3" s="50"/>
    </row>
    <row r="4" spans="1:29" ht="50.25" customHeight="1">
      <c r="A4" s="77" t="s">
        <v>5</v>
      </c>
      <c r="B4" s="89" t="s">
        <v>6</v>
      </c>
      <c r="C4" s="86" t="s">
        <v>4</v>
      </c>
      <c r="D4" s="87"/>
      <c r="E4" s="87"/>
      <c r="F4" s="88"/>
      <c r="G4" s="79" t="s">
        <v>7</v>
      </c>
      <c r="H4" s="80"/>
      <c r="I4" s="80"/>
      <c r="J4" s="81"/>
      <c r="K4" s="79" t="s">
        <v>8</v>
      </c>
      <c r="L4" s="80"/>
      <c r="M4" s="80"/>
      <c r="N4" s="81"/>
      <c r="O4" s="75" t="s">
        <v>10</v>
      </c>
      <c r="P4" s="76"/>
      <c r="Q4" s="75" t="s">
        <v>9</v>
      </c>
      <c r="R4" s="76"/>
      <c r="S4" s="75" t="s">
        <v>13</v>
      </c>
      <c r="T4" s="76"/>
      <c r="U4" s="75" t="s">
        <v>14</v>
      </c>
      <c r="V4" s="76"/>
      <c r="W4" s="83" t="s">
        <v>11</v>
      </c>
      <c r="X4" s="74"/>
      <c r="Y4" s="74" t="s">
        <v>12</v>
      </c>
      <c r="Z4" s="74"/>
      <c r="AC4" t="s">
        <v>39</v>
      </c>
    </row>
    <row r="5" spans="1:26" ht="35.25" customHeight="1">
      <c r="A5" s="78"/>
      <c r="B5" s="90"/>
      <c r="C5" s="11" t="s">
        <v>28</v>
      </c>
      <c r="D5" s="7" t="s">
        <v>27</v>
      </c>
      <c r="E5" s="8" t="s">
        <v>15</v>
      </c>
      <c r="F5" s="9" t="s">
        <v>16</v>
      </c>
      <c r="G5" s="6" t="s">
        <v>28</v>
      </c>
      <c r="H5" s="7" t="s">
        <v>27</v>
      </c>
      <c r="I5" s="8" t="s">
        <v>15</v>
      </c>
      <c r="J5" s="9" t="s">
        <v>16</v>
      </c>
      <c r="K5" s="6" t="s">
        <v>28</v>
      </c>
      <c r="L5" s="7" t="s">
        <v>27</v>
      </c>
      <c r="M5" s="8" t="s">
        <v>15</v>
      </c>
      <c r="N5" s="9" t="s">
        <v>16</v>
      </c>
      <c r="O5" s="6" t="s">
        <v>28</v>
      </c>
      <c r="P5" s="33" t="s">
        <v>27</v>
      </c>
      <c r="Q5" s="6" t="s">
        <v>28</v>
      </c>
      <c r="R5" s="10" t="s">
        <v>27</v>
      </c>
      <c r="S5" s="6" t="s">
        <v>28</v>
      </c>
      <c r="T5" s="10" t="s">
        <v>27</v>
      </c>
      <c r="U5" s="6" t="s">
        <v>28</v>
      </c>
      <c r="V5" s="10" t="s">
        <v>27</v>
      </c>
      <c r="W5" s="31" t="s">
        <v>38</v>
      </c>
      <c r="X5" s="48" t="s">
        <v>52</v>
      </c>
      <c r="Y5" s="31" t="s">
        <v>40</v>
      </c>
      <c r="Z5" s="48" t="s">
        <v>51</v>
      </c>
    </row>
    <row r="6" spans="1:27" ht="18" customHeight="1">
      <c r="A6" s="12">
        <v>1</v>
      </c>
      <c r="B6" s="15" t="s">
        <v>54</v>
      </c>
      <c r="C6" s="17">
        <v>557</v>
      </c>
      <c r="D6" s="17">
        <v>683</v>
      </c>
      <c r="E6" s="17">
        <f aca="true" t="shared" si="0" ref="E6:E26">D6-C6</f>
        <v>126</v>
      </c>
      <c r="F6" s="18">
        <f aca="true" t="shared" si="1" ref="F6:F26">IF(ISERR(E6*100/C6),"0",(E6*100/C6))</f>
        <v>22.621184919210055</v>
      </c>
      <c r="G6" s="55">
        <v>32</v>
      </c>
      <c r="H6" s="55">
        <v>28</v>
      </c>
      <c r="I6" s="17">
        <f aca="true" t="shared" si="2" ref="I6:I26">H6-G6</f>
        <v>-4</v>
      </c>
      <c r="J6" s="34">
        <f aca="true" t="shared" si="3" ref="J6:J26">IF(ISERR(I6*100/G6),"0",(I6*100/G6))</f>
        <v>-12.5</v>
      </c>
      <c r="K6" s="60">
        <v>595</v>
      </c>
      <c r="L6" s="60">
        <v>750</v>
      </c>
      <c r="M6" s="17">
        <f aca="true" t="shared" si="4" ref="M6:M26">L6-K6</f>
        <v>155</v>
      </c>
      <c r="N6" s="18">
        <f aca="true" t="shared" si="5" ref="N6:N26">IF(ISERR(M6*100/K6),"0",(M6*100/K6))</f>
        <v>26.050420168067227</v>
      </c>
      <c r="O6" s="19">
        <f>G6/(G6+K6)*100</f>
        <v>5.103668261562999</v>
      </c>
      <c r="P6" s="34">
        <f aca="true" t="shared" si="6" ref="P6:P26">H6/(H6+L6)*100</f>
        <v>3.5989717223650386</v>
      </c>
      <c r="Q6" s="19">
        <f aca="true" t="shared" si="7" ref="Q6:Q26">C6/W6*10000</f>
        <v>17.820008318136736</v>
      </c>
      <c r="R6" s="18">
        <f aca="true" t="shared" si="8" ref="R6:R26">D6/X6*10000</f>
        <v>19.939626431244783</v>
      </c>
      <c r="S6" s="20">
        <f aca="true" t="shared" si="9" ref="S6:S26">G6/Y6*100000</f>
        <v>2.816514633553843</v>
      </c>
      <c r="T6" s="21">
        <f aca="true" t="shared" si="10" ref="T6:T26">H6/Z6*100000</f>
        <v>2.1075846703323586</v>
      </c>
      <c r="U6" s="20">
        <f aca="true" t="shared" si="11" ref="U6:U26">(G6+K6)/Y6*10000</f>
        <v>5.518608360119561</v>
      </c>
      <c r="V6" s="18">
        <f aca="true" t="shared" si="12" ref="V6:V26">(H6+L6)/Z6*10000</f>
        <v>5.856074548280625</v>
      </c>
      <c r="W6" s="51">
        <v>312570</v>
      </c>
      <c r="X6" s="51">
        <v>342534</v>
      </c>
      <c r="Y6" s="68">
        <v>1136156</v>
      </c>
      <c r="Z6" s="68">
        <v>1328535</v>
      </c>
      <c r="AA6" s="53"/>
    </row>
    <row r="7" spans="1:26" ht="18" customHeight="1">
      <c r="A7" s="13">
        <v>3</v>
      </c>
      <c r="B7" s="16" t="s">
        <v>0</v>
      </c>
      <c r="C7" s="17">
        <v>743</v>
      </c>
      <c r="D7" s="17">
        <v>653</v>
      </c>
      <c r="E7" s="17">
        <f>D7-C7</f>
        <v>-90</v>
      </c>
      <c r="F7" s="18">
        <f>IF(ISERR(E7*100/C7),"0",(E7*100/C7))</f>
        <v>-12.113055181695827</v>
      </c>
      <c r="G7" s="55">
        <v>110</v>
      </c>
      <c r="H7" s="55">
        <v>112</v>
      </c>
      <c r="I7" s="17">
        <f>H7-G7</f>
        <v>2</v>
      </c>
      <c r="J7" s="34">
        <f t="shared" si="3"/>
        <v>1.8181818181818181</v>
      </c>
      <c r="K7" s="60">
        <v>1150</v>
      </c>
      <c r="L7" s="60">
        <v>932</v>
      </c>
      <c r="M7" s="17">
        <f t="shared" si="4"/>
        <v>-218</v>
      </c>
      <c r="N7" s="18">
        <f>IF(ISERR(M7*100/K7),"0",(M7*100/K7))</f>
        <v>-18.956521739130434</v>
      </c>
      <c r="O7" s="19">
        <f>G7/(G7+K7)*100</f>
        <v>8.73015873015873</v>
      </c>
      <c r="P7" s="34">
        <f t="shared" si="6"/>
        <v>10.727969348659004</v>
      </c>
      <c r="Q7" s="19">
        <f t="shared" si="7"/>
        <v>36.525594954256974</v>
      </c>
      <c r="R7" s="18">
        <f t="shared" si="8"/>
        <v>29.47376022892942</v>
      </c>
      <c r="S7" s="20">
        <f t="shared" si="9"/>
        <v>14.930741718528372</v>
      </c>
      <c r="T7" s="21">
        <f t="shared" si="10"/>
        <v>14.252827340995077</v>
      </c>
      <c r="U7" s="20">
        <f t="shared" si="11"/>
        <v>17.102485968496136</v>
      </c>
      <c r="V7" s="18">
        <f t="shared" si="12"/>
        <v>13.285671199998982</v>
      </c>
      <c r="W7" s="52">
        <v>203419</v>
      </c>
      <c r="X7" s="52">
        <v>221553</v>
      </c>
      <c r="Y7" s="68">
        <v>736735</v>
      </c>
      <c r="Z7" s="68">
        <v>785809</v>
      </c>
    </row>
    <row r="8" spans="1:26" ht="18" customHeight="1">
      <c r="A8" s="13">
        <v>4</v>
      </c>
      <c r="B8" s="16" t="s">
        <v>17</v>
      </c>
      <c r="C8" s="17">
        <v>589</v>
      </c>
      <c r="D8" s="17">
        <v>553</v>
      </c>
      <c r="E8" s="17">
        <f>D8-C8</f>
        <v>-36</v>
      </c>
      <c r="F8" s="18">
        <f t="shared" si="1"/>
        <v>-6.112054329371817</v>
      </c>
      <c r="G8" s="55">
        <v>95</v>
      </c>
      <c r="H8" s="55">
        <v>94</v>
      </c>
      <c r="I8" s="17">
        <f>H8-G8</f>
        <v>-1</v>
      </c>
      <c r="J8" s="34">
        <f t="shared" si="3"/>
        <v>-1.0526315789473684</v>
      </c>
      <c r="K8" s="60">
        <v>791</v>
      </c>
      <c r="L8" s="60">
        <v>776</v>
      </c>
      <c r="M8" s="17">
        <f t="shared" si="4"/>
        <v>-15</v>
      </c>
      <c r="N8" s="18">
        <f>IF(ISERR(M8*100/K8),"0",(M8*100/K8))</f>
        <v>-1.8963337547408343</v>
      </c>
      <c r="O8" s="19">
        <f>G8/(G8+K8)*100</f>
        <v>10.72234762979684</v>
      </c>
      <c r="P8" s="34">
        <f t="shared" si="6"/>
        <v>10.804597701149426</v>
      </c>
      <c r="Q8" s="19">
        <f t="shared" si="7"/>
        <v>35.52515711890373</v>
      </c>
      <c r="R8" s="18">
        <f t="shared" si="8"/>
        <v>31.652814982714013</v>
      </c>
      <c r="S8" s="20">
        <f t="shared" si="9"/>
        <v>10.775238728249613</v>
      </c>
      <c r="T8" s="21">
        <f t="shared" si="10"/>
        <v>10.180090126287269</v>
      </c>
      <c r="U8" s="20">
        <f t="shared" si="11"/>
        <v>10.049327908662272</v>
      </c>
      <c r="V8" s="18">
        <f t="shared" si="12"/>
        <v>9.421998308372258</v>
      </c>
      <c r="W8" s="52">
        <v>165798</v>
      </c>
      <c r="X8" s="52">
        <v>174708</v>
      </c>
      <c r="Y8" s="68">
        <v>881651</v>
      </c>
      <c r="Z8" s="68">
        <v>923371</v>
      </c>
    </row>
    <row r="9" spans="1:26" ht="18" customHeight="1">
      <c r="A9" s="12">
        <v>2</v>
      </c>
      <c r="B9" s="16" t="s">
        <v>18</v>
      </c>
      <c r="C9" s="17">
        <v>3230</v>
      </c>
      <c r="D9" s="17">
        <v>3826</v>
      </c>
      <c r="E9" s="17">
        <f>D9-C9</f>
        <v>596</v>
      </c>
      <c r="F9" s="18">
        <f>IF(ISERR(E9*100/C9),"0",(E9*100/C9))</f>
        <v>18.45201238390093</v>
      </c>
      <c r="G9" s="55">
        <v>84</v>
      </c>
      <c r="H9" s="55">
        <v>96</v>
      </c>
      <c r="I9" s="17">
        <f>H9-G9</f>
        <v>12</v>
      </c>
      <c r="J9" s="34">
        <f t="shared" si="3"/>
        <v>14.285714285714286</v>
      </c>
      <c r="K9" s="60">
        <v>3759</v>
      </c>
      <c r="L9" s="60">
        <v>4364</v>
      </c>
      <c r="M9" s="17">
        <f t="shared" si="4"/>
        <v>605</v>
      </c>
      <c r="N9" s="18">
        <f>IF(ISERR(M9*100/K9),"0",(M9*100/K9))</f>
        <v>16.094706038840116</v>
      </c>
      <c r="O9" s="19">
        <f>G9/(G9+K9)*100</f>
        <v>2.185792349726776</v>
      </c>
      <c r="P9" s="34">
        <f t="shared" si="6"/>
        <v>2.1524663677130045</v>
      </c>
      <c r="Q9" s="19">
        <f t="shared" si="7"/>
        <v>63.62839441724861</v>
      </c>
      <c r="R9" s="18">
        <f t="shared" si="8"/>
        <v>65.88509199115563</v>
      </c>
      <c r="S9" s="20">
        <f t="shared" si="9"/>
        <v>4.382253542582462</v>
      </c>
      <c r="T9" s="21">
        <f t="shared" si="10"/>
        <v>4.495718530555666</v>
      </c>
      <c r="U9" s="20">
        <f t="shared" si="11"/>
        <v>20.048809957314766</v>
      </c>
      <c r="V9" s="18">
        <f t="shared" si="12"/>
        <v>20.886359006539863</v>
      </c>
      <c r="W9" s="52">
        <v>507635</v>
      </c>
      <c r="X9" s="52">
        <v>580708</v>
      </c>
      <c r="Y9" s="68">
        <v>1916822</v>
      </c>
      <c r="Z9" s="68">
        <v>2135365</v>
      </c>
    </row>
    <row r="10" spans="1:26" ht="18" customHeight="1">
      <c r="A10" s="13">
        <v>5</v>
      </c>
      <c r="B10" s="16" t="s">
        <v>1</v>
      </c>
      <c r="C10" s="17">
        <v>1635</v>
      </c>
      <c r="D10" s="17">
        <v>1718</v>
      </c>
      <c r="E10" s="17">
        <f t="shared" si="0"/>
        <v>83</v>
      </c>
      <c r="F10" s="34">
        <f t="shared" si="1"/>
        <v>5.07645259938838</v>
      </c>
      <c r="G10" s="55">
        <v>345</v>
      </c>
      <c r="H10" s="55">
        <v>344</v>
      </c>
      <c r="I10" s="17">
        <f t="shared" si="2"/>
        <v>-1</v>
      </c>
      <c r="J10" s="34">
        <f t="shared" si="3"/>
        <v>-0.2898550724637681</v>
      </c>
      <c r="K10" s="60">
        <v>2283</v>
      </c>
      <c r="L10" s="60">
        <v>2369</v>
      </c>
      <c r="M10" s="17">
        <f t="shared" si="4"/>
        <v>86</v>
      </c>
      <c r="N10" s="34">
        <f t="shared" si="5"/>
        <v>3.7669732807709155</v>
      </c>
      <c r="O10" s="19">
        <f aca="true" t="shared" si="13" ref="O10:O26">G10/(G10+K10)*100</f>
        <v>13.12785388127854</v>
      </c>
      <c r="P10" s="34">
        <f t="shared" si="6"/>
        <v>12.679690379653518</v>
      </c>
      <c r="Q10" s="19">
        <f t="shared" si="7"/>
        <v>29.713496469818537</v>
      </c>
      <c r="R10" s="18">
        <f t="shared" si="8"/>
        <v>39.7337514859683</v>
      </c>
      <c r="S10" s="20">
        <f t="shared" si="9"/>
        <v>16.78240853344126</v>
      </c>
      <c r="T10" s="21">
        <f t="shared" si="10"/>
        <v>23.051248151377013</v>
      </c>
      <c r="U10" s="20">
        <f t="shared" si="11"/>
        <v>12.78381728286482</v>
      </c>
      <c r="V10" s="18">
        <f t="shared" si="12"/>
        <v>18.179661696129603</v>
      </c>
      <c r="W10" s="52">
        <v>550255</v>
      </c>
      <c r="X10" s="52">
        <v>432378</v>
      </c>
      <c r="Y10" s="68">
        <v>2055724</v>
      </c>
      <c r="Z10" s="68">
        <v>1492327</v>
      </c>
    </row>
    <row r="11" spans="1:26" ht="18" customHeight="1">
      <c r="A11" s="13">
        <v>6</v>
      </c>
      <c r="B11" s="16" t="s">
        <v>19</v>
      </c>
      <c r="C11" s="17">
        <v>303</v>
      </c>
      <c r="D11" s="17">
        <v>373</v>
      </c>
      <c r="E11" s="17">
        <f t="shared" si="0"/>
        <v>70</v>
      </c>
      <c r="F11" s="18">
        <f t="shared" si="1"/>
        <v>23.102310231023104</v>
      </c>
      <c r="G11" s="55">
        <v>65</v>
      </c>
      <c r="H11" s="55">
        <v>97</v>
      </c>
      <c r="I11" s="17">
        <f t="shared" si="2"/>
        <v>32</v>
      </c>
      <c r="J11" s="34">
        <f t="shared" si="3"/>
        <v>49.23076923076923</v>
      </c>
      <c r="K11" s="60">
        <v>354</v>
      </c>
      <c r="L11" s="60">
        <v>437</v>
      </c>
      <c r="M11" s="17">
        <f t="shared" si="4"/>
        <v>83</v>
      </c>
      <c r="N11" s="18">
        <f t="shared" si="5"/>
        <v>23.44632768361582</v>
      </c>
      <c r="O11" s="19">
        <f t="shared" si="13"/>
        <v>15.513126491646778</v>
      </c>
      <c r="P11" s="34">
        <f t="shared" si="6"/>
        <v>18.164794007490638</v>
      </c>
      <c r="Q11" s="19">
        <f t="shared" si="7"/>
        <v>21.953817283378132</v>
      </c>
      <c r="R11" s="18">
        <f t="shared" si="8"/>
        <v>26.792704913911376</v>
      </c>
      <c r="S11" s="20">
        <f t="shared" si="9"/>
        <v>10.07314654103645</v>
      </c>
      <c r="T11" s="21">
        <f t="shared" si="10"/>
        <v>14.107059492523986</v>
      </c>
      <c r="U11" s="20">
        <f t="shared" si="11"/>
        <v>6.4933052318373425</v>
      </c>
      <c r="V11" s="18">
        <f t="shared" si="12"/>
        <v>7.766154401038978</v>
      </c>
      <c r="W11" s="52">
        <v>138017</v>
      </c>
      <c r="X11" s="52">
        <v>139217</v>
      </c>
      <c r="Y11" s="68">
        <v>645280</v>
      </c>
      <c r="Z11" s="68">
        <v>687599</v>
      </c>
    </row>
    <row r="12" spans="1:26" ht="18" customHeight="1">
      <c r="A12" s="12">
        <v>7</v>
      </c>
      <c r="B12" s="16" t="s">
        <v>20</v>
      </c>
      <c r="C12" s="17">
        <v>567</v>
      </c>
      <c r="D12" s="17">
        <v>434</v>
      </c>
      <c r="E12" s="17">
        <f t="shared" si="0"/>
        <v>-133</v>
      </c>
      <c r="F12" s="18">
        <f t="shared" si="1"/>
        <v>-23.45679012345679</v>
      </c>
      <c r="G12" s="55">
        <v>66</v>
      </c>
      <c r="H12" s="55">
        <v>54</v>
      </c>
      <c r="I12" s="17">
        <f t="shared" si="2"/>
        <v>-12</v>
      </c>
      <c r="J12" s="34">
        <f t="shared" si="3"/>
        <v>-18.181818181818183</v>
      </c>
      <c r="K12" s="60">
        <v>766</v>
      </c>
      <c r="L12" s="60">
        <v>608</v>
      </c>
      <c r="M12" s="17">
        <f t="shared" si="4"/>
        <v>-158</v>
      </c>
      <c r="N12" s="18">
        <f t="shared" si="5"/>
        <v>-20.626631853785902</v>
      </c>
      <c r="O12" s="19">
        <f t="shared" si="13"/>
        <v>7.9326923076923075</v>
      </c>
      <c r="P12" s="34">
        <f t="shared" si="6"/>
        <v>8.157099697885197</v>
      </c>
      <c r="Q12" s="19">
        <f t="shared" si="7"/>
        <v>16.46862683021049</v>
      </c>
      <c r="R12" s="18">
        <f t="shared" si="8"/>
        <v>18.610076026877408</v>
      </c>
      <c r="S12" s="20">
        <f t="shared" si="9"/>
        <v>4.818935789140894</v>
      </c>
      <c r="T12" s="21">
        <f t="shared" si="10"/>
        <v>7.384181169517554</v>
      </c>
      <c r="U12" s="20">
        <f t="shared" si="11"/>
        <v>6.074779661462459</v>
      </c>
      <c r="V12" s="18">
        <f t="shared" si="12"/>
        <v>9.052459137445593</v>
      </c>
      <c r="W12" s="52">
        <v>344291</v>
      </c>
      <c r="X12" s="52">
        <v>233207</v>
      </c>
      <c r="Y12" s="68">
        <v>1369597</v>
      </c>
      <c r="Z12" s="68">
        <v>731293</v>
      </c>
    </row>
    <row r="13" spans="1:26" ht="18" customHeight="1">
      <c r="A13" s="13">
        <v>8</v>
      </c>
      <c r="B13" s="16" t="s">
        <v>2</v>
      </c>
      <c r="C13" s="17">
        <v>1290</v>
      </c>
      <c r="D13" s="17">
        <v>1491</v>
      </c>
      <c r="E13" s="17">
        <f t="shared" si="0"/>
        <v>201</v>
      </c>
      <c r="F13" s="34">
        <f t="shared" si="1"/>
        <v>15.581395348837209</v>
      </c>
      <c r="G13" s="55">
        <v>222</v>
      </c>
      <c r="H13" s="55">
        <v>218</v>
      </c>
      <c r="I13" s="17">
        <f t="shared" si="2"/>
        <v>-4</v>
      </c>
      <c r="J13" s="34">
        <f t="shared" si="3"/>
        <v>-1.8018018018018018</v>
      </c>
      <c r="K13" s="60">
        <v>1961</v>
      </c>
      <c r="L13" s="60">
        <v>2240</v>
      </c>
      <c r="M13" s="17">
        <f t="shared" si="4"/>
        <v>279</v>
      </c>
      <c r="N13" s="34">
        <f t="shared" si="5"/>
        <v>14.227434982151964</v>
      </c>
      <c r="O13" s="19">
        <f t="shared" si="13"/>
        <v>10.16949152542373</v>
      </c>
      <c r="P13" s="34">
        <f t="shared" si="6"/>
        <v>8.868999186330349</v>
      </c>
      <c r="Q13" s="19">
        <f t="shared" si="7"/>
        <v>56.39048443360348</v>
      </c>
      <c r="R13" s="18">
        <f t="shared" si="8"/>
        <v>60.85838486499725</v>
      </c>
      <c r="S13" s="20">
        <f t="shared" si="9"/>
        <v>19.644296650116495</v>
      </c>
      <c r="T13" s="21">
        <f t="shared" si="10"/>
        <v>17.95869007008008</v>
      </c>
      <c r="U13" s="20">
        <f t="shared" si="11"/>
        <v>19.316891705947885</v>
      </c>
      <c r="V13" s="18">
        <f t="shared" si="12"/>
        <v>20.248834950576533</v>
      </c>
      <c r="W13" s="52">
        <v>228762</v>
      </c>
      <c r="X13" s="52">
        <v>244995</v>
      </c>
      <c r="Y13" s="68">
        <v>1130099</v>
      </c>
      <c r="Z13" s="68">
        <v>1213897</v>
      </c>
    </row>
    <row r="14" spans="1:26" ht="18" customHeight="1">
      <c r="A14" s="13">
        <v>9</v>
      </c>
      <c r="B14" s="16" t="s">
        <v>21</v>
      </c>
      <c r="C14" s="17">
        <v>319</v>
      </c>
      <c r="D14" s="17">
        <v>370</v>
      </c>
      <c r="E14" s="17">
        <f t="shared" si="0"/>
        <v>51</v>
      </c>
      <c r="F14" s="18">
        <f t="shared" si="1"/>
        <v>15.987460815047022</v>
      </c>
      <c r="G14" s="55">
        <v>102</v>
      </c>
      <c r="H14" s="55">
        <v>101</v>
      </c>
      <c r="I14" s="17">
        <f t="shared" si="2"/>
        <v>-1</v>
      </c>
      <c r="J14" s="34">
        <f t="shared" si="3"/>
        <v>-0.9803921568627451</v>
      </c>
      <c r="K14" s="60">
        <v>447</v>
      </c>
      <c r="L14" s="60">
        <v>432</v>
      </c>
      <c r="M14" s="17">
        <f t="shared" si="4"/>
        <v>-15</v>
      </c>
      <c r="N14" s="18">
        <f t="shared" si="5"/>
        <v>-3.3557046979865772</v>
      </c>
      <c r="O14" s="19">
        <f t="shared" si="13"/>
        <v>18.579234972677597</v>
      </c>
      <c r="P14" s="34">
        <f t="shared" si="6"/>
        <v>18.94934333958724</v>
      </c>
      <c r="Q14" s="19">
        <f t="shared" si="7"/>
        <v>23.463818644541536</v>
      </c>
      <c r="R14" s="18">
        <f t="shared" si="8"/>
        <v>25.683921171186807</v>
      </c>
      <c r="S14" s="20">
        <f t="shared" si="9"/>
        <v>15.528801359226849</v>
      </c>
      <c r="T14" s="21">
        <f t="shared" si="10"/>
        <v>14.730053538640139</v>
      </c>
      <c r="U14" s="20">
        <f t="shared" si="11"/>
        <v>8.35814896687798</v>
      </c>
      <c r="V14" s="18">
        <f t="shared" si="12"/>
        <v>7.773384689203162</v>
      </c>
      <c r="W14" s="52">
        <v>135954</v>
      </c>
      <c r="X14" s="52">
        <v>144059</v>
      </c>
      <c r="Y14" s="68">
        <v>656844</v>
      </c>
      <c r="Z14" s="68">
        <v>685673</v>
      </c>
    </row>
    <row r="15" spans="1:26" ht="18" customHeight="1">
      <c r="A15" s="12">
        <v>10</v>
      </c>
      <c r="B15" s="16" t="s">
        <v>3</v>
      </c>
      <c r="C15" s="17">
        <v>401</v>
      </c>
      <c r="D15" s="17">
        <v>350</v>
      </c>
      <c r="E15" s="17">
        <f t="shared" si="0"/>
        <v>-51</v>
      </c>
      <c r="F15" s="18">
        <f t="shared" si="1"/>
        <v>-12.718204488778055</v>
      </c>
      <c r="G15" s="55">
        <v>123</v>
      </c>
      <c r="H15" s="55">
        <v>177</v>
      </c>
      <c r="I15" s="17">
        <f t="shared" si="2"/>
        <v>54</v>
      </c>
      <c r="J15" s="34">
        <f t="shared" si="3"/>
        <v>43.90243902439025</v>
      </c>
      <c r="K15" s="60">
        <v>437</v>
      </c>
      <c r="L15" s="60">
        <v>411</v>
      </c>
      <c r="M15" s="17">
        <f t="shared" si="4"/>
        <v>-26</v>
      </c>
      <c r="N15" s="18">
        <f t="shared" si="5"/>
        <v>-5.949656750572083</v>
      </c>
      <c r="O15" s="19">
        <f t="shared" si="13"/>
        <v>21.964285714285715</v>
      </c>
      <c r="P15" s="34">
        <f t="shared" si="6"/>
        <v>30.102040816326532</v>
      </c>
      <c r="Q15" s="19">
        <f t="shared" si="7"/>
        <v>12.386062127993428</v>
      </c>
      <c r="R15" s="18">
        <f t="shared" si="8"/>
        <v>11.656641954585723</v>
      </c>
      <c r="S15" s="20">
        <f t="shared" si="9"/>
        <v>8.933227393487606</v>
      </c>
      <c r="T15" s="21">
        <f t="shared" si="10"/>
        <v>15.602906900892451</v>
      </c>
      <c r="U15" s="20">
        <f t="shared" si="11"/>
        <v>4.067160439311429</v>
      </c>
      <c r="V15" s="18">
        <f t="shared" si="12"/>
        <v>5.183338563686306</v>
      </c>
      <c r="W15" s="52">
        <v>323751</v>
      </c>
      <c r="X15" s="52">
        <v>300258</v>
      </c>
      <c r="Y15" s="68">
        <v>1376882</v>
      </c>
      <c r="Z15" s="68">
        <v>1134404</v>
      </c>
    </row>
    <row r="16" spans="1:26" ht="18" customHeight="1">
      <c r="A16" s="13">
        <v>11</v>
      </c>
      <c r="B16" s="16" t="s">
        <v>29</v>
      </c>
      <c r="C16" s="17">
        <v>473</v>
      </c>
      <c r="D16" s="17">
        <v>473</v>
      </c>
      <c r="E16" s="17">
        <f>D16-C16</f>
        <v>0</v>
      </c>
      <c r="F16" s="18">
        <f>IF(ISERR(E16*100/C16),"0",(E16*100/C16))</f>
        <v>0</v>
      </c>
      <c r="G16" s="55">
        <v>125</v>
      </c>
      <c r="H16" s="55">
        <v>146</v>
      </c>
      <c r="I16" s="17">
        <f>H16-G16</f>
        <v>21</v>
      </c>
      <c r="J16" s="34">
        <f t="shared" si="3"/>
        <v>16.8</v>
      </c>
      <c r="K16" s="60">
        <v>575</v>
      </c>
      <c r="L16" s="60">
        <v>551</v>
      </c>
      <c r="M16" s="17">
        <f t="shared" si="4"/>
        <v>-24</v>
      </c>
      <c r="N16" s="18">
        <f>IF(ISERR(M16*100/K16),"0",(M16*100/K16))</f>
        <v>-4.173913043478261</v>
      </c>
      <c r="O16" s="19">
        <f>G16/(G16+K16)*100</f>
        <v>17.857142857142858</v>
      </c>
      <c r="P16" s="34">
        <f t="shared" si="6"/>
        <v>20.946915351506455</v>
      </c>
      <c r="Q16" s="19">
        <f>C16/W16*10000</f>
        <v>35.46657668803659</v>
      </c>
      <c r="R16" s="18">
        <f>D16/X16*10000</f>
        <v>34.71839928361189</v>
      </c>
      <c r="S16" s="20">
        <f>G16/Y16*100000</f>
        <v>15.556338212215833</v>
      </c>
      <c r="T16" s="21">
        <f>H16/Z16*100000</f>
        <v>17.606100875722635</v>
      </c>
      <c r="U16" s="20">
        <f>(G16+K16)/Y16*10000</f>
        <v>8.711549398840866</v>
      </c>
      <c r="V16" s="18">
        <f>(H16+L16)/Z16*10000</f>
        <v>8.405104322177175</v>
      </c>
      <c r="W16" s="52">
        <v>133365</v>
      </c>
      <c r="X16" s="52">
        <v>136239</v>
      </c>
      <c r="Y16" s="68">
        <v>803531</v>
      </c>
      <c r="Z16" s="68">
        <v>829258</v>
      </c>
    </row>
    <row r="17" spans="1:26" ht="18" customHeight="1">
      <c r="A17" s="39">
        <v>12</v>
      </c>
      <c r="B17" s="40" t="s">
        <v>22</v>
      </c>
      <c r="C17" s="17">
        <v>399</v>
      </c>
      <c r="D17" s="17">
        <v>394</v>
      </c>
      <c r="E17" s="41">
        <f>D17-C17</f>
        <v>-5</v>
      </c>
      <c r="F17" s="34">
        <f>IF(ISERR(E17*100/C17),"0",(E17*100/C17))</f>
        <v>-1.2531328320802004</v>
      </c>
      <c r="G17" s="56">
        <v>89</v>
      </c>
      <c r="H17" s="56">
        <v>100</v>
      </c>
      <c r="I17" s="41">
        <f>H17-G17</f>
        <v>11</v>
      </c>
      <c r="J17" s="34">
        <f t="shared" si="3"/>
        <v>12.359550561797754</v>
      </c>
      <c r="K17" s="61">
        <v>492</v>
      </c>
      <c r="L17" s="61">
        <v>461</v>
      </c>
      <c r="M17" s="41">
        <f t="shared" si="4"/>
        <v>-31</v>
      </c>
      <c r="N17" s="34">
        <f>IF(ISERR(M17*100/K17),"0",(M17*100/K17))</f>
        <v>-6.300813008130081</v>
      </c>
      <c r="O17" s="42">
        <f>G17/(G17+K17)*100</f>
        <v>15.3184165232358</v>
      </c>
      <c r="P17" s="34">
        <f t="shared" si="6"/>
        <v>17.825311942959</v>
      </c>
      <c r="Q17" s="42">
        <f>C17/W17*10000</f>
        <v>19.176054442692916</v>
      </c>
      <c r="R17" s="34">
        <f>D17/X17*10000</f>
        <v>17.58614533119086</v>
      </c>
      <c r="S17" s="42">
        <f>G17/Y17*100000</f>
        <v>10.246975127482733</v>
      </c>
      <c r="T17" s="34">
        <f>H17/Z17*100000</f>
        <v>12.007064957020711</v>
      </c>
      <c r="U17" s="42">
        <f>(G17+K17)/Y17*10000</f>
        <v>6.689317470862322</v>
      </c>
      <c r="V17" s="34">
        <f>(H17+L17)/Z17*10000</f>
        <v>6.735963440888618</v>
      </c>
      <c r="W17" s="52">
        <v>208072</v>
      </c>
      <c r="X17" s="52">
        <v>224040</v>
      </c>
      <c r="Y17" s="68">
        <v>868549</v>
      </c>
      <c r="Z17" s="68">
        <v>832843</v>
      </c>
    </row>
    <row r="18" spans="1:26" ht="18" customHeight="1">
      <c r="A18" s="12">
        <v>13</v>
      </c>
      <c r="B18" s="16" t="s">
        <v>23</v>
      </c>
      <c r="C18" s="17">
        <v>286</v>
      </c>
      <c r="D18" s="17">
        <v>448</v>
      </c>
      <c r="E18" s="17">
        <f t="shared" si="0"/>
        <v>162</v>
      </c>
      <c r="F18" s="18">
        <f t="shared" si="1"/>
        <v>56.64335664335665</v>
      </c>
      <c r="G18" s="55">
        <v>75</v>
      </c>
      <c r="H18" s="55">
        <v>108</v>
      </c>
      <c r="I18" s="17">
        <f t="shared" si="2"/>
        <v>33</v>
      </c>
      <c r="J18" s="34">
        <f t="shared" si="3"/>
        <v>44</v>
      </c>
      <c r="K18" s="60">
        <v>395</v>
      </c>
      <c r="L18" s="60">
        <v>544</v>
      </c>
      <c r="M18" s="17">
        <f t="shared" si="4"/>
        <v>149</v>
      </c>
      <c r="N18" s="18">
        <f t="shared" si="5"/>
        <v>37.721518987341774</v>
      </c>
      <c r="O18" s="19">
        <f t="shared" si="13"/>
        <v>15.957446808510639</v>
      </c>
      <c r="P18" s="34">
        <f t="shared" si="6"/>
        <v>16.56441717791411</v>
      </c>
      <c r="Q18" s="19">
        <f t="shared" si="7"/>
        <v>18.39725199089143</v>
      </c>
      <c r="R18" s="18">
        <f t="shared" si="8"/>
        <v>27.842342734267213</v>
      </c>
      <c r="S18" s="20">
        <f t="shared" si="9"/>
        <v>10.732746037470163</v>
      </c>
      <c r="T18" s="21">
        <f t="shared" si="10"/>
        <v>14.249750629363986</v>
      </c>
      <c r="U18" s="20">
        <f t="shared" si="11"/>
        <v>6.725854183481302</v>
      </c>
      <c r="V18" s="18">
        <f t="shared" si="12"/>
        <v>8.602627231801222</v>
      </c>
      <c r="W18" s="52">
        <v>155458</v>
      </c>
      <c r="X18" s="52">
        <v>160906</v>
      </c>
      <c r="Y18" s="68">
        <v>698796</v>
      </c>
      <c r="Z18" s="68">
        <v>757908</v>
      </c>
    </row>
    <row r="19" spans="1:26" ht="18" customHeight="1">
      <c r="A19" s="13">
        <v>14</v>
      </c>
      <c r="B19" s="16" t="s">
        <v>24</v>
      </c>
      <c r="C19" s="17">
        <v>700</v>
      </c>
      <c r="D19" s="17">
        <v>683</v>
      </c>
      <c r="E19" s="17">
        <f t="shared" si="0"/>
        <v>-17</v>
      </c>
      <c r="F19" s="18">
        <f t="shared" si="1"/>
        <v>-2.4285714285714284</v>
      </c>
      <c r="G19" s="55">
        <v>63</v>
      </c>
      <c r="H19" s="55">
        <v>89</v>
      </c>
      <c r="I19" s="17">
        <f t="shared" si="2"/>
        <v>26</v>
      </c>
      <c r="J19" s="34">
        <f t="shared" si="3"/>
        <v>41.26984126984127</v>
      </c>
      <c r="K19" s="60">
        <v>1090</v>
      </c>
      <c r="L19" s="60">
        <v>1082</v>
      </c>
      <c r="M19" s="17">
        <f t="shared" si="4"/>
        <v>-8</v>
      </c>
      <c r="N19" s="18">
        <f t="shared" si="5"/>
        <v>-0.7339449541284404</v>
      </c>
      <c r="O19" s="19">
        <f t="shared" si="13"/>
        <v>5.464006938421509</v>
      </c>
      <c r="P19" s="34">
        <f t="shared" si="6"/>
        <v>7.600341588385994</v>
      </c>
      <c r="Q19" s="19">
        <f t="shared" si="7"/>
        <v>39.147698674570776</v>
      </c>
      <c r="R19" s="18">
        <f t="shared" si="8"/>
        <v>35.063401611992404</v>
      </c>
      <c r="S19" s="20">
        <f t="shared" si="9"/>
        <v>8.375777252186676</v>
      </c>
      <c r="T19" s="21">
        <f t="shared" si="10"/>
        <v>11.787189576416086</v>
      </c>
      <c r="U19" s="20">
        <f t="shared" si="11"/>
        <v>15.329001859954346</v>
      </c>
      <c r="V19" s="18">
        <f t="shared" si="12"/>
        <v>15.508762914587905</v>
      </c>
      <c r="W19" s="52">
        <v>178810</v>
      </c>
      <c r="X19" s="52">
        <v>194790</v>
      </c>
      <c r="Y19" s="68">
        <v>752169</v>
      </c>
      <c r="Z19" s="68">
        <v>755057</v>
      </c>
    </row>
    <row r="20" spans="1:26" ht="18" customHeight="1">
      <c r="A20" s="13">
        <v>15</v>
      </c>
      <c r="B20" s="16" t="s">
        <v>25</v>
      </c>
      <c r="C20" s="17">
        <v>312</v>
      </c>
      <c r="D20" s="17">
        <v>382</v>
      </c>
      <c r="E20" s="17">
        <f t="shared" si="0"/>
        <v>70</v>
      </c>
      <c r="F20" s="18">
        <f t="shared" si="1"/>
        <v>22.435897435897434</v>
      </c>
      <c r="G20" s="55">
        <v>40</v>
      </c>
      <c r="H20" s="55">
        <v>48</v>
      </c>
      <c r="I20" s="17">
        <f t="shared" si="2"/>
        <v>8</v>
      </c>
      <c r="J20" s="34">
        <f t="shared" si="3"/>
        <v>20</v>
      </c>
      <c r="K20" s="60">
        <v>419</v>
      </c>
      <c r="L20" s="60">
        <v>531</v>
      </c>
      <c r="M20" s="17">
        <f t="shared" si="4"/>
        <v>112</v>
      </c>
      <c r="N20" s="18">
        <f t="shared" si="5"/>
        <v>26.730310262529834</v>
      </c>
      <c r="O20" s="19">
        <f t="shared" si="13"/>
        <v>8.714596949891067</v>
      </c>
      <c r="P20" s="34">
        <f t="shared" si="6"/>
        <v>8.290155440414509</v>
      </c>
      <c r="Q20" s="19">
        <f t="shared" si="7"/>
        <v>20.07954589334672</v>
      </c>
      <c r="R20" s="18">
        <f t="shared" si="8"/>
        <v>22.75705945430716</v>
      </c>
      <c r="S20" s="20">
        <f t="shared" si="9"/>
        <v>7.289227433007444</v>
      </c>
      <c r="T20" s="21">
        <f t="shared" si="10"/>
        <v>8.961108787860685</v>
      </c>
      <c r="U20" s="20">
        <f t="shared" si="11"/>
        <v>8.364388479376043</v>
      </c>
      <c r="V20" s="18">
        <f t="shared" si="12"/>
        <v>10.809337475356951</v>
      </c>
      <c r="W20" s="52">
        <v>155382</v>
      </c>
      <c r="X20" s="52">
        <v>167860</v>
      </c>
      <c r="Y20" s="68">
        <v>548755</v>
      </c>
      <c r="Z20" s="68">
        <v>535648</v>
      </c>
    </row>
    <row r="21" spans="1:26" ht="18" customHeight="1">
      <c r="A21" s="24">
        <v>16</v>
      </c>
      <c r="B21" s="25" t="s">
        <v>34</v>
      </c>
      <c r="C21" s="17">
        <v>712</v>
      </c>
      <c r="D21" s="17">
        <v>679</v>
      </c>
      <c r="E21" s="26">
        <f>D21-C21</f>
        <v>-33</v>
      </c>
      <c r="F21" s="27">
        <f>IF(ISERR(E21*100/C21),"0",(E21*100/C21))</f>
        <v>-4.634831460674158</v>
      </c>
      <c r="G21" s="57">
        <v>319</v>
      </c>
      <c r="H21" s="57">
        <v>296</v>
      </c>
      <c r="I21" s="26">
        <f>H21-G21</f>
        <v>-23</v>
      </c>
      <c r="J21" s="35">
        <f>IF(ISERR(I21*100/G21),"0",(I21*100/G21))</f>
        <v>-7.210031347962382</v>
      </c>
      <c r="K21" s="62">
        <v>743</v>
      </c>
      <c r="L21" s="62">
        <v>747</v>
      </c>
      <c r="M21" s="26">
        <f t="shared" si="4"/>
        <v>4</v>
      </c>
      <c r="N21" s="27">
        <f>IF(ISERR(M21*100/K21),"0",(M21*100/K21))</f>
        <v>0.5383580080753702</v>
      </c>
      <c r="O21" s="28">
        <f>G21/(G21+K21)*100</f>
        <v>30.0376647834275</v>
      </c>
      <c r="P21" s="35">
        <f t="shared" si="6"/>
        <v>28.379674017257912</v>
      </c>
      <c r="Q21" s="28">
        <f aca="true" t="shared" si="14" ref="Q21:R25">C21/W21*10000</f>
        <v>15.05603721717065</v>
      </c>
      <c r="R21" s="27">
        <f t="shared" si="14"/>
        <v>14.239726530141454</v>
      </c>
      <c r="S21" s="29">
        <f aca="true" t="shared" si="15" ref="S21:T25">G21/Y21*100000</f>
        <v>15.82312229388647</v>
      </c>
      <c r="T21" s="30">
        <f t="shared" si="15"/>
        <v>14.05991423452317</v>
      </c>
      <c r="U21" s="29">
        <f aca="true" t="shared" si="16" ref="U21:V25">(G21+K21)/Y21*10000</f>
        <v>5.267760462729602</v>
      </c>
      <c r="V21" s="27">
        <f t="shared" si="16"/>
        <v>4.954219779259347</v>
      </c>
      <c r="W21" s="52">
        <v>472900</v>
      </c>
      <c r="X21" s="52">
        <v>476835</v>
      </c>
      <c r="Y21" s="68">
        <v>2016037</v>
      </c>
      <c r="Z21" s="68">
        <v>2105276</v>
      </c>
    </row>
    <row r="22" spans="1:26" ht="18" customHeight="1">
      <c r="A22" s="24">
        <v>17</v>
      </c>
      <c r="B22" s="25" t="s">
        <v>35</v>
      </c>
      <c r="C22" s="17">
        <v>435</v>
      </c>
      <c r="D22" s="17">
        <v>398</v>
      </c>
      <c r="E22" s="26">
        <f>D22-C22</f>
        <v>-37</v>
      </c>
      <c r="F22" s="27">
        <f>IF(ISERR(E22*100/C22),"0",(E22*100/C22))</f>
        <v>-8.505747126436782</v>
      </c>
      <c r="G22" s="57">
        <v>76</v>
      </c>
      <c r="H22" s="57">
        <v>57</v>
      </c>
      <c r="I22" s="26">
        <f>H22-G22</f>
        <v>-19</v>
      </c>
      <c r="J22" s="35">
        <f>IF(ISERR(I22*100/G22),"0",(I22*100/G22))</f>
        <v>-25</v>
      </c>
      <c r="K22" s="62">
        <v>408</v>
      </c>
      <c r="L22" s="62">
        <v>530</v>
      </c>
      <c r="M22" s="26">
        <f>L22-K22</f>
        <v>122</v>
      </c>
      <c r="N22" s="27">
        <f>IF(ISERR(M22*100/K22),"0",(M22*100/K22))</f>
        <v>29.901960784313726</v>
      </c>
      <c r="O22" s="28">
        <f>G22/(G22+K22)*100</f>
        <v>15.702479338842975</v>
      </c>
      <c r="P22" s="35">
        <f>H22/(H22+L22)*100</f>
        <v>9.710391822827939</v>
      </c>
      <c r="Q22" s="28">
        <f t="shared" si="14"/>
        <v>35.02415458937198</v>
      </c>
      <c r="R22" s="27">
        <f t="shared" si="14"/>
        <v>23.33612819625801</v>
      </c>
      <c r="S22" s="29">
        <f t="shared" si="15"/>
        <v>7.320700629580253</v>
      </c>
      <c r="T22" s="30">
        <f t="shared" si="15"/>
        <v>4.8344210780759</v>
      </c>
      <c r="U22" s="29">
        <f t="shared" si="16"/>
        <v>4.662130400943215</v>
      </c>
      <c r="V22" s="27">
        <f t="shared" si="16"/>
        <v>4.978605566369393</v>
      </c>
      <c r="W22" s="66">
        <v>124200</v>
      </c>
      <c r="X22" s="66">
        <v>170551</v>
      </c>
      <c r="Y22" s="69">
        <v>1038152</v>
      </c>
      <c r="Z22" s="69">
        <v>1179045</v>
      </c>
    </row>
    <row r="23" spans="1:26" ht="18" customHeight="1">
      <c r="A23" s="24">
        <v>18</v>
      </c>
      <c r="B23" s="25" t="s">
        <v>48</v>
      </c>
      <c r="C23" s="17">
        <v>293</v>
      </c>
      <c r="D23" s="17">
        <v>254</v>
      </c>
      <c r="E23" s="26">
        <f>D23-C23</f>
        <v>-39</v>
      </c>
      <c r="F23" s="27">
        <f>IF(ISERR(E23*100/C23),"0",(E23*100/C23))</f>
        <v>-13.310580204778157</v>
      </c>
      <c r="G23" s="57">
        <v>83</v>
      </c>
      <c r="H23" s="57">
        <v>83</v>
      </c>
      <c r="I23" s="26">
        <f>H23-G23</f>
        <v>0</v>
      </c>
      <c r="J23" s="35">
        <f>IF(ISERR(I23*100/G23),"0",(I23*100/G23))</f>
        <v>0</v>
      </c>
      <c r="K23" s="62">
        <v>389</v>
      </c>
      <c r="L23" s="62">
        <v>334</v>
      </c>
      <c r="M23" s="26">
        <f>L23-K23</f>
        <v>-55</v>
      </c>
      <c r="N23" s="27">
        <f>IF(ISERR(M23*100/K23),"0",(M23*100/K23))</f>
        <v>-14.138817480719794</v>
      </c>
      <c r="O23" s="70">
        <f>G23/(G23+K23)*100</f>
        <v>17.584745762711865</v>
      </c>
      <c r="P23" s="35">
        <f>H23/(H23+L23)*100</f>
        <v>19.904076738609113</v>
      </c>
      <c r="Q23" s="70" t="e">
        <f t="shared" si="14"/>
        <v>#DIV/0!</v>
      </c>
      <c r="R23" s="27">
        <f t="shared" si="14"/>
        <v>18.248175182481752</v>
      </c>
      <c r="S23" s="71" t="e">
        <f t="shared" si="15"/>
        <v>#DIV/0!</v>
      </c>
      <c r="T23" s="30">
        <f t="shared" si="15"/>
        <v>13.590360341036176</v>
      </c>
      <c r="U23" s="71" t="e">
        <f t="shared" si="16"/>
        <v>#DIV/0!</v>
      </c>
      <c r="V23" s="27">
        <f t="shared" si="16"/>
        <v>6.8279280267615485</v>
      </c>
      <c r="W23" s="66"/>
      <c r="X23" s="66">
        <v>139192</v>
      </c>
      <c r="Y23" s="69"/>
      <c r="Z23" s="69">
        <v>610727</v>
      </c>
    </row>
    <row r="24" spans="1:26" ht="18" customHeight="1">
      <c r="A24" s="24">
        <v>19</v>
      </c>
      <c r="B24" s="25" t="s">
        <v>49</v>
      </c>
      <c r="C24" s="17">
        <v>613</v>
      </c>
      <c r="D24" s="17">
        <v>580</v>
      </c>
      <c r="E24" s="26">
        <f>D24-C24</f>
        <v>-33</v>
      </c>
      <c r="F24" s="27">
        <f>IF(ISERR(E24*100/C24),"0",(E24*100/C24))</f>
        <v>-5.383360522022839</v>
      </c>
      <c r="G24" s="57">
        <v>118</v>
      </c>
      <c r="H24" s="57">
        <v>141</v>
      </c>
      <c r="I24" s="26">
        <f>H24-G24</f>
        <v>23</v>
      </c>
      <c r="J24" s="35">
        <f>IF(ISERR(I24*100/G24),"0",(I24*100/G24))</f>
        <v>19.491525423728813</v>
      </c>
      <c r="K24" s="62">
        <v>948</v>
      </c>
      <c r="L24" s="62">
        <v>931</v>
      </c>
      <c r="M24" s="26">
        <f>L24-K24</f>
        <v>-17</v>
      </c>
      <c r="N24" s="27">
        <f>IF(ISERR(M24*100/K24),"0",(M24*100/K24))</f>
        <v>-1.7932489451476794</v>
      </c>
      <c r="O24" s="70">
        <f>G24/(G24+K24)*100</f>
        <v>11.069418386491558</v>
      </c>
      <c r="P24" s="35">
        <f>H24/(H24+L24)*100</f>
        <v>13.152985074626866</v>
      </c>
      <c r="Q24" s="70" t="e">
        <f t="shared" si="14"/>
        <v>#DIV/0!</v>
      </c>
      <c r="R24" s="27">
        <f t="shared" si="14"/>
        <v>31.538193840264487</v>
      </c>
      <c r="S24" s="71" t="e">
        <f t="shared" si="15"/>
        <v>#DIV/0!</v>
      </c>
      <c r="T24" s="30">
        <f t="shared" si="15"/>
        <v>20.17204897945169</v>
      </c>
      <c r="U24" s="71" t="e">
        <f t="shared" si="16"/>
        <v>#DIV/0!</v>
      </c>
      <c r="V24" s="27">
        <f t="shared" si="16"/>
        <v>15.336479791469655</v>
      </c>
      <c r="W24" s="66"/>
      <c r="X24" s="66">
        <v>183904</v>
      </c>
      <c r="Y24" s="69"/>
      <c r="Z24" s="69">
        <v>698987</v>
      </c>
    </row>
    <row r="25" spans="1:29" ht="18" customHeight="1" thickBot="1">
      <c r="A25" s="24">
        <v>20</v>
      </c>
      <c r="B25" s="25" t="s">
        <v>50</v>
      </c>
      <c r="C25" s="17">
        <v>83</v>
      </c>
      <c r="D25" s="17">
        <v>92</v>
      </c>
      <c r="E25" s="26">
        <f t="shared" si="0"/>
        <v>9</v>
      </c>
      <c r="F25" s="27">
        <f t="shared" si="1"/>
        <v>10.843373493975903</v>
      </c>
      <c r="G25" s="57">
        <v>38</v>
      </c>
      <c r="H25" s="57">
        <v>36</v>
      </c>
      <c r="I25" s="26">
        <f t="shared" si="2"/>
        <v>-2</v>
      </c>
      <c r="J25" s="35">
        <f t="shared" si="3"/>
        <v>-5.2631578947368425</v>
      </c>
      <c r="K25" s="62">
        <v>94</v>
      </c>
      <c r="L25" s="62">
        <v>105</v>
      </c>
      <c r="M25" s="26">
        <f t="shared" si="4"/>
        <v>11</v>
      </c>
      <c r="N25" s="27">
        <f t="shared" si="5"/>
        <v>11.702127659574469</v>
      </c>
      <c r="O25" s="70">
        <f>G25/(G25+K25)*100</f>
        <v>28.78787878787879</v>
      </c>
      <c r="P25" s="35">
        <f>H25/(H25+L25)*100</f>
        <v>25.53191489361702</v>
      </c>
      <c r="Q25" s="70" t="e">
        <f t="shared" si="14"/>
        <v>#DIV/0!</v>
      </c>
      <c r="R25" s="27">
        <f t="shared" si="14"/>
        <v>18.31538293085943</v>
      </c>
      <c r="S25" s="71" t="e">
        <f t="shared" si="15"/>
        <v>#DIV/0!</v>
      </c>
      <c r="T25" s="30">
        <f t="shared" si="15"/>
        <v>16.28627655002375</v>
      </c>
      <c r="U25" s="71" t="e">
        <f t="shared" si="16"/>
        <v>#DIV/0!</v>
      </c>
      <c r="V25" s="27">
        <f t="shared" si="16"/>
        <v>6.378791648759302</v>
      </c>
      <c r="W25" s="66"/>
      <c r="X25" s="66">
        <v>50231</v>
      </c>
      <c r="Y25" s="69"/>
      <c r="Z25" s="69">
        <v>221045</v>
      </c>
      <c r="AC25" t="s">
        <v>37</v>
      </c>
    </row>
    <row r="26" spans="1:28" s="1" customFormat="1" ht="18" customHeight="1" thickBot="1">
      <c r="A26" s="72" t="s">
        <v>26</v>
      </c>
      <c r="B26" s="73"/>
      <c r="C26" s="37">
        <f>SUM(C6:C25)</f>
        <v>13940</v>
      </c>
      <c r="D26" s="22">
        <f>SUM(D6:D25)</f>
        <v>14834</v>
      </c>
      <c r="E26" s="23">
        <f t="shared" si="0"/>
        <v>894</v>
      </c>
      <c r="F26" s="43">
        <f t="shared" si="1"/>
        <v>6.413199426111908</v>
      </c>
      <c r="G26" s="58">
        <f>SUM(G6:G25)</f>
        <v>2270</v>
      </c>
      <c r="H26" s="59">
        <f>SUM(H6:H25)</f>
        <v>2425</v>
      </c>
      <c r="I26" s="23">
        <f t="shared" si="2"/>
        <v>155</v>
      </c>
      <c r="J26" s="45">
        <f t="shared" si="3"/>
        <v>6.828193832599119</v>
      </c>
      <c r="K26" s="37">
        <f>SUM(K6:K25)</f>
        <v>18096</v>
      </c>
      <c r="L26" s="22">
        <f>SUM(L6:L25)</f>
        <v>19135</v>
      </c>
      <c r="M26" s="23">
        <f t="shared" si="4"/>
        <v>1039</v>
      </c>
      <c r="N26" s="43">
        <f t="shared" si="5"/>
        <v>5.741600353669319</v>
      </c>
      <c r="O26" s="44">
        <f t="shared" si="13"/>
        <v>11.146027693214181</v>
      </c>
      <c r="P26" s="45">
        <f t="shared" si="6"/>
        <v>11.247680890538033</v>
      </c>
      <c r="Q26" s="44">
        <f t="shared" si="7"/>
        <v>32.12989142447666</v>
      </c>
      <c r="R26" s="43">
        <f t="shared" si="8"/>
        <v>31.44018914132931</v>
      </c>
      <c r="S26" s="46">
        <f t="shared" si="9"/>
        <v>12.183485001620081</v>
      </c>
      <c r="T26" s="47">
        <f t="shared" si="10"/>
        <v>12.344694202071292</v>
      </c>
      <c r="U26" s="46">
        <f t="shared" si="11"/>
        <v>10.930786587797117</v>
      </c>
      <c r="V26" s="43">
        <f t="shared" si="12"/>
        <v>10.975323999862148</v>
      </c>
      <c r="W26" s="67">
        <f>SUM(W6:W25)</f>
        <v>4338639</v>
      </c>
      <c r="X26" s="63">
        <f>SUM(X6:X25)</f>
        <v>4718165</v>
      </c>
      <c r="Y26" s="64">
        <f>SUM(Y6:Y25)</f>
        <v>18631779</v>
      </c>
      <c r="Z26" s="65">
        <f>SUM(Z6:Z25)</f>
        <v>19644067</v>
      </c>
      <c r="AA26" s="54"/>
      <c r="AB26" s="54"/>
    </row>
    <row r="27" spans="7:12" s="1" customFormat="1" ht="15" customHeight="1" thickBot="1">
      <c r="G27" s="1">
        <v>2270</v>
      </c>
      <c r="H27" s="1">
        <v>2425</v>
      </c>
      <c r="L27" s="1">
        <v>19135</v>
      </c>
    </row>
    <row r="28" spans="1:26" s="1" customFormat="1" ht="15" customHeight="1" thickBot="1">
      <c r="A28" s="72" t="s">
        <v>41</v>
      </c>
      <c r="B28" s="73"/>
      <c r="C28" s="37">
        <v>876</v>
      </c>
      <c r="D28" s="22">
        <v>843</v>
      </c>
      <c r="E28" s="23">
        <v>-33</v>
      </c>
      <c r="F28" s="43">
        <v>-3.767123287671233</v>
      </c>
      <c r="G28" s="58">
        <v>108</v>
      </c>
      <c r="H28" s="59">
        <v>166</v>
      </c>
      <c r="I28" s="23">
        <v>58</v>
      </c>
      <c r="J28" s="45">
        <v>53.7037037037037</v>
      </c>
      <c r="K28" s="37">
        <v>1189</v>
      </c>
      <c r="L28" s="22">
        <v>1144</v>
      </c>
      <c r="M28" s="23">
        <v>-45</v>
      </c>
      <c r="N28" s="43">
        <v>-3.7846930193439867</v>
      </c>
      <c r="O28" s="44">
        <v>8.326908249807248</v>
      </c>
      <c r="P28" s="45">
        <v>12.67175572519084</v>
      </c>
      <c r="Q28" s="44">
        <v>2.0487130644046627</v>
      </c>
      <c r="R28" s="43">
        <v>1.943005629184636</v>
      </c>
      <c r="S28" s="46">
        <v>0.5796547930286206</v>
      </c>
      <c r="T28" s="47">
        <v>0.8732425336448248</v>
      </c>
      <c r="U28" s="46">
        <v>0.6961224690352972</v>
      </c>
      <c r="V28" s="43">
        <v>0.6891251319727232</v>
      </c>
      <c r="W28" s="63">
        <v>4338639</v>
      </c>
      <c r="X28" s="63">
        <v>4338639</v>
      </c>
      <c r="Y28" s="64">
        <v>18631779</v>
      </c>
      <c r="Z28" s="65">
        <v>19009610</v>
      </c>
    </row>
    <row r="29" spans="1:26" s="1" customFormat="1" ht="15" customHeight="1" thickBot="1">
      <c r="A29" s="72" t="s">
        <v>42</v>
      </c>
      <c r="B29" s="73"/>
      <c r="C29" s="37">
        <v>1768</v>
      </c>
      <c r="D29" s="22">
        <v>1801</v>
      </c>
      <c r="E29" s="23">
        <v>33</v>
      </c>
      <c r="F29" s="43">
        <v>1.8665158371040724</v>
      </c>
      <c r="G29" s="58">
        <v>244</v>
      </c>
      <c r="H29" s="59">
        <v>264</v>
      </c>
      <c r="I29" s="23">
        <v>20</v>
      </c>
      <c r="J29" s="45">
        <v>8.19672131147541</v>
      </c>
      <c r="K29" s="37">
        <v>2413</v>
      </c>
      <c r="L29" s="22">
        <v>2429</v>
      </c>
      <c r="M29" s="23">
        <v>16</v>
      </c>
      <c r="N29" s="43">
        <v>0.6630750103605471</v>
      </c>
      <c r="O29" s="44">
        <v>9.18328942416259</v>
      </c>
      <c r="P29" s="45">
        <v>9.80319346453769</v>
      </c>
      <c r="Q29" s="44">
        <v>4.0750106196897224</v>
      </c>
      <c r="R29" s="43">
        <v>4.1510713382699045</v>
      </c>
      <c r="S29" s="46">
        <v>1.3095904583239206</v>
      </c>
      <c r="T29" s="47">
        <v>1.3887712583267096</v>
      </c>
      <c r="U29" s="46">
        <v>1.4260581343305974</v>
      </c>
      <c r="V29" s="43">
        <v>1.4166518934370564</v>
      </c>
      <c r="W29" s="63">
        <v>4338639</v>
      </c>
      <c r="X29" s="63">
        <v>4338639</v>
      </c>
      <c r="Y29" s="64">
        <v>18631779</v>
      </c>
      <c r="Z29" s="65">
        <v>19009610</v>
      </c>
    </row>
    <row r="30" spans="1:26" s="1" customFormat="1" ht="15" customHeight="1" thickBot="1">
      <c r="A30" s="72" t="s">
        <v>43</v>
      </c>
      <c r="B30" s="73"/>
      <c r="C30" s="37">
        <v>2621</v>
      </c>
      <c r="D30" s="22">
        <v>2600</v>
      </c>
      <c r="E30" s="23">
        <v>-21</v>
      </c>
      <c r="F30" s="43">
        <v>-0.8012209080503625</v>
      </c>
      <c r="G30" s="58">
        <v>363</v>
      </c>
      <c r="H30" s="59">
        <v>410</v>
      </c>
      <c r="I30" s="23">
        <v>47</v>
      </c>
      <c r="J30" s="45">
        <v>12.947658402203857</v>
      </c>
      <c r="K30" s="37">
        <v>3605</v>
      </c>
      <c r="L30" s="22">
        <v>3558</v>
      </c>
      <c r="M30" s="23">
        <v>-47</v>
      </c>
      <c r="N30" s="43">
        <v>-1.30374479889043</v>
      </c>
      <c r="O30" s="44">
        <v>9.148185483870968</v>
      </c>
      <c r="P30" s="45">
        <v>10.332661290322582</v>
      </c>
      <c r="Q30" s="44">
        <v>6.0410649514744135</v>
      </c>
      <c r="R30" s="43">
        <v>5.992662676014298</v>
      </c>
      <c r="S30" s="46">
        <v>1.948284165457308</v>
      </c>
      <c r="T30" s="47">
        <v>2.1397967861087315</v>
      </c>
      <c r="U30" s="46">
        <v>2.129694646979228</v>
      </c>
      <c r="V30" s="43">
        <v>2.0709057676291334</v>
      </c>
      <c r="W30" s="63">
        <v>4338639</v>
      </c>
      <c r="X30" s="63">
        <v>4338639</v>
      </c>
      <c r="Y30" s="64">
        <v>18631779</v>
      </c>
      <c r="Z30" s="65">
        <v>19009610</v>
      </c>
    </row>
    <row r="31" spans="1:26" s="1" customFormat="1" ht="15" customHeight="1" thickBot="1">
      <c r="A31" s="72" t="s">
        <v>44</v>
      </c>
      <c r="B31" s="73"/>
      <c r="C31" s="37">
        <v>3677</v>
      </c>
      <c r="D31" s="22">
        <v>3781</v>
      </c>
      <c r="E31" s="23">
        <v>104</v>
      </c>
      <c r="F31" s="43">
        <v>2.8283927114495513</v>
      </c>
      <c r="G31" s="58">
        <v>458</v>
      </c>
      <c r="H31" s="59">
        <v>563</v>
      </c>
      <c r="I31" s="23">
        <v>105</v>
      </c>
      <c r="J31" s="45">
        <v>22.925764192139738</v>
      </c>
      <c r="K31" s="37">
        <v>4973</v>
      </c>
      <c r="L31" s="22">
        <v>5052</v>
      </c>
      <c r="M31" s="23">
        <v>79</v>
      </c>
      <c r="N31" s="43">
        <v>1.588578322943897</v>
      </c>
      <c r="O31" s="44">
        <v>8.433069416313755</v>
      </c>
      <c r="P31" s="45">
        <v>10.026714158504008</v>
      </c>
      <c r="Q31" s="44">
        <v>8.475007946040222</v>
      </c>
      <c r="R31" s="43">
        <v>8.714714453080793</v>
      </c>
      <c r="S31" s="46">
        <v>2.458165696362113</v>
      </c>
      <c r="T31" s="47">
        <v>2.938306318485892</v>
      </c>
      <c r="U31" s="46">
        <v>2.9149122045726283</v>
      </c>
      <c r="V31" s="43">
        <v>2.9304777936586657</v>
      </c>
      <c r="W31" s="63">
        <v>4338639</v>
      </c>
      <c r="X31" s="63">
        <v>4338639</v>
      </c>
      <c r="Y31" s="64">
        <v>18631779</v>
      </c>
      <c r="Z31" s="65">
        <v>19160698</v>
      </c>
    </row>
    <row r="32" spans="1:26" s="1" customFormat="1" ht="15" customHeight="1" thickBot="1">
      <c r="A32" s="72" t="s">
        <v>45</v>
      </c>
      <c r="B32" s="73"/>
      <c r="C32" s="37">
        <v>4686</v>
      </c>
      <c r="D32" s="22">
        <v>5211</v>
      </c>
      <c r="E32" s="23">
        <v>525</v>
      </c>
      <c r="F32" s="43">
        <v>11.20358514724712</v>
      </c>
      <c r="G32" s="58">
        <v>607</v>
      </c>
      <c r="H32" s="59">
        <v>744</v>
      </c>
      <c r="I32" s="23">
        <v>137</v>
      </c>
      <c r="J32" s="45">
        <v>22.57001647446458</v>
      </c>
      <c r="K32" s="37">
        <v>6234</v>
      </c>
      <c r="L32" s="22">
        <v>6909</v>
      </c>
      <c r="M32" s="23">
        <v>675</v>
      </c>
      <c r="N32" s="43">
        <v>10.827718960538979</v>
      </c>
      <c r="O32" s="44">
        <v>8.872971787750329</v>
      </c>
      <c r="P32" s="45">
        <v>9.721677773422186</v>
      </c>
      <c r="Q32" s="44">
        <v>10.80062203838577</v>
      </c>
      <c r="R32" s="43">
        <v>12.010678924888657</v>
      </c>
      <c r="S32" s="46">
        <v>3.2578746237812286</v>
      </c>
      <c r="T32" s="47">
        <v>3.8829483143046253</v>
      </c>
      <c r="U32" s="46">
        <v>3.67168373991555</v>
      </c>
      <c r="V32" s="43">
        <v>3.9941133668512494</v>
      </c>
      <c r="W32" s="63">
        <v>4338639</v>
      </c>
      <c r="X32" s="63">
        <v>4338639</v>
      </c>
      <c r="Y32" s="64">
        <v>18631779</v>
      </c>
      <c r="Z32" s="65">
        <v>19160698</v>
      </c>
    </row>
    <row r="33" spans="1:26" s="1" customFormat="1" ht="15" customHeight="1" thickBot="1">
      <c r="A33" s="72" t="s">
        <v>46</v>
      </c>
      <c r="B33" s="73"/>
      <c r="C33" s="37">
        <v>5789</v>
      </c>
      <c r="D33" s="22">
        <v>6085</v>
      </c>
      <c r="E33" s="23">
        <v>296</v>
      </c>
      <c r="F33" s="43">
        <v>5.113145621005355</v>
      </c>
      <c r="G33" s="58">
        <v>779</v>
      </c>
      <c r="H33" s="59">
        <v>947</v>
      </c>
      <c r="I33" s="23">
        <v>168</v>
      </c>
      <c r="J33" s="45">
        <v>21.566110397946083</v>
      </c>
      <c r="K33" s="37">
        <v>7640</v>
      </c>
      <c r="L33" s="22">
        <v>8110</v>
      </c>
      <c r="M33" s="23">
        <v>470</v>
      </c>
      <c r="N33" s="43">
        <v>6.151832460732984</v>
      </c>
      <c r="O33" s="44">
        <v>9.252880389594964</v>
      </c>
      <c r="P33" s="45">
        <v>10.456000883294688</v>
      </c>
      <c r="Q33" s="44">
        <v>13.342893935171837</v>
      </c>
      <c r="R33" s="43">
        <v>14.025135532133465</v>
      </c>
      <c r="S33" s="46">
        <v>4.181028553419402</v>
      </c>
      <c r="T33" s="47">
        <v>4.942408674256022</v>
      </c>
      <c r="U33" s="46">
        <v>4.518623798618479</v>
      </c>
      <c r="V33" s="43">
        <v>4.726863290679703</v>
      </c>
      <c r="W33" s="63">
        <v>4338639</v>
      </c>
      <c r="X33" s="63">
        <v>4338639</v>
      </c>
      <c r="Y33" s="64">
        <v>18631779</v>
      </c>
      <c r="Z33" s="65">
        <v>19160698</v>
      </c>
    </row>
    <row r="34" spans="1:26" s="1" customFormat="1" ht="15" customHeight="1" thickBot="1">
      <c r="A34" s="72" t="s">
        <v>47</v>
      </c>
      <c r="B34" s="73"/>
      <c r="C34" s="37">
        <v>7180</v>
      </c>
      <c r="D34" s="22">
        <v>7862</v>
      </c>
      <c r="E34" s="23">
        <v>682</v>
      </c>
      <c r="F34" s="43">
        <v>9.498607242339833</v>
      </c>
      <c r="G34" s="58">
        <v>1017</v>
      </c>
      <c r="H34" s="59">
        <v>1194</v>
      </c>
      <c r="I34" s="23">
        <v>177</v>
      </c>
      <c r="J34" s="45">
        <v>17.404129793510325</v>
      </c>
      <c r="K34" s="37">
        <v>9533</v>
      </c>
      <c r="L34" s="22">
        <v>10390</v>
      </c>
      <c r="M34" s="23">
        <v>857</v>
      </c>
      <c r="N34" s="43">
        <v>8.989824819049618</v>
      </c>
      <c r="O34" s="44">
        <v>9.639810426540283</v>
      </c>
      <c r="P34" s="45">
        <v>10.30732044198895</v>
      </c>
      <c r="Q34" s="44">
        <v>16.548968466839487</v>
      </c>
      <c r="R34" s="43">
        <v>18.120889984163238</v>
      </c>
      <c r="S34" s="46">
        <v>5.458415967686178</v>
      </c>
      <c r="T34" s="47">
        <v>6.231505762472745</v>
      </c>
      <c r="U34" s="46">
        <v>5.662368580048099</v>
      </c>
      <c r="V34" s="43">
        <v>6.04570877323989</v>
      </c>
      <c r="W34" s="63">
        <v>4338639</v>
      </c>
      <c r="X34" s="63">
        <v>4338639</v>
      </c>
      <c r="Y34" s="64">
        <v>18631779</v>
      </c>
      <c r="Z34" s="65">
        <v>19160698</v>
      </c>
    </row>
    <row r="35" spans="1:26" s="1" customFormat="1" ht="15" customHeight="1" thickBot="1">
      <c r="A35" s="72" t="s">
        <v>53</v>
      </c>
      <c r="B35" s="73"/>
      <c r="C35" s="37">
        <v>8307</v>
      </c>
      <c r="D35" s="22">
        <v>9429</v>
      </c>
      <c r="E35" s="23">
        <v>1122</v>
      </c>
      <c r="F35" s="43">
        <v>13.506681112314915</v>
      </c>
      <c r="G35" s="58">
        <v>1258</v>
      </c>
      <c r="H35" s="59">
        <v>1478</v>
      </c>
      <c r="I35" s="23">
        <v>220</v>
      </c>
      <c r="J35" s="45">
        <v>17.488076311605724</v>
      </c>
      <c r="K35" s="37">
        <v>10947</v>
      </c>
      <c r="L35" s="22">
        <v>12394</v>
      </c>
      <c r="M35" s="23">
        <v>1447</v>
      </c>
      <c r="N35" s="43">
        <v>13.218233305928566</v>
      </c>
      <c r="O35" s="44">
        <v>10.307251126587465</v>
      </c>
      <c r="P35" s="45">
        <v>10.654555940023068</v>
      </c>
      <c r="Q35" s="44">
        <v>19.146557249865683</v>
      </c>
      <c r="R35" s="43">
        <v>19.9844642991502</v>
      </c>
      <c r="S35" s="46">
        <v>6.751904903981525</v>
      </c>
      <c r="T35" s="47">
        <v>7.52390021882943</v>
      </c>
      <c r="U35" s="46">
        <v>6.550635878624366</v>
      </c>
      <c r="V35" s="43">
        <v>7.061674143139504</v>
      </c>
      <c r="W35" s="67">
        <v>4338639</v>
      </c>
      <c r="X35" s="63">
        <v>4718165</v>
      </c>
      <c r="Y35" s="64">
        <v>18631779</v>
      </c>
      <c r="Z35" s="65">
        <v>19644067</v>
      </c>
    </row>
    <row r="36" spans="1:26" s="1" customFormat="1" ht="15" customHeight="1" thickBot="1">
      <c r="A36" s="72" t="s">
        <v>55</v>
      </c>
      <c r="B36" s="73"/>
      <c r="C36" s="37">
        <v>9422</v>
      </c>
      <c r="D36" s="22">
        <v>10258</v>
      </c>
      <c r="E36" s="23">
        <v>836</v>
      </c>
      <c r="F36" s="43">
        <v>8.872850774782425</v>
      </c>
      <c r="G36" s="58">
        <v>1418</v>
      </c>
      <c r="H36" s="59">
        <v>1716</v>
      </c>
      <c r="I36" s="23">
        <v>298</v>
      </c>
      <c r="J36" s="45">
        <v>21.01551480959097</v>
      </c>
      <c r="K36" s="37">
        <v>12426</v>
      </c>
      <c r="L36" s="22">
        <v>13376</v>
      </c>
      <c r="M36" s="23">
        <v>950</v>
      </c>
      <c r="N36" s="43">
        <v>7.6452599388379205</v>
      </c>
      <c r="O36" s="44">
        <v>10.242704420687662</v>
      </c>
      <c r="P36" s="45">
        <v>11.370262390670554</v>
      </c>
      <c r="Q36" s="44">
        <v>21.716487589771813</v>
      </c>
      <c r="R36" s="43">
        <v>21.741503317497376</v>
      </c>
      <c r="S36" s="46">
        <v>7.610652745505408</v>
      </c>
      <c r="T36" s="47">
        <v>8.735461959073954</v>
      </c>
      <c r="U36" s="46">
        <v>7.430315698785392</v>
      </c>
      <c r="V36" s="43">
        <v>7.682726799903502</v>
      </c>
      <c r="W36" s="67">
        <v>4338639</v>
      </c>
      <c r="X36" s="63">
        <v>4718165</v>
      </c>
      <c r="Y36" s="64">
        <v>18631779</v>
      </c>
      <c r="Z36" s="65">
        <v>19644067</v>
      </c>
    </row>
    <row r="37" spans="1:26" s="1" customFormat="1" ht="15" customHeight="1" thickBot="1">
      <c r="A37" s="72" t="s">
        <v>56</v>
      </c>
      <c r="B37" s="73"/>
      <c r="C37" s="37">
        <v>10912</v>
      </c>
      <c r="D37" s="22">
        <v>11861</v>
      </c>
      <c r="E37" s="23">
        <v>949</v>
      </c>
      <c r="F37" s="43">
        <v>8.696847507331379</v>
      </c>
      <c r="G37" s="58">
        <v>1813</v>
      </c>
      <c r="H37" s="59">
        <v>2030</v>
      </c>
      <c r="I37" s="23">
        <v>217</v>
      </c>
      <c r="J37" s="45">
        <v>11.96911196911197</v>
      </c>
      <c r="K37" s="37">
        <v>14182</v>
      </c>
      <c r="L37" s="22">
        <v>15349</v>
      </c>
      <c r="M37" s="23">
        <v>1167</v>
      </c>
      <c r="N37" s="43">
        <v>8.228740657171063</v>
      </c>
      <c r="O37" s="44">
        <v>11.334792122538294</v>
      </c>
      <c r="P37" s="45">
        <v>11.680764140629496</v>
      </c>
      <c r="Q37" s="44">
        <v>25.15074427718001</v>
      </c>
      <c r="R37" s="43">
        <v>25.139010611116824</v>
      </c>
      <c r="S37" s="46">
        <v>9.730686479267492</v>
      </c>
      <c r="T37" s="47">
        <v>10.333908960909165</v>
      </c>
      <c r="U37" s="46">
        <v>8.584794828234061</v>
      </c>
      <c r="V37" s="43">
        <v>8.846946001558639</v>
      </c>
      <c r="W37" s="67">
        <v>4338639</v>
      </c>
      <c r="X37" s="63">
        <v>4718165</v>
      </c>
      <c r="Y37" s="64">
        <v>18631779</v>
      </c>
      <c r="Z37" s="65">
        <v>19644067</v>
      </c>
    </row>
    <row r="38" spans="1:26" s="1" customFormat="1" ht="15" customHeight="1" thickBot="1">
      <c r="A38" s="72" t="s">
        <v>57</v>
      </c>
      <c r="B38" s="73"/>
      <c r="C38" s="37">
        <v>12272</v>
      </c>
      <c r="D38" s="22">
        <v>13407</v>
      </c>
      <c r="E38" s="23">
        <v>1135</v>
      </c>
      <c r="F38" s="43">
        <v>9.248696219035201</v>
      </c>
      <c r="G38" s="58">
        <v>2019</v>
      </c>
      <c r="H38" s="59">
        <v>2230</v>
      </c>
      <c r="I38" s="23">
        <v>211</v>
      </c>
      <c r="J38" s="45">
        <v>10.450718177315503</v>
      </c>
      <c r="K38" s="37">
        <v>15877</v>
      </c>
      <c r="L38" s="22">
        <v>17281</v>
      </c>
      <c r="M38" s="23">
        <v>1404</v>
      </c>
      <c r="N38" s="43">
        <v>8.842980411916608</v>
      </c>
      <c r="O38" s="44">
        <v>11.281850692892267</v>
      </c>
      <c r="P38" s="45">
        <v>11.429450053815795</v>
      </c>
      <c r="Q38" s="44">
        <v>28.28536783078749</v>
      </c>
      <c r="R38" s="43">
        <v>28.41570822554955</v>
      </c>
      <c r="S38" s="46">
        <v>10.83632432522949</v>
      </c>
      <c r="T38" s="47">
        <v>11.352028070358342</v>
      </c>
      <c r="U38" s="46">
        <v>9.605094607444624</v>
      </c>
      <c r="V38" s="43">
        <v>9.932260972231463</v>
      </c>
      <c r="W38" s="67">
        <v>4338639</v>
      </c>
      <c r="X38" s="63">
        <v>4718165</v>
      </c>
      <c r="Y38" s="64">
        <v>18631779</v>
      </c>
      <c r="Z38" s="65">
        <v>19644067</v>
      </c>
    </row>
    <row r="39" spans="1:26" ht="18" customHeight="1">
      <c r="A39" s="82" t="s">
        <v>30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49"/>
    </row>
    <row r="40" spans="1:26" ht="15" customHeight="1">
      <c r="A40" s="82" t="s">
        <v>31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49"/>
    </row>
    <row r="41" spans="1:25" ht="12.75" customHeight="1">
      <c r="A41" s="82" t="s">
        <v>32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12.75" customHeight="1">
      <c r="A42" s="82" t="s">
        <v>33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</sheetData>
  <sheetProtection/>
  <mergeCells count="29">
    <mergeCell ref="A37:B37"/>
    <mergeCell ref="A33:B33"/>
    <mergeCell ref="A1:V1"/>
    <mergeCell ref="A2:V2"/>
    <mergeCell ref="Q4:R4"/>
    <mergeCell ref="O4:P4"/>
    <mergeCell ref="U4:V4"/>
    <mergeCell ref="C4:F4"/>
    <mergeCell ref="B4:B5"/>
    <mergeCell ref="A36:B36"/>
    <mergeCell ref="A38:B38"/>
    <mergeCell ref="K4:N4"/>
    <mergeCell ref="A42:Y42"/>
    <mergeCell ref="A41:Y41"/>
    <mergeCell ref="A40:Y40"/>
    <mergeCell ref="A39:Y39"/>
    <mergeCell ref="W4:X4"/>
    <mergeCell ref="A26:B26"/>
    <mergeCell ref="A28:B28"/>
    <mergeCell ref="A29:B29"/>
    <mergeCell ref="A35:B35"/>
    <mergeCell ref="A34:B34"/>
    <mergeCell ref="Y4:Z4"/>
    <mergeCell ref="A32:B32"/>
    <mergeCell ref="S4:T4"/>
    <mergeCell ref="A4:A5"/>
    <mergeCell ref="G4:J4"/>
    <mergeCell ref="A31:B31"/>
    <mergeCell ref="A30:B30"/>
  </mergeCells>
  <conditionalFormatting sqref="J6:J20 J25:J26">
    <cfRule type="cellIs" priority="242" dxfId="56" operator="greaterThan" stopIfTrue="1">
      <formula>0</formula>
    </cfRule>
  </conditionalFormatting>
  <conditionalFormatting sqref="J21">
    <cfRule type="cellIs" priority="231" dxfId="56" operator="greaterThan" stopIfTrue="1">
      <formula>0</formula>
    </cfRule>
  </conditionalFormatting>
  <conditionalFormatting sqref="P6:P21">
    <cfRule type="cellIs" priority="222" dxfId="56" operator="greaterThan" stopIfTrue="1">
      <formula>$P$26</formula>
    </cfRule>
  </conditionalFormatting>
  <conditionalFormatting sqref="R6:R21">
    <cfRule type="cellIs" priority="221" dxfId="56" operator="greaterThan" stopIfTrue="1">
      <formula>$R$26</formula>
    </cfRule>
  </conditionalFormatting>
  <conditionalFormatting sqref="T6:T21">
    <cfRule type="cellIs" priority="220" dxfId="56" operator="greaterThan" stopIfTrue="1">
      <formula>$T$26</formula>
    </cfRule>
  </conditionalFormatting>
  <conditionalFormatting sqref="V6:V21">
    <cfRule type="cellIs" priority="219" dxfId="56" operator="greaterThan" stopIfTrue="1">
      <formula>$V$26</formula>
    </cfRule>
  </conditionalFormatting>
  <conditionalFormatting sqref="N6:N21 N25:N26">
    <cfRule type="cellIs" priority="217" dxfId="56" operator="greaterThan" stopIfTrue="1">
      <formula>0</formula>
    </cfRule>
  </conditionalFormatting>
  <conditionalFormatting sqref="F6:F21 F25:F26">
    <cfRule type="cellIs" priority="212" dxfId="56" operator="greaterThan" stopIfTrue="1">
      <formula>0</formula>
    </cfRule>
  </conditionalFormatting>
  <conditionalFormatting sqref="F29 J29 N29">
    <cfRule type="cellIs" priority="48" dxfId="56" operator="greaterThan" stopIfTrue="1">
      <formula>0</formula>
    </cfRule>
  </conditionalFormatting>
  <conditionalFormatting sqref="F28 J28 N28">
    <cfRule type="cellIs" priority="47" dxfId="56" operator="greaterThan" stopIfTrue="1">
      <formula>0</formula>
    </cfRule>
  </conditionalFormatting>
  <conditionalFormatting sqref="J38">
    <cfRule type="cellIs" priority="46" dxfId="56" operator="greaterThan" stopIfTrue="1">
      <formula>0</formula>
    </cfRule>
  </conditionalFormatting>
  <conditionalFormatting sqref="N38">
    <cfRule type="cellIs" priority="45" dxfId="56" operator="greaterThan" stopIfTrue="1">
      <formula>0</formula>
    </cfRule>
  </conditionalFormatting>
  <conditionalFormatting sqref="F38">
    <cfRule type="cellIs" priority="44" dxfId="56" operator="greaterThan" stopIfTrue="1">
      <formula>0</formula>
    </cfRule>
  </conditionalFormatting>
  <conditionalFormatting sqref="J30">
    <cfRule type="cellIs" priority="43" dxfId="56" operator="greaterThan" stopIfTrue="1">
      <formula>0</formula>
    </cfRule>
  </conditionalFormatting>
  <conditionalFormatting sqref="N30">
    <cfRule type="cellIs" priority="42" dxfId="56" operator="greaterThan" stopIfTrue="1">
      <formula>0</formula>
    </cfRule>
  </conditionalFormatting>
  <conditionalFormatting sqref="F30">
    <cfRule type="cellIs" priority="41" dxfId="56" operator="greaterThan" stopIfTrue="1">
      <formula>0</formula>
    </cfRule>
  </conditionalFormatting>
  <conditionalFormatting sqref="J31">
    <cfRule type="cellIs" priority="40" dxfId="56" operator="greaterThan" stopIfTrue="1">
      <formula>0</formula>
    </cfRule>
  </conditionalFormatting>
  <conditionalFormatting sqref="N31">
    <cfRule type="cellIs" priority="39" dxfId="56" operator="greaterThan" stopIfTrue="1">
      <formula>0</formula>
    </cfRule>
  </conditionalFormatting>
  <conditionalFormatting sqref="F31">
    <cfRule type="cellIs" priority="38" dxfId="56" operator="greaterThan" stopIfTrue="1">
      <formula>0</formula>
    </cfRule>
  </conditionalFormatting>
  <conditionalFormatting sqref="J32">
    <cfRule type="cellIs" priority="37" dxfId="56" operator="greaterThan" stopIfTrue="1">
      <formula>0</formula>
    </cfRule>
  </conditionalFormatting>
  <conditionalFormatting sqref="N32">
    <cfRule type="cellIs" priority="36" dxfId="56" operator="greaterThan" stopIfTrue="1">
      <formula>0</formula>
    </cfRule>
  </conditionalFormatting>
  <conditionalFormatting sqref="F32">
    <cfRule type="cellIs" priority="35" dxfId="56" operator="greaterThan" stopIfTrue="1">
      <formula>0</formula>
    </cfRule>
  </conditionalFormatting>
  <conditionalFormatting sqref="J33:J37">
    <cfRule type="cellIs" priority="34" dxfId="56" operator="greaterThan" stopIfTrue="1">
      <formula>0</formula>
    </cfRule>
  </conditionalFormatting>
  <conditionalFormatting sqref="N33:N37">
    <cfRule type="cellIs" priority="33" dxfId="56" operator="greaterThan" stopIfTrue="1">
      <formula>0</formula>
    </cfRule>
  </conditionalFormatting>
  <conditionalFormatting sqref="F33:F37">
    <cfRule type="cellIs" priority="32" dxfId="56" operator="greaterThan" stopIfTrue="1">
      <formula>0</formula>
    </cfRule>
  </conditionalFormatting>
  <conditionalFormatting sqref="J22:J24">
    <cfRule type="cellIs" priority="31" dxfId="56" operator="greaterThan" stopIfTrue="1">
      <formula>0</formula>
    </cfRule>
  </conditionalFormatting>
  <conditionalFormatting sqref="P22:P25">
    <cfRule type="cellIs" priority="30" dxfId="56" operator="greaterThan" stopIfTrue="1">
      <formula>$P$26</formula>
    </cfRule>
  </conditionalFormatting>
  <conditionalFormatting sqref="R22:R25">
    <cfRule type="cellIs" priority="29" dxfId="56" operator="greaterThan" stopIfTrue="1">
      <formula>$R$26</formula>
    </cfRule>
  </conditionalFormatting>
  <conditionalFormatting sqref="T22:T25">
    <cfRule type="cellIs" priority="28" dxfId="56" operator="greaterThan" stopIfTrue="1">
      <formula>$T$26</formula>
    </cfRule>
  </conditionalFormatting>
  <conditionalFormatting sqref="V22:V25">
    <cfRule type="cellIs" priority="27" dxfId="56" operator="greaterThan" stopIfTrue="1">
      <formula>$V$26</formula>
    </cfRule>
  </conditionalFormatting>
  <conditionalFormatting sqref="N22:N24">
    <cfRule type="cellIs" priority="26" dxfId="56" operator="greaterThan" stopIfTrue="1">
      <formula>0</formula>
    </cfRule>
  </conditionalFormatting>
  <conditionalFormatting sqref="F22:F24">
    <cfRule type="cellIs" priority="25" dxfId="56" operator="greaterThan" stopIfTrue="1">
      <formula>0</formula>
    </cfRule>
  </conditionalFormatting>
  <conditionalFormatting sqref="J34:J37">
    <cfRule type="cellIs" priority="24" dxfId="56" operator="greaterThan" stopIfTrue="1">
      <formula>0</formula>
    </cfRule>
  </conditionalFormatting>
  <conditionalFormatting sqref="N34:N37">
    <cfRule type="cellIs" priority="23" dxfId="56" operator="greaterThan" stopIfTrue="1">
      <formula>0</formula>
    </cfRule>
  </conditionalFormatting>
  <conditionalFormatting sqref="F34:F37">
    <cfRule type="cellIs" priority="22" dxfId="56" operator="greaterThan" stopIfTrue="1">
      <formula>0</formula>
    </cfRule>
  </conditionalFormatting>
  <conditionalFormatting sqref="J38">
    <cfRule type="cellIs" priority="21" dxfId="56" operator="greaterThan" stopIfTrue="1">
      <formula>0</formula>
    </cfRule>
  </conditionalFormatting>
  <conditionalFormatting sqref="N38">
    <cfRule type="cellIs" priority="20" dxfId="56" operator="greaterThan" stopIfTrue="1">
      <formula>0</formula>
    </cfRule>
  </conditionalFormatting>
  <conditionalFormatting sqref="F38">
    <cfRule type="cellIs" priority="19" dxfId="56" operator="greaterThan" stopIfTrue="1">
      <formula>0</formula>
    </cfRule>
  </conditionalFormatting>
  <conditionalFormatting sqref="J35:J37">
    <cfRule type="cellIs" priority="18" dxfId="56" operator="greaterThan" stopIfTrue="1">
      <formula>0</formula>
    </cfRule>
  </conditionalFormatting>
  <conditionalFormatting sqref="N35:N37">
    <cfRule type="cellIs" priority="17" dxfId="56" operator="greaterThan" stopIfTrue="1">
      <formula>0</formula>
    </cfRule>
  </conditionalFormatting>
  <conditionalFormatting sqref="F35:F37">
    <cfRule type="cellIs" priority="16" dxfId="56" operator="greaterThan" stopIfTrue="1">
      <formula>0</formula>
    </cfRule>
  </conditionalFormatting>
  <conditionalFormatting sqref="J35:J37">
    <cfRule type="cellIs" priority="15" dxfId="56" operator="greaterThan" stopIfTrue="1">
      <formula>0</formula>
    </cfRule>
  </conditionalFormatting>
  <conditionalFormatting sqref="N35:N37">
    <cfRule type="cellIs" priority="14" dxfId="56" operator="greaterThan" stopIfTrue="1">
      <formula>0</formula>
    </cfRule>
  </conditionalFormatting>
  <conditionalFormatting sqref="F35:F37">
    <cfRule type="cellIs" priority="13" dxfId="56" operator="greaterThan" stopIfTrue="1">
      <formula>0</formula>
    </cfRule>
  </conditionalFormatting>
  <conditionalFormatting sqref="J36:J37">
    <cfRule type="cellIs" priority="12" dxfId="56" operator="greaterThan" stopIfTrue="1">
      <formula>0</formula>
    </cfRule>
  </conditionalFormatting>
  <conditionalFormatting sqref="N36:N37">
    <cfRule type="cellIs" priority="11" dxfId="56" operator="greaterThan" stopIfTrue="1">
      <formula>0</formula>
    </cfRule>
  </conditionalFormatting>
  <conditionalFormatting sqref="F36:F37">
    <cfRule type="cellIs" priority="10" dxfId="56" operator="greaterThan" stopIfTrue="1">
      <formula>0</formula>
    </cfRule>
  </conditionalFormatting>
  <conditionalFormatting sqref="J36:J37">
    <cfRule type="cellIs" priority="9" dxfId="56" operator="greaterThan" stopIfTrue="1">
      <formula>0</formula>
    </cfRule>
  </conditionalFormatting>
  <conditionalFormatting sqref="N36:N37">
    <cfRule type="cellIs" priority="8" dxfId="56" operator="greaterThan" stopIfTrue="1">
      <formula>0</formula>
    </cfRule>
  </conditionalFormatting>
  <conditionalFormatting sqref="F36:F37">
    <cfRule type="cellIs" priority="7" dxfId="56" operator="greaterThan" stopIfTrue="1">
      <formula>0</formula>
    </cfRule>
  </conditionalFormatting>
  <conditionalFormatting sqref="J37">
    <cfRule type="cellIs" priority="6" dxfId="56" operator="greaterThan" stopIfTrue="1">
      <formula>0</formula>
    </cfRule>
  </conditionalFormatting>
  <conditionalFormatting sqref="N37">
    <cfRule type="cellIs" priority="5" dxfId="56" operator="greaterThan" stopIfTrue="1">
      <formula>0</formula>
    </cfRule>
  </conditionalFormatting>
  <conditionalFormatting sqref="F37">
    <cfRule type="cellIs" priority="4" dxfId="56" operator="greaterThan" stopIfTrue="1">
      <formula>0</formula>
    </cfRule>
  </conditionalFormatting>
  <conditionalFormatting sqref="J37">
    <cfRule type="cellIs" priority="3" dxfId="56" operator="greaterThan" stopIfTrue="1">
      <formula>0</formula>
    </cfRule>
  </conditionalFormatting>
  <conditionalFormatting sqref="N37">
    <cfRule type="cellIs" priority="2" dxfId="56" operator="greaterThan" stopIfTrue="1">
      <formula>0</formula>
    </cfRule>
  </conditionalFormatting>
  <conditionalFormatting sqref="F37">
    <cfRule type="cellIs" priority="1" dxfId="56" operator="greaterThan" stopIfTrue="1">
      <formula>0</formula>
    </cfRule>
  </conditionalFormatting>
  <printOptions horizontalCentered="1" verticalCentered="1"/>
  <pageMargins left="0" right="0" top="0.15748031496062992" bottom="0.15748031496062992" header="0.31496062992125984" footer="0.31496062992125984"/>
  <pageSetup fitToHeight="1" fitToWidth="1" horizontalDpi="600" verticalDpi="600" orientation="landscape" paperSize="9" scale="81" r:id="rId1"/>
  <colBreaks count="1" manualBreakCount="1">
    <brk id="2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Kalaichidi_AD</dc:creator>
  <cp:keywords/>
  <dc:description/>
  <cp:lastModifiedBy>E.Seksenbai</cp:lastModifiedBy>
  <cp:lastPrinted>2023-01-04T13:03:30Z</cp:lastPrinted>
  <dcterms:created xsi:type="dcterms:W3CDTF">2009-07-27T11:05:06Z</dcterms:created>
  <dcterms:modified xsi:type="dcterms:W3CDTF">2023-01-06T03:28:10Z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