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ishibaeva_s\Desktop\на сайт до 25\агрегир\"/>
    </mc:Choice>
  </mc:AlternateContent>
  <xr:revisionPtr revIDLastSave="0" documentId="13_ncr:1_{A0F0EC2F-A641-4953-8005-AF3479DAE1FE}" xr6:coauthVersionLast="47" xr6:coauthVersionMax="47" xr10:uidLastSave="{00000000-0000-0000-0000-000000000000}"/>
  <bookViews>
    <workbookView xWindow="23880" yWindow="-120" windowWidth="29040" windowHeight="15840" xr2:uid="{00000000-000D-0000-FFFF-FFFF00000000}"/>
  </bookViews>
  <sheets>
    <sheet name="01.12.2023" sheetId="1" r:id="rId1"/>
  </sheets>
  <definedNames>
    <definedName name="_xlnm.Print_Area" localSheetId="0">'01.12.2023'!$A$1:$R$37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M22" i="1"/>
  <c r="L22" i="1"/>
  <c r="R21" i="1"/>
  <c r="Q21" i="1"/>
  <c r="M21" i="1"/>
  <c r="L21" i="1"/>
  <c r="R20" i="1"/>
  <c r="Q20" i="1"/>
  <c r="M20" i="1"/>
  <c r="L20" i="1"/>
  <c r="R19" i="1"/>
  <c r="Q19" i="1"/>
  <c r="K19" i="1"/>
  <c r="J19" i="1"/>
  <c r="I19" i="1"/>
  <c r="R18" i="1"/>
  <c r="I18" i="1"/>
  <c r="R17" i="1"/>
  <c r="R15" i="1"/>
  <c r="Q15" i="1"/>
  <c r="R14" i="1"/>
  <c r="Q14" i="1"/>
  <c r="R13" i="1"/>
  <c r="Q13" i="1"/>
  <c r="K13" i="1"/>
  <c r="J13" i="1"/>
  <c r="I13" i="1"/>
  <c r="R12" i="1"/>
  <c r="Q12" i="1"/>
  <c r="K12" i="1"/>
  <c r="J12" i="1"/>
  <c r="I12" i="1"/>
  <c r="R11" i="1"/>
  <c r="Q11" i="1"/>
  <c r="K11" i="1"/>
  <c r="J11" i="1"/>
  <c r="I11" i="1"/>
  <c r="R10" i="1"/>
  <c r="Q10" i="1"/>
  <c r="K10" i="1"/>
  <c r="J10" i="1"/>
  <c r="I10" i="1"/>
  <c r="L19" i="1" l="1"/>
  <c r="M11" i="1"/>
  <c r="M13" i="1"/>
  <c r="L12" i="1"/>
  <c r="L11" i="1"/>
  <c r="I8" i="1"/>
  <c r="J8" i="1"/>
  <c r="L10" i="1"/>
  <c r="K8" i="1"/>
  <c r="L13" i="1"/>
</calcChain>
</file>

<file path=xl/sharedStrings.xml><?xml version="1.0" encoding="utf-8"?>
<sst xmlns="http://schemas.openxmlformats.org/spreadsheetml/2006/main" count="93" uniqueCount="90">
  <si>
    <t>Наименование</t>
  </si>
  <si>
    <t>Программа</t>
  </si>
  <si>
    <t>1</t>
  </si>
  <si>
    <t>2</t>
  </si>
  <si>
    <t>4</t>
  </si>
  <si>
    <t>5</t>
  </si>
  <si>
    <t>6</t>
  </si>
  <si>
    <t>7</t>
  </si>
  <si>
    <t>8</t>
  </si>
  <si>
    <t>9</t>
  </si>
  <si>
    <t xml:space="preserve">Министерство национальной экономики Республики Казахстан  </t>
  </si>
  <si>
    <t>001</t>
  </si>
  <si>
    <t>006</t>
  </si>
  <si>
    <t>007</t>
  </si>
  <si>
    <t>017</t>
  </si>
  <si>
    <t>034</t>
  </si>
  <si>
    <t>048</t>
  </si>
  <si>
    <t>057</t>
  </si>
  <si>
    <t>062</t>
  </si>
  <si>
    <t>073</t>
  </si>
  <si>
    <t>087</t>
  </si>
  <si>
    <t>049</t>
  </si>
  <si>
    <t>082</t>
  </si>
  <si>
    <t>10</t>
  </si>
  <si>
    <t>11</t>
  </si>
  <si>
    <t>12</t>
  </si>
  <si>
    <t>3</t>
  </si>
  <si>
    <t>138</t>
  </si>
  <si>
    <t>101</t>
  </si>
  <si>
    <t>160</t>
  </si>
  <si>
    <t>159</t>
  </si>
  <si>
    <t>164</t>
  </si>
  <si>
    <t>116</t>
  </si>
  <si>
    <t>202</t>
  </si>
  <si>
    <t>103</t>
  </si>
  <si>
    <t>109</t>
  </si>
  <si>
    <t>133</t>
  </si>
  <si>
    <t>208</t>
  </si>
  <si>
    <t>Инвестициялар тарту жөніндегі мемлекеттік саясатты қалыптастыру, экономикалық саясатты дамыту, табиғи монополиялар субъектілерінің қызметін peттеу, өңірлік даму және кәсіпкерлікті дамыту саласындағы қызметті үйлестіру бойынша көрсетілетін қызметтер</t>
  </si>
  <si>
    <t>Халықаралық ұйымдармен бірлесіп жүзеге асырылатын жобаларды зерттеулердің іске асырылуын қамтамасыз ету</t>
  </si>
  <si>
    <t>Өңірлердің бәсекеге қабілеттілігін арттыру және мемлекеттік басқаруды жетілдіру</t>
  </si>
  <si>
    <t>Кәсіпкерлік саласындағы кадрлардың біліктілігін арттыру және оларды қайта даярлау</t>
  </si>
  <si>
    <t>Мамандарды әлеуметтік қолдау шараларын іске асыру үшін жергілікті атқарушы органдарға берілетін бюджеттік кредиттер</t>
  </si>
  <si>
    <t>Облыстық бюджеттерге, республикалық маңызы бар қалалардың, астананың бюджеттерiне облыс орталықтарында, Нұр-Сұлтан, Алматы, Шымкент, Семей қалаларында және моноқалаларда кәсіпкерлікті дамытуға жәрдемдесуге кредит беру</t>
  </si>
  <si>
    <t>Ұлттық экономиканың бәсекеге қабілеттілігі мен орнықтылығын қамтамасыз ету үшін «Самұрық-Қазына» ұлттық әл-ауқат қоры» АҚ  жарғылық капиталын ұлғайту</t>
  </si>
  <si>
    <t>Бюджеттік инвестициялық жобалардың техникалық-экономикалық негіздемелерін және мемлекеттік-жекешелік әріптестік жобалардың, оның ішінде концессиялық жобалардың конкурстық құжаттамаларын әзірлеу немесе түзету, сондай-ақ қажетті сараптамаларын жүргізу, мемлекеттік-жекешелік әріптестік жобаларды, оның ішінде концессиялық жобаларды консультациялық сүйемелдеу</t>
  </si>
  <si>
    <t>Әріптестік туралы негіздемелік келісімдер шеңберінде халықаралық қаржы ұйымдарымен бірлесіп жүзеге асырылатын Қазақстан Республикасының орнықты дамуына және өсуіне жәрдемдесу жөніндегі жобалардың іске асырылуын қамтамасыз ету</t>
  </si>
  <si>
    <t>Өкілдiк шығындарға арналған қаражат есебiнен іс-шаралар өткізу</t>
  </si>
  <si>
    <t>Шағын және орта бизнесті қолдауға «Даму» Кәсіпкерлікті дамыту қоры» АҚ жарғылық капиталын кейіннен ұлғайту үшін «Бәйтерек» ұлттық басқарушы холдингі» АҚ жарғылық капиталын ұлғайту</t>
  </si>
  <si>
    <t>Қазақстан Республикасы Үкіметінің шұғыл шығындарға арналған резервінің есебінен іс-шаралар өткізуге арналған мемлекеттік басқарудың басқа деңгейлеріне берілетін нысаналы ағымдағы трансферттер</t>
  </si>
  <si>
    <t>Қазақстан Республикасы үкіметінің шұғыл шығындарға арналған резервінің есебінен іс-шаралар өткізуге арналған мемлекеттік басқарудың басқа деңгейлеріне берілетін нысаналы даму трансферттер</t>
  </si>
  <si>
    <t>Мемлекеттік қызметшілердің біліктілігін арттыруын қамтамасыз ету</t>
  </si>
  <si>
    <t>Қазақстан Республикасы мен Экономикалық
ынтымақтастық және даму ұйымының арасындағы ынтымақтастық шеңберінде Қазақстан Республикасының әлеуметтік-экономикалық жағдайына зерттеулер жүргізуді қамтамасыз ету</t>
  </si>
  <si>
    <t>Ақмола облысының бюджетіне, республикалық маңызы бар қалалардың, астананың бюджеттеріне қалалардың шеткі аумақтарындағы әлеуметтік және инженерлік инфрақұрылымды дамытуға берілетін нысаналы даму трансферттері</t>
  </si>
  <si>
    <t xml:space="preserve"> Қазақстанның Экономикалық ынтымақтастық
және даму ұйымымен ынтымақтастығы шеңберінде Қазақстанның Экономикалық ынтымақтастық және даму ұйымының бастамалары мен құралдарына қатысуын қамтамасыз ету</t>
  </si>
  <si>
    <t>Құжаттамалардың сақтандыру қорын құру және сақтау бойынша іс-шараларды іске асыру</t>
  </si>
  <si>
    <t>Облыстық бюджеттерге, республикалық маңызы бар қалалардың, астананың бюджеттеріне мәслихат депутаттары қызметінің тиімділігін арттыруға берілетін ағымдағы нысаналы трансферттер</t>
  </si>
  <si>
    <t>Ескерту:</t>
  </si>
  <si>
    <t>- шығыстардың негізгі басым бағыттары</t>
  </si>
  <si>
    <t>млн. теңге</t>
  </si>
  <si>
    <t>2022 жылғы жоспар</t>
  </si>
  <si>
    <t>Атқарылу %</t>
  </si>
  <si>
    <t>Ауытқу
5 баған - 4 баған</t>
  </si>
  <si>
    <t>2021 жылғы жоспар</t>
  </si>
  <si>
    <t>Ауытқу
10 баған - 9 баған</t>
  </si>
  <si>
    <t>Ауытқу
15 баған - 14 баған</t>
  </si>
  <si>
    <t>Участие Казахстана в инициативах и инструментах Организации экономического сотрудничества и развития в рамках сотрудничества Казахстана с Организацией экономического сотрудничества и развития</t>
  </si>
  <si>
    <t>203</t>
  </si>
  <si>
    <t>Облыстық бюджеттерге, республикалық маңызы бар қалалардың, астананың бюджеттеріне шағын және орта бизнес субъектілерінің салықтық жүктемесін төмендетуге байланысты шығасыларды өтеуге берілетін ағымдағы нысаналы трансферттер</t>
  </si>
  <si>
    <t>2022 жылғы 
1 желтоқсан жоспар</t>
  </si>
  <si>
    <t>2022 жылғы 
1 желтоқсан нақты атқарылу</t>
  </si>
  <si>
    <t>2021 жылғы 
1  желтоқсан жоспар</t>
  </si>
  <si>
    <t>2021 жылғы 
1  желтоқсан нақты атқарылу</t>
  </si>
  <si>
    <t>Республикалық бюджеттің атқарылуы 1 желтоқсан 2023 жылғы жағдай бойынша (біріктірілген нысан)</t>
  </si>
  <si>
    <t>2023 жылғы жоспар</t>
  </si>
  <si>
    <t>2023 жылғы 
1 желтоқсан жоспар</t>
  </si>
  <si>
    <t>2023 жылғы 
1 желтоқсан нақты атқарылу</t>
  </si>
  <si>
    <t>13</t>
  </si>
  <si>
    <t>14</t>
  </si>
  <si>
    <t>15</t>
  </si>
  <si>
    <t>16</t>
  </si>
  <si>
    <t>17</t>
  </si>
  <si>
    <t>050</t>
  </si>
  <si>
    <t>209</t>
  </si>
  <si>
    <t>210</t>
  </si>
  <si>
    <t>Ұлттық экономиканың бәсекеге қабілеттілігі мен орнықтылығын қамтамасыз ету үшін «Самұрық-Қазына» ұлттық әл-ауқат қоры» АҚ-ға кредит беру</t>
  </si>
  <si>
    <t>Жұмылдыру органдары қызметкерлерінің біліктілігін арттыру</t>
  </si>
  <si>
    <t>Астана экономикалық форумын ұйымдастыру және өткізу үшін «QazExpoCongress» ҰК</t>
  </si>
  <si>
    <t>Облыс орталықтарында, моно-, шағын қалалар мен ауылдық аумақтарда инженерлік, көліктік және әлеуметтік инфрақұрылымды дамыту жөніндегі іс-шараларды іске асыру</t>
  </si>
  <si>
    <t>Кәсіпкерлікті дамытудың 2021-2025 жылдарға арналған ұлттық жобасы және басым жобаларға кредит беру тетігі шеңберінде іс-шараларды іске асыру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</si>
</sst>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\-#,##0.0;0.0"/>
    <numFmt numFmtId="165" formatCode="#,##0.0_ ;\-#,##0.0\ 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04"/>
    </font>
    <font>
      <b/>
      <sz val="12"/>
      <color rgb="FF333333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333333"/>
      <name val="Arial"/>
      <family val="2"/>
      <charset val="204"/>
    </font>
    <font>
      <sz val="9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FFFFF"/>
      </patternFill>
    </fill>
  </fills>
  <borders count="6">
    <border>
      <left/>
      <right/>
      <top/>
      <bottom/>
      <diagonal/>
    </border>
    <border>
      <left style="thin">
        <color rgb="FF949694"/>
      </left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rgb="FF949694"/>
      </left>
      <right style="thin">
        <color rgb="FF949694"/>
      </right>
      <top style="thin">
        <color rgb="FF949694"/>
      </top>
      <bottom/>
      <diagonal/>
    </border>
    <border>
      <left style="thin">
        <color rgb="FF949694"/>
      </left>
      <right style="thin">
        <color rgb="FF949694"/>
      </right>
      <top/>
      <bottom style="thin">
        <color rgb="FF949694"/>
      </bottom>
      <diagonal/>
    </border>
    <border>
      <left/>
      <right style="thin">
        <color rgb="FF949694"/>
      </right>
      <top style="thin">
        <color rgb="FF949694"/>
      </top>
      <bottom style="thin">
        <color rgb="FF94969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right" vertical="center"/>
    </xf>
    <xf numFmtId="0" fontId="1" fillId="5" borderId="5" xfId="0" applyFont="1" applyFill="1" applyBorder="1" applyAlignment="1">
      <alignment horizontal="left"/>
    </xf>
    <xf numFmtId="49" fontId="7" fillId="2" borderId="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8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horizontal="right" vertical="center"/>
    </xf>
    <xf numFmtId="49" fontId="3" fillId="6" borderId="2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3" fillId="6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6" borderId="2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37"/>
  <sheetViews>
    <sheetView tabSelected="1" view="pageBreakPreview" topLeftCell="A13" zoomScale="87" zoomScaleNormal="100" zoomScaleSheetLayoutView="87" workbookViewId="0">
      <selection activeCell="E24" sqref="E24"/>
    </sheetView>
  </sheetViews>
  <sheetFormatPr defaultRowHeight="12.75" x14ac:dyDescent="0.2"/>
  <cols>
    <col min="1" max="1" width="2.140625" customWidth="1"/>
    <col min="2" max="2" width="7.42578125" customWidth="1"/>
    <col min="3" max="3" width="68.7109375" customWidth="1"/>
    <col min="4" max="8" width="17.28515625" customWidth="1"/>
    <col min="9" max="9" width="13.7109375" customWidth="1"/>
    <col min="10" max="10" width="13.85546875" customWidth="1"/>
    <col min="11" max="11" width="12.85546875" customWidth="1"/>
    <col min="12" max="12" width="11.140625" bestFit="1" customWidth="1"/>
    <col min="13" max="13" width="15.42578125" customWidth="1"/>
    <col min="14" max="14" width="13.7109375" customWidth="1"/>
    <col min="15" max="15" width="13.42578125" customWidth="1"/>
    <col min="16" max="16" width="12.85546875" customWidth="1"/>
    <col min="17" max="17" width="11.140625" bestFit="1" customWidth="1"/>
    <col min="18" max="18" width="15.85546875" customWidth="1"/>
    <col min="19" max="19" width="4.7109375" customWidth="1"/>
  </cols>
  <sheetData>
    <row r="1" spans="2:18" s="1" customFormat="1" ht="14.45" customHeight="1" x14ac:dyDescent="0.2"/>
    <row r="2" spans="2:18" s="1" customFormat="1" ht="23.45" customHeight="1" x14ac:dyDescent="0.25">
      <c r="B2" s="42" t="s">
        <v>73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2:18" s="1" customFormat="1" ht="23.45" customHeight="1" x14ac:dyDescent="0.25">
      <c r="B3" s="5"/>
      <c r="C3" s="5"/>
      <c r="D3" s="35"/>
      <c r="E3" s="35"/>
      <c r="F3" s="35"/>
      <c r="G3" s="35"/>
      <c r="H3" s="35"/>
      <c r="I3" s="5"/>
      <c r="J3" s="5"/>
      <c r="K3" s="5"/>
      <c r="L3" s="5"/>
      <c r="M3" s="5"/>
      <c r="N3" s="5"/>
      <c r="O3" s="5"/>
      <c r="P3" s="5"/>
      <c r="Q3" s="5"/>
      <c r="R3" s="35" t="s">
        <v>59</v>
      </c>
    </row>
    <row r="4" spans="2:18" s="1" customFormat="1" ht="12.75" customHeight="1" x14ac:dyDescent="0.2"/>
    <row r="5" spans="2:18" s="1" customFormat="1" ht="21.95" customHeight="1" x14ac:dyDescent="0.2">
      <c r="B5" s="39" t="s">
        <v>1</v>
      </c>
      <c r="C5" s="43" t="s">
        <v>0</v>
      </c>
      <c r="D5" s="40" t="s">
        <v>74</v>
      </c>
      <c r="E5" s="40" t="s">
        <v>75</v>
      </c>
      <c r="F5" s="40" t="s">
        <v>76</v>
      </c>
      <c r="G5" s="40" t="s">
        <v>61</v>
      </c>
      <c r="H5" s="40" t="s">
        <v>62</v>
      </c>
      <c r="I5" s="44" t="s">
        <v>60</v>
      </c>
      <c r="J5" s="45" t="s">
        <v>69</v>
      </c>
      <c r="K5" s="44" t="s">
        <v>70</v>
      </c>
      <c r="L5" s="44" t="s">
        <v>61</v>
      </c>
      <c r="M5" s="44" t="s">
        <v>64</v>
      </c>
      <c r="N5" s="47" t="s">
        <v>63</v>
      </c>
      <c r="O5" s="48" t="s">
        <v>71</v>
      </c>
      <c r="P5" s="47" t="s">
        <v>72</v>
      </c>
      <c r="Q5" s="47" t="s">
        <v>61</v>
      </c>
      <c r="R5" s="47" t="s">
        <v>65</v>
      </c>
    </row>
    <row r="6" spans="2:18" s="1" customFormat="1" ht="20.25" customHeight="1" x14ac:dyDescent="0.2">
      <c r="B6" s="39"/>
      <c r="C6" s="43"/>
      <c r="D6" s="41"/>
      <c r="E6" s="41"/>
      <c r="F6" s="41"/>
      <c r="G6" s="41"/>
      <c r="H6" s="41"/>
      <c r="I6" s="44"/>
      <c r="J6" s="46"/>
      <c r="K6" s="44"/>
      <c r="L6" s="44"/>
      <c r="M6" s="44"/>
      <c r="N6" s="47"/>
      <c r="O6" s="49"/>
      <c r="P6" s="47"/>
      <c r="Q6" s="47"/>
      <c r="R6" s="47"/>
    </row>
    <row r="7" spans="2:18" s="1" customFormat="1" ht="12" x14ac:dyDescent="0.2">
      <c r="B7" s="6" t="s">
        <v>2</v>
      </c>
      <c r="C7" s="2" t="s">
        <v>3</v>
      </c>
      <c r="D7" s="2" t="s">
        <v>26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23</v>
      </c>
      <c r="L7" s="2" t="s">
        <v>24</v>
      </c>
      <c r="M7" s="2" t="s">
        <v>25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</row>
    <row r="8" spans="2:18" s="1" customFormat="1" ht="18" customHeight="1" x14ac:dyDescent="0.2">
      <c r="B8" s="3"/>
      <c r="C8" s="7" t="s">
        <v>10</v>
      </c>
      <c r="D8" s="4">
        <v>729325.93229999999</v>
      </c>
      <c r="E8" s="4">
        <v>709331.76060000004</v>
      </c>
      <c r="F8" s="4">
        <v>708465.70208275993</v>
      </c>
      <c r="G8" s="4">
        <v>99.877905013514805</v>
      </c>
      <c r="H8" s="4">
        <v>-866.05851723980902</v>
      </c>
      <c r="I8" s="4">
        <f>SUM(I9:I33)</f>
        <v>556657.9776000001</v>
      </c>
      <c r="J8" s="4">
        <f>SUM(J9:J33)</f>
        <v>526521.73989999981</v>
      </c>
      <c r="K8" s="4">
        <f>SUM(K9:K33)</f>
        <v>515063.58588575001</v>
      </c>
      <c r="L8" s="4">
        <v>97.823802296097782</v>
      </c>
      <c r="M8" s="4">
        <v>-11458.154014249798</v>
      </c>
      <c r="N8" s="14">
        <v>562703.75699999998</v>
      </c>
      <c r="O8" s="14">
        <v>527956.85000000009</v>
      </c>
      <c r="P8" s="14">
        <v>525458.68999999994</v>
      </c>
      <c r="Q8" s="14">
        <v>99.526824966850953</v>
      </c>
      <c r="R8" s="14">
        <v>-2498.160000000149</v>
      </c>
    </row>
    <row r="9" spans="2:18" s="15" customFormat="1" ht="51.75" customHeight="1" x14ac:dyDescent="0.2">
      <c r="B9" s="11" t="s">
        <v>11</v>
      </c>
      <c r="C9" s="29" t="s">
        <v>38</v>
      </c>
      <c r="D9" s="26">
        <v>10106.117</v>
      </c>
      <c r="E9" s="26">
        <v>8860.1769999999997</v>
      </c>
      <c r="F9" s="26">
        <v>8001.1487496099999</v>
      </c>
      <c r="G9" s="26">
        <v>90.304615241997993</v>
      </c>
      <c r="H9" s="26">
        <v>-859.02825039000095</v>
      </c>
      <c r="I9" s="26">
        <v>8435.3080000000009</v>
      </c>
      <c r="J9" s="26">
        <v>7294.0727999999999</v>
      </c>
      <c r="K9" s="26">
        <v>6689.4204306399997</v>
      </c>
      <c r="L9" s="13">
        <v>91.710360097310797</v>
      </c>
      <c r="M9" s="14">
        <v>-604.65236936000019</v>
      </c>
      <c r="N9" s="12">
        <v>6232.63</v>
      </c>
      <c r="O9" s="12">
        <v>5373.94</v>
      </c>
      <c r="P9" s="12">
        <v>4491.93</v>
      </c>
      <c r="Q9" s="12">
        <v>83.587274885837957</v>
      </c>
      <c r="R9" s="12">
        <v>-882.00999999999931</v>
      </c>
    </row>
    <row r="10" spans="2:18" s="15" customFormat="1" ht="30" customHeight="1" x14ac:dyDescent="0.2">
      <c r="B10" s="11" t="s">
        <v>12</v>
      </c>
      <c r="C10" s="30" t="s">
        <v>39</v>
      </c>
      <c r="D10" s="26">
        <v>1285.6089999999999</v>
      </c>
      <c r="E10" s="26">
        <v>1285.6089999999999</v>
      </c>
      <c r="F10" s="26">
        <v>1283.6587030400001</v>
      </c>
      <c r="G10" s="26">
        <v>99.848297813721004</v>
      </c>
      <c r="H10" s="26">
        <v>-1.95029695999995</v>
      </c>
      <c r="I10" s="26">
        <f>638091/1000</f>
        <v>638.09100000000001</v>
      </c>
      <c r="J10" s="26">
        <f>638091/1000</f>
        <v>638.09100000000001</v>
      </c>
      <c r="K10" s="26">
        <f>638090.49952/1000</f>
        <v>638.09049951999998</v>
      </c>
      <c r="L10" s="12">
        <f t="shared" ref="L10:L13" si="0">K10/J10*100</f>
        <v>99.999921566046211</v>
      </c>
      <c r="M10" s="12">
        <v>0</v>
      </c>
      <c r="N10" s="23">
        <v>997.7</v>
      </c>
      <c r="O10" s="23">
        <v>990.03</v>
      </c>
      <c r="P10" s="23">
        <v>550.02</v>
      </c>
      <c r="Q10" s="23">
        <f t="shared" ref="Q10:Q15" si="1">P10/O10*100</f>
        <v>55.55589224568952</v>
      </c>
      <c r="R10" s="23">
        <f t="shared" ref="R10:R22" si="2">P10-O10</f>
        <v>-440.01</v>
      </c>
    </row>
    <row r="11" spans="2:18" s="15" customFormat="1" ht="17.25" customHeight="1" x14ac:dyDescent="0.2">
      <c r="B11" s="11" t="s">
        <v>13</v>
      </c>
      <c r="C11" s="30" t="s">
        <v>40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f>28837/1000</f>
        <v>28.837</v>
      </c>
      <c r="J11" s="26">
        <f>28837/1000</f>
        <v>28.837</v>
      </c>
      <c r="K11" s="26">
        <f>28837/1000</f>
        <v>28.837</v>
      </c>
      <c r="L11" s="12">
        <f t="shared" si="0"/>
        <v>100</v>
      </c>
      <c r="M11" s="12">
        <f>K11-J11</f>
        <v>0</v>
      </c>
      <c r="N11" s="23">
        <v>88.03</v>
      </c>
      <c r="O11" s="23">
        <v>10.64</v>
      </c>
      <c r="P11" s="23">
        <v>0</v>
      </c>
      <c r="Q11" s="23">
        <f t="shared" si="1"/>
        <v>0</v>
      </c>
      <c r="R11" s="23">
        <f t="shared" si="2"/>
        <v>-10.64</v>
      </c>
    </row>
    <row r="12" spans="2:18" s="15" customFormat="1" ht="15.75" customHeight="1" x14ac:dyDescent="0.2">
      <c r="B12" s="11" t="s">
        <v>14</v>
      </c>
      <c r="C12" s="30" t="s">
        <v>41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f>40000/1000</f>
        <v>40</v>
      </c>
      <c r="J12" s="26">
        <f>6617/1000</f>
        <v>6.617</v>
      </c>
      <c r="K12" s="26">
        <f>6616.96/1000</f>
        <v>6.6169599999999997</v>
      </c>
      <c r="L12" s="12">
        <f t="shared" si="0"/>
        <v>99.999395496448543</v>
      </c>
      <c r="M12" s="12">
        <v>0</v>
      </c>
      <c r="N12" s="23">
        <v>59.47</v>
      </c>
      <c r="O12" s="23">
        <v>24</v>
      </c>
      <c r="P12" s="23">
        <v>24</v>
      </c>
      <c r="Q12" s="23">
        <f t="shared" si="1"/>
        <v>100</v>
      </c>
      <c r="R12" s="23">
        <f t="shared" si="2"/>
        <v>0</v>
      </c>
    </row>
    <row r="13" spans="2:18" s="15" customFormat="1" ht="28.5" customHeight="1" x14ac:dyDescent="0.2">
      <c r="B13" s="19" t="s">
        <v>15</v>
      </c>
      <c r="C13" s="31" t="s">
        <v>42</v>
      </c>
      <c r="D13" s="27">
        <v>18600</v>
      </c>
      <c r="E13" s="27">
        <v>18398.494500000001</v>
      </c>
      <c r="F13" s="27">
        <v>18398.494500000001</v>
      </c>
      <c r="G13" s="27">
        <v>100</v>
      </c>
      <c r="H13" s="27">
        <v>0</v>
      </c>
      <c r="I13" s="27">
        <f>19257056/1000</f>
        <v>19257.056</v>
      </c>
      <c r="J13" s="27">
        <f>19257056/1000</f>
        <v>19257.056</v>
      </c>
      <c r="K13" s="27">
        <f>19257056/1000</f>
        <v>19257.056</v>
      </c>
      <c r="L13" s="24">
        <f t="shared" si="0"/>
        <v>100</v>
      </c>
      <c r="M13" s="24">
        <f>K13-J13</f>
        <v>0</v>
      </c>
      <c r="N13" s="24">
        <v>20000</v>
      </c>
      <c r="O13" s="24">
        <v>19658.28</v>
      </c>
      <c r="P13" s="24">
        <v>19658.28</v>
      </c>
      <c r="Q13" s="24">
        <f t="shared" si="1"/>
        <v>100</v>
      </c>
      <c r="R13" s="24">
        <f t="shared" si="2"/>
        <v>0</v>
      </c>
    </row>
    <row r="14" spans="2:18" s="15" customFormat="1" ht="41.25" customHeight="1" x14ac:dyDescent="0.2">
      <c r="B14" s="19" t="s">
        <v>16</v>
      </c>
      <c r="C14" s="31" t="s">
        <v>43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8">
        <v>0</v>
      </c>
      <c r="J14" s="28">
        <v>0</v>
      </c>
      <c r="K14" s="28">
        <v>0</v>
      </c>
      <c r="L14" s="20">
        <v>0</v>
      </c>
      <c r="M14" s="20">
        <v>0</v>
      </c>
      <c r="N14" s="24">
        <v>9311.1200000000008</v>
      </c>
      <c r="O14" s="24">
        <v>9311.1200000000008</v>
      </c>
      <c r="P14" s="24">
        <v>9311.1200000000008</v>
      </c>
      <c r="Q14" s="24">
        <f t="shared" si="1"/>
        <v>100</v>
      </c>
      <c r="R14" s="24">
        <f t="shared" si="2"/>
        <v>0</v>
      </c>
    </row>
    <row r="15" spans="2:18" s="15" customFormat="1" ht="33" customHeight="1" x14ac:dyDescent="0.2">
      <c r="B15" s="11" t="s">
        <v>21</v>
      </c>
      <c r="C15" s="30" t="s">
        <v>44</v>
      </c>
      <c r="D15" s="26">
        <v>49477.661999999997</v>
      </c>
      <c r="E15" s="26">
        <v>49477.661999999997</v>
      </c>
      <c r="F15" s="26">
        <v>49477.661999999997</v>
      </c>
      <c r="G15" s="26">
        <v>100</v>
      </c>
      <c r="H15" s="26">
        <v>0</v>
      </c>
      <c r="I15" s="26">
        <v>0</v>
      </c>
      <c r="J15" s="26">
        <v>0</v>
      </c>
      <c r="K15" s="26">
        <v>0</v>
      </c>
      <c r="L15" s="12">
        <v>0</v>
      </c>
      <c r="M15" s="12">
        <v>0</v>
      </c>
      <c r="N15" s="23">
        <v>26000</v>
      </c>
      <c r="O15" s="23">
        <v>26000</v>
      </c>
      <c r="P15" s="23">
        <v>26000</v>
      </c>
      <c r="Q15" s="23">
        <f t="shared" si="1"/>
        <v>100</v>
      </c>
      <c r="R15" s="23">
        <f t="shared" si="2"/>
        <v>0</v>
      </c>
    </row>
    <row r="16" spans="2:18" s="15" customFormat="1" ht="33" customHeight="1" x14ac:dyDescent="0.2">
      <c r="B16" s="11" t="s">
        <v>82</v>
      </c>
      <c r="C16" s="30" t="s">
        <v>85</v>
      </c>
      <c r="D16" s="26">
        <v>162600</v>
      </c>
      <c r="E16" s="26">
        <v>162600</v>
      </c>
      <c r="F16" s="26">
        <v>162600</v>
      </c>
      <c r="G16" s="26">
        <v>100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</row>
    <row r="17" spans="2:23" s="16" customFormat="1" ht="41.25" customHeight="1" x14ac:dyDescent="0.2">
      <c r="B17" s="17" t="s">
        <v>17</v>
      </c>
      <c r="C17" s="32" t="s">
        <v>66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12">
        <v>0</v>
      </c>
      <c r="M17" s="12">
        <v>0</v>
      </c>
      <c r="N17" s="23">
        <v>6.16</v>
      </c>
      <c r="O17" s="23">
        <v>0</v>
      </c>
      <c r="P17" s="23">
        <v>0</v>
      </c>
      <c r="Q17" s="23">
        <v>0</v>
      </c>
      <c r="R17" s="23">
        <f t="shared" si="2"/>
        <v>0</v>
      </c>
      <c r="S17" s="15"/>
      <c r="T17" s="15"/>
      <c r="U17" s="15"/>
      <c r="V17" s="15"/>
      <c r="W17" s="15"/>
    </row>
    <row r="18" spans="2:23" s="15" customFormat="1" ht="66" customHeight="1" x14ac:dyDescent="0.2">
      <c r="B18" s="11" t="s">
        <v>18</v>
      </c>
      <c r="C18" s="29" t="s">
        <v>45</v>
      </c>
      <c r="D18" s="26">
        <v>86.096000000000004</v>
      </c>
      <c r="E18" s="26">
        <v>0</v>
      </c>
      <c r="F18" s="26">
        <v>0</v>
      </c>
      <c r="G18" s="26">
        <v>0</v>
      </c>
      <c r="H18" s="26">
        <v>0</v>
      </c>
      <c r="I18" s="26">
        <f>55733/1000</f>
        <v>55.732999999999997</v>
      </c>
      <c r="J18" s="26">
        <v>0</v>
      </c>
      <c r="K18" s="26">
        <v>0</v>
      </c>
      <c r="L18" s="12">
        <v>0</v>
      </c>
      <c r="M18" s="12">
        <v>0</v>
      </c>
      <c r="N18" s="23">
        <v>7.0000000000000001E-3</v>
      </c>
      <c r="O18" s="23">
        <v>0</v>
      </c>
      <c r="P18" s="23">
        <v>0</v>
      </c>
      <c r="Q18" s="23">
        <v>0</v>
      </c>
      <c r="R18" s="23">
        <f t="shared" si="2"/>
        <v>0</v>
      </c>
    </row>
    <row r="19" spans="2:23" s="15" customFormat="1" ht="39.75" customHeight="1" x14ac:dyDescent="0.2">
      <c r="B19" s="11" t="s">
        <v>19</v>
      </c>
      <c r="C19" s="30" t="s">
        <v>46</v>
      </c>
      <c r="D19" s="26">
        <v>1749.6410000000001</v>
      </c>
      <c r="E19" s="26">
        <v>1749.6410000000001</v>
      </c>
      <c r="F19" s="26">
        <v>1749.6397107400001</v>
      </c>
      <c r="G19" s="26">
        <v>99.999926312883602</v>
      </c>
      <c r="H19" s="26">
        <v>0</v>
      </c>
      <c r="I19" s="26">
        <f>2789034/1000</f>
        <v>2789.0340000000001</v>
      </c>
      <c r="J19" s="26">
        <f>2683517.3/1000</f>
        <v>2683.5173</v>
      </c>
      <c r="K19" s="26">
        <f>2683516.71072/1000</f>
        <v>2683.51671072</v>
      </c>
      <c r="L19" s="12">
        <f>K19/J19*100</f>
        <v>99.999978040760169</v>
      </c>
      <c r="M19" s="12">
        <v>0</v>
      </c>
      <c r="N19" s="23">
        <v>2045.71</v>
      </c>
      <c r="O19" s="23">
        <v>1458.5</v>
      </c>
      <c r="P19" s="23">
        <v>996.39</v>
      </c>
      <c r="Q19" s="23">
        <f t="shared" ref="Q19" si="3">P19/O19*100</f>
        <v>68.316078162495714</v>
      </c>
      <c r="R19" s="23">
        <f t="shared" si="2"/>
        <v>-462.11</v>
      </c>
    </row>
    <row r="20" spans="2:23" s="15" customFormat="1" ht="29.25" customHeight="1" x14ac:dyDescent="0.2">
      <c r="B20" s="19" t="s">
        <v>22</v>
      </c>
      <c r="C20" s="31" t="s">
        <v>88</v>
      </c>
      <c r="D20" s="27">
        <v>181541.04199999999</v>
      </c>
      <c r="E20" s="27">
        <v>167766.31200000001</v>
      </c>
      <c r="F20" s="27">
        <v>167766.31200000001</v>
      </c>
      <c r="G20" s="27">
        <v>100</v>
      </c>
      <c r="H20" s="27">
        <v>0</v>
      </c>
      <c r="I20" s="27">
        <v>205209.1</v>
      </c>
      <c r="J20" s="27">
        <v>194235.8</v>
      </c>
      <c r="K20" s="27">
        <v>194235.8</v>
      </c>
      <c r="L20" s="24">
        <f>K20/J20*100</f>
        <v>100</v>
      </c>
      <c r="M20" s="24">
        <f>K20-J20</f>
        <v>0</v>
      </c>
      <c r="N20" s="24">
        <v>105460.83</v>
      </c>
      <c r="O20" s="24">
        <v>100927.35</v>
      </c>
      <c r="P20" s="24">
        <v>100927.35</v>
      </c>
      <c r="Q20" s="24">
        <f t="shared" ref="Q20:Q21" si="4">P20/O20*100</f>
        <v>100</v>
      </c>
      <c r="R20" s="24">
        <f t="shared" si="2"/>
        <v>0</v>
      </c>
    </row>
    <row r="21" spans="2:23" s="15" customFormat="1" ht="38.25" customHeight="1" x14ac:dyDescent="0.2">
      <c r="B21" s="19" t="s">
        <v>20</v>
      </c>
      <c r="C21" s="31" t="s">
        <v>89</v>
      </c>
      <c r="D21" s="27">
        <v>252640.85200000001</v>
      </c>
      <c r="E21" s="27">
        <v>249934.23880000002</v>
      </c>
      <c r="F21" s="27">
        <v>249931.78693055001</v>
      </c>
      <c r="G21" s="27">
        <v>99.999018994171507</v>
      </c>
      <c r="H21" s="27">
        <v>-2.4518694500029099</v>
      </c>
      <c r="I21" s="27">
        <v>192727.8</v>
      </c>
      <c r="J21" s="27">
        <v>189935.6</v>
      </c>
      <c r="K21" s="27">
        <v>189882.6</v>
      </c>
      <c r="L21" s="24">
        <f>K21/J21*100</f>
        <v>99.972095805104459</v>
      </c>
      <c r="M21" s="24">
        <f>K21-J21</f>
        <v>-53</v>
      </c>
      <c r="N21" s="24">
        <v>78484.740000000005</v>
      </c>
      <c r="O21" s="24">
        <v>52590.239999999998</v>
      </c>
      <c r="P21" s="24">
        <v>51887.31</v>
      </c>
      <c r="Q21" s="24">
        <f t="shared" si="4"/>
        <v>98.663383167675221</v>
      </c>
      <c r="R21" s="24">
        <f t="shared" si="2"/>
        <v>-702.93000000000029</v>
      </c>
    </row>
    <row r="22" spans="2:23" s="15" customFormat="1" ht="18" customHeight="1" x14ac:dyDescent="0.2">
      <c r="B22" s="11" t="s">
        <v>28</v>
      </c>
      <c r="C22" s="30" t="s">
        <v>47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6.1740000000000004</v>
      </c>
      <c r="J22" s="26">
        <v>6.1740000000000004</v>
      </c>
      <c r="K22" s="26">
        <v>6.1740000000000004</v>
      </c>
      <c r="L22" s="12">
        <f>K22/J22*100</f>
        <v>100</v>
      </c>
      <c r="M22" s="12">
        <f>K22-J22</f>
        <v>0</v>
      </c>
      <c r="N22" s="23">
        <v>1.38</v>
      </c>
      <c r="O22" s="23">
        <v>1.38</v>
      </c>
      <c r="P22" s="23">
        <v>1.38</v>
      </c>
      <c r="Q22" s="23">
        <f t="shared" ref="Q22" si="5">P22/O22*100</f>
        <v>100</v>
      </c>
      <c r="R22" s="23">
        <f t="shared" si="2"/>
        <v>0</v>
      </c>
    </row>
    <row r="23" spans="2:23" s="15" customFormat="1" ht="39.75" customHeight="1" x14ac:dyDescent="0.2">
      <c r="B23" s="19" t="s">
        <v>34</v>
      </c>
      <c r="C23" s="31" t="s">
        <v>48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1">
        <v>0</v>
      </c>
      <c r="M23" s="22">
        <v>0</v>
      </c>
      <c r="N23" s="20">
        <v>30000</v>
      </c>
      <c r="O23" s="20">
        <v>30000</v>
      </c>
      <c r="P23" s="20">
        <v>30000</v>
      </c>
      <c r="Q23" s="20">
        <v>100</v>
      </c>
      <c r="R23" s="20">
        <v>0</v>
      </c>
    </row>
    <row r="24" spans="2:23" s="15" customFormat="1" ht="43.5" customHeight="1" x14ac:dyDescent="0.2">
      <c r="B24" s="11" t="s">
        <v>35</v>
      </c>
      <c r="C24" s="30" t="s">
        <v>49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290.7131</v>
      </c>
      <c r="J24" s="26">
        <v>290.7131</v>
      </c>
      <c r="K24" s="26">
        <v>290.7131</v>
      </c>
      <c r="L24" s="13">
        <v>100</v>
      </c>
      <c r="M24" s="14">
        <v>0</v>
      </c>
      <c r="N24" s="12">
        <v>14754</v>
      </c>
      <c r="O24" s="12">
        <v>13844.54</v>
      </c>
      <c r="P24" s="12">
        <v>13844.54</v>
      </c>
      <c r="Q24" s="12">
        <v>100</v>
      </c>
      <c r="R24" s="12">
        <v>0</v>
      </c>
    </row>
    <row r="25" spans="2:23" s="15" customFormat="1" ht="45" customHeight="1" x14ac:dyDescent="0.2">
      <c r="B25" s="11" t="s">
        <v>32</v>
      </c>
      <c r="C25" s="30" t="s">
        <v>50</v>
      </c>
      <c r="D25" s="26">
        <v>11546.186</v>
      </c>
      <c r="E25" s="26">
        <v>11546.186</v>
      </c>
      <c r="F25" s="26">
        <v>11546.186</v>
      </c>
      <c r="G25" s="26">
        <v>100</v>
      </c>
      <c r="H25" s="26">
        <v>0</v>
      </c>
      <c r="I25" s="26">
        <v>81998.532000000007</v>
      </c>
      <c r="J25" s="26">
        <v>73667.494999999995</v>
      </c>
      <c r="K25" s="26">
        <v>62896.31119</v>
      </c>
      <c r="L25" s="13">
        <v>85.378647923348012</v>
      </c>
      <c r="M25" s="14">
        <v>-10771.183809999995</v>
      </c>
      <c r="N25" s="12">
        <v>4587.26</v>
      </c>
      <c r="O25" s="12">
        <v>4271.34</v>
      </c>
      <c r="P25" s="12">
        <v>4271.34</v>
      </c>
      <c r="Q25" s="12">
        <v>100</v>
      </c>
      <c r="R25" s="12">
        <v>0</v>
      </c>
    </row>
    <row r="26" spans="2:23" s="15" customFormat="1" ht="40.5" customHeight="1" x14ac:dyDescent="0.2">
      <c r="B26" s="11" t="s">
        <v>36</v>
      </c>
      <c r="C26" s="30" t="s">
        <v>49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1800</v>
      </c>
      <c r="J26" s="26">
        <v>1170</v>
      </c>
      <c r="K26" s="26">
        <v>1170</v>
      </c>
      <c r="L26" s="13">
        <v>100</v>
      </c>
      <c r="M26" s="14">
        <v>0</v>
      </c>
      <c r="N26" s="12">
        <v>1606.6</v>
      </c>
      <c r="O26" s="12">
        <v>1606.6</v>
      </c>
      <c r="P26" s="12">
        <v>1606.6</v>
      </c>
      <c r="Q26" s="12">
        <v>100</v>
      </c>
      <c r="R26" s="12">
        <v>0</v>
      </c>
    </row>
    <row r="27" spans="2:23" s="15" customFormat="1" ht="20.25" customHeight="1" x14ac:dyDescent="0.2">
      <c r="B27" s="11" t="s">
        <v>27</v>
      </c>
      <c r="C27" s="30" t="s">
        <v>51</v>
      </c>
      <c r="D27" s="26">
        <v>23.7773</v>
      </c>
      <c r="E27" s="26">
        <v>23.6204</v>
      </c>
      <c r="F27" s="26">
        <v>23.301207999999999</v>
      </c>
      <c r="G27" s="26">
        <v>98.648659633198406</v>
      </c>
      <c r="H27" s="26">
        <v>-0.31919200000000303</v>
      </c>
      <c r="I27" s="26">
        <v>17.4785</v>
      </c>
      <c r="J27" s="26">
        <v>17.066299999999998</v>
      </c>
      <c r="K27" s="26">
        <v>17.066299999999998</v>
      </c>
      <c r="L27" s="13">
        <v>100</v>
      </c>
      <c r="M27" s="14">
        <v>0</v>
      </c>
      <c r="N27" s="12">
        <v>15.37</v>
      </c>
      <c r="O27" s="12">
        <v>15.07</v>
      </c>
      <c r="P27" s="12">
        <v>14.79</v>
      </c>
      <c r="Q27" s="12">
        <v>98.142003981420032</v>
      </c>
      <c r="R27" s="12">
        <v>-0.28000000000000114</v>
      </c>
    </row>
    <row r="28" spans="2:23" s="15" customFormat="1" ht="51.75" customHeight="1" x14ac:dyDescent="0.2">
      <c r="B28" s="11" t="s">
        <v>30</v>
      </c>
      <c r="C28" s="30" t="s">
        <v>52</v>
      </c>
      <c r="D28" s="26">
        <v>58.308</v>
      </c>
      <c r="E28" s="26">
        <v>58.308</v>
      </c>
      <c r="F28" s="26">
        <v>58.307300000000005</v>
      </c>
      <c r="G28" s="26">
        <v>99.998799478630701</v>
      </c>
      <c r="H28" s="26">
        <v>0</v>
      </c>
      <c r="I28" s="26">
        <v>93.122</v>
      </c>
      <c r="J28" s="26">
        <v>93.122</v>
      </c>
      <c r="K28" s="26">
        <v>82.179105579999998</v>
      </c>
      <c r="L28" s="13">
        <v>88.248862331135498</v>
      </c>
      <c r="M28" s="14">
        <v>-10.942894420000002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</row>
    <row r="29" spans="2:23" s="15" customFormat="1" ht="42.75" customHeight="1" x14ac:dyDescent="0.2">
      <c r="B29" s="19" t="s">
        <v>29</v>
      </c>
      <c r="C29" s="31" t="s">
        <v>53</v>
      </c>
      <c r="D29" s="28">
        <v>37573.629999999997</v>
      </c>
      <c r="E29" s="28">
        <v>35658.089</v>
      </c>
      <c r="F29" s="28">
        <v>35658.089</v>
      </c>
      <c r="G29" s="28">
        <v>100</v>
      </c>
      <c r="H29" s="28">
        <v>0</v>
      </c>
      <c r="I29" s="28">
        <v>41982.186999999998</v>
      </c>
      <c r="J29" s="28">
        <v>36015.184000000001</v>
      </c>
      <c r="K29" s="28">
        <v>36015.184000000001</v>
      </c>
      <c r="L29" s="21">
        <v>100</v>
      </c>
      <c r="M29" s="22">
        <v>0</v>
      </c>
      <c r="N29" s="20">
        <v>25597.23</v>
      </c>
      <c r="O29" s="20">
        <v>24535.46</v>
      </c>
      <c r="P29" s="20">
        <v>24535.46</v>
      </c>
      <c r="Q29" s="20">
        <v>100</v>
      </c>
      <c r="R29" s="20">
        <v>0</v>
      </c>
    </row>
    <row r="30" spans="2:23" s="15" customFormat="1" ht="54" customHeight="1" x14ac:dyDescent="0.2">
      <c r="B30" s="11" t="s">
        <v>31</v>
      </c>
      <c r="C30" s="30" t="s">
        <v>54</v>
      </c>
      <c r="D30" s="26">
        <v>47.95</v>
      </c>
      <c r="E30" s="26">
        <v>47.634999999999998</v>
      </c>
      <c r="F30" s="26">
        <v>47.633993600000004</v>
      </c>
      <c r="G30" s="26">
        <v>99.997887267765293</v>
      </c>
      <c r="H30" s="26">
        <v>0</v>
      </c>
      <c r="I30" s="26">
        <v>71.149000000000001</v>
      </c>
      <c r="J30" s="26">
        <v>71.149000000000001</v>
      </c>
      <c r="K30" s="26">
        <v>70.536092610000011</v>
      </c>
      <c r="L30" s="13">
        <v>99.13855796989418</v>
      </c>
      <c r="M30" s="14">
        <v>-0.6129073899999895</v>
      </c>
      <c r="N30" s="12">
        <v>67.27</v>
      </c>
      <c r="O30" s="12">
        <v>0</v>
      </c>
      <c r="P30" s="12">
        <v>0</v>
      </c>
      <c r="Q30" s="12">
        <v>0</v>
      </c>
      <c r="R30" s="12">
        <v>0</v>
      </c>
    </row>
    <row r="31" spans="2:23" s="15" customFormat="1" ht="27.75" customHeight="1" x14ac:dyDescent="0.2">
      <c r="B31" s="18" t="s">
        <v>33</v>
      </c>
      <c r="C31" s="33" t="s">
        <v>55</v>
      </c>
      <c r="D31" s="26">
        <v>520.40700000000004</v>
      </c>
      <c r="E31" s="26">
        <v>457.13290000000001</v>
      </c>
      <c r="F31" s="26">
        <v>454.82698722000003</v>
      </c>
      <c r="G31" s="26">
        <v>99.495570592272003</v>
      </c>
      <c r="H31" s="26">
        <v>-2.3059127800000101</v>
      </c>
      <c r="I31" s="26">
        <v>506.77699999999999</v>
      </c>
      <c r="J31" s="26">
        <v>471.05540000000002</v>
      </c>
      <c r="K31" s="26">
        <v>453.29449668000001</v>
      </c>
      <c r="L31" s="13">
        <v>96.229551063420558</v>
      </c>
      <c r="M31" s="14">
        <v>-17.760903320000011</v>
      </c>
      <c r="N31" s="12">
        <v>388.25</v>
      </c>
      <c r="O31" s="12">
        <v>338.36</v>
      </c>
      <c r="P31" s="12">
        <v>338.18</v>
      </c>
      <c r="Q31" s="12">
        <v>99.946802222484919</v>
      </c>
      <c r="R31" s="12">
        <v>-0.18000000000000682</v>
      </c>
    </row>
    <row r="32" spans="2:23" s="15" customFormat="1" ht="40.5" customHeight="1" x14ac:dyDescent="0.2">
      <c r="B32" s="25" t="s">
        <v>67</v>
      </c>
      <c r="C32" s="34" t="s">
        <v>68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1">
        <v>0</v>
      </c>
      <c r="M32" s="22">
        <v>0</v>
      </c>
      <c r="N32" s="20">
        <v>237000</v>
      </c>
      <c r="O32" s="20">
        <v>237000</v>
      </c>
      <c r="P32" s="20">
        <v>237000</v>
      </c>
      <c r="Q32" s="20">
        <v>100</v>
      </c>
      <c r="R32" s="20">
        <v>0</v>
      </c>
    </row>
    <row r="33" spans="2:18" s="15" customFormat="1" ht="43.5" customHeight="1" x14ac:dyDescent="0.2">
      <c r="B33" s="11" t="s">
        <v>37</v>
      </c>
      <c r="C33" s="30" t="s">
        <v>56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710.88599999999997</v>
      </c>
      <c r="J33" s="26">
        <v>640.19000000000005</v>
      </c>
      <c r="K33" s="26">
        <v>640.19000000000005</v>
      </c>
      <c r="L33" s="13">
        <v>100</v>
      </c>
      <c r="M33" s="14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2:18" s="15" customFormat="1" ht="43.5" customHeight="1" x14ac:dyDescent="0.2">
      <c r="B34" s="11" t="s">
        <v>83</v>
      </c>
      <c r="C34" s="30" t="s">
        <v>86</v>
      </c>
      <c r="D34" s="26">
        <v>28.036000000000001</v>
      </c>
      <c r="E34" s="26">
        <v>28.036000000000001</v>
      </c>
      <c r="F34" s="26">
        <v>28.036000000000001</v>
      </c>
      <c r="G34" s="26">
        <v>100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</row>
    <row r="35" spans="2:18" s="15" customFormat="1" ht="43.5" customHeight="1" x14ac:dyDescent="0.2">
      <c r="B35" s="11" t="s">
        <v>84</v>
      </c>
      <c r="C35" s="30" t="s">
        <v>87</v>
      </c>
      <c r="D35" s="26">
        <v>1440.6189999999999</v>
      </c>
      <c r="E35" s="26">
        <v>1440.6189999999999</v>
      </c>
      <c r="F35" s="26">
        <v>1440.6189999999999</v>
      </c>
      <c r="G35" s="26">
        <v>100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</row>
    <row r="36" spans="2:18" s="1" customFormat="1" ht="24" customHeight="1" x14ac:dyDescent="0.2">
      <c r="B36" s="38" t="s">
        <v>57</v>
      </c>
      <c r="C36" s="38"/>
      <c r="D36" s="36"/>
      <c r="E36" s="36"/>
      <c r="F36" s="36"/>
      <c r="G36" s="36"/>
      <c r="H36" s="36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s="1" customFormat="1" ht="17.25" customHeight="1" x14ac:dyDescent="0.2">
      <c r="B37" s="9"/>
      <c r="C37" s="10" t="s">
        <v>58</v>
      </c>
      <c r="D37" s="37"/>
      <c r="E37" s="37"/>
      <c r="F37" s="37"/>
      <c r="G37" s="37"/>
      <c r="H37" s="37"/>
    </row>
  </sheetData>
  <mergeCells count="19">
    <mergeCell ref="B2:R2"/>
    <mergeCell ref="C5:C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G5:G6"/>
    <mergeCell ref="H5:H6"/>
    <mergeCell ref="B36:C36"/>
    <mergeCell ref="B5:B6"/>
    <mergeCell ref="D5:D6"/>
    <mergeCell ref="E5:E6"/>
    <mergeCell ref="F5:F6"/>
  </mergeCells>
  <pageMargins left="0.7" right="0.7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01.12.2023</vt:lpstr>
      <vt:lpstr>'01.12.2023'!Область_печати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Койшибаева Сания</cp:lastModifiedBy>
  <cp:lastPrinted>2022-12-20T13:22:56Z</cp:lastPrinted>
  <dcterms:created xsi:type="dcterms:W3CDTF">2019-02-07T09:45:06Z</dcterms:created>
  <dcterms:modified xsi:type="dcterms:W3CDTF">2023-12-22T07:52:59Z</dcterms:modified>
</cp:coreProperties>
</file>