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240" windowWidth="14595" windowHeight="8295" tabRatio="866"/>
  </bookViews>
  <sheets>
    <sheet name="1 направление" sheetId="5" r:id="rId1"/>
    <sheet name="2 направление" sheetId="7" r:id="rId2"/>
    <sheet name="3 направление" sheetId="8" r:id="rId3"/>
  </sheets>
  <definedNames>
    <definedName name="_xlnm._FilterDatabase" localSheetId="0" hidden="1">'1 направление'!$A$13:$N$127</definedName>
    <definedName name="_xlnm._FilterDatabase" localSheetId="1" hidden="1">'2 направление'!$A$5:$Q$138</definedName>
    <definedName name="_xlnm._FilterDatabase" localSheetId="2" hidden="1">'3 направление'!$A$5:$O$82</definedName>
    <definedName name="_xlnm.Print_Area" localSheetId="0">'1 направление'!$A$1:$N$134</definedName>
    <definedName name="_xlnm.Print_Area" localSheetId="1">'2 направление'!$A$1:$N$146</definedName>
    <definedName name="_xlnm.Print_Area" localSheetId="2">'3 направление'!$A$1:$N$139</definedName>
  </definedNames>
  <calcPr calcId="145621"/>
</workbook>
</file>

<file path=xl/calcChain.xml><?xml version="1.0" encoding="utf-8"?>
<calcChain xmlns="http://schemas.openxmlformats.org/spreadsheetml/2006/main">
  <c r="L28" i="5" l="1"/>
  <c r="G26" i="7" l="1"/>
  <c r="G33" i="7" s="1"/>
  <c r="G54" i="8" l="1"/>
  <c r="G53" i="8"/>
  <c r="H53" i="8"/>
  <c r="I53" i="8"/>
  <c r="J53" i="8"/>
  <c r="K53" i="8"/>
  <c r="H54" i="8"/>
  <c r="I54" i="8"/>
  <c r="J54" i="8"/>
  <c r="K54" i="8"/>
  <c r="I80" i="8"/>
  <c r="H80" i="8"/>
  <c r="H81" i="8"/>
  <c r="I81" i="8"/>
  <c r="J81" i="8"/>
  <c r="K81" i="8"/>
  <c r="G81" i="8"/>
  <c r="G80" i="8"/>
  <c r="L76" i="8"/>
  <c r="L75" i="8"/>
  <c r="L74" i="8"/>
  <c r="L73" i="8"/>
  <c r="L72" i="8"/>
  <c r="L71" i="8"/>
  <c r="G61" i="7" l="1"/>
  <c r="H60" i="7"/>
  <c r="I60" i="7"/>
  <c r="J60" i="7"/>
  <c r="K60" i="7"/>
  <c r="H61" i="7"/>
  <c r="I61" i="7"/>
  <c r="J61" i="7"/>
  <c r="K61" i="7"/>
  <c r="G60" i="7"/>
  <c r="H40" i="7"/>
  <c r="I40" i="7"/>
  <c r="I102" i="7" s="1"/>
  <c r="J40" i="7"/>
  <c r="K40" i="7"/>
  <c r="H41" i="7"/>
  <c r="I41" i="7"/>
  <c r="J41" i="7"/>
  <c r="K41" i="7"/>
  <c r="G41" i="7"/>
  <c r="G40" i="7"/>
  <c r="H98" i="7"/>
  <c r="I98" i="7"/>
  <c r="J98" i="7"/>
  <c r="K98" i="7"/>
  <c r="G98" i="7"/>
  <c r="K102" i="7" l="1"/>
  <c r="K103" i="7"/>
  <c r="J103" i="7"/>
  <c r="J102" i="7"/>
  <c r="G102" i="7"/>
  <c r="I103" i="7"/>
  <c r="G103" i="7"/>
  <c r="H103" i="7"/>
  <c r="H102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9" i="7"/>
  <c r="L40" i="7" l="1"/>
  <c r="L41" i="7"/>
  <c r="L60" i="7"/>
  <c r="L61" i="7"/>
  <c r="L98" i="7"/>
  <c r="H131" i="7" l="1"/>
  <c r="I131" i="7"/>
  <c r="J131" i="7"/>
  <c r="K131" i="7"/>
  <c r="G131" i="7"/>
  <c r="I17" i="7" l="1"/>
  <c r="J17" i="7"/>
  <c r="K17" i="7"/>
  <c r="H19" i="7"/>
  <c r="G19" i="7"/>
  <c r="G18" i="7"/>
  <c r="L13" i="7"/>
  <c r="L12" i="7"/>
  <c r="H10" i="7"/>
  <c r="G10" i="7"/>
  <c r="H17" i="7" l="1"/>
  <c r="G17" i="7"/>
  <c r="L11" i="7"/>
  <c r="L10" i="7" s="1"/>
  <c r="G22" i="8"/>
  <c r="H22" i="8" l="1"/>
  <c r="I22" i="8"/>
  <c r="J22" i="8"/>
  <c r="K22" i="8"/>
  <c r="L122" i="5" l="1"/>
  <c r="L78" i="5"/>
  <c r="L77" i="5"/>
  <c r="L70" i="5"/>
  <c r="L69" i="5"/>
  <c r="L67" i="5"/>
  <c r="L66" i="5"/>
  <c r="L64" i="5"/>
  <c r="L63" i="5"/>
  <c r="L57" i="5"/>
  <c r="L41" i="5"/>
  <c r="L40" i="5"/>
  <c r="L39" i="5"/>
  <c r="L38" i="5"/>
  <c r="L35" i="5"/>
  <c r="L34" i="5"/>
  <c r="L33" i="5"/>
  <c r="L32" i="5"/>
  <c r="L31" i="5"/>
  <c r="L30" i="5"/>
  <c r="L29" i="5"/>
  <c r="G96" i="5" l="1"/>
  <c r="G95" i="5"/>
  <c r="L92" i="5"/>
  <c r="L91" i="5"/>
  <c r="G27" i="7" l="1"/>
  <c r="G34" i="7" s="1"/>
  <c r="L30" i="7"/>
  <c r="L29" i="7"/>
  <c r="L28" i="7"/>
  <c r="K27" i="7"/>
  <c r="K34" i="7" s="1"/>
  <c r="J27" i="7"/>
  <c r="J34" i="7" s="1"/>
  <c r="I27" i="7"/>
  <c r="I34" i="7" s="1"/>
  <c r="H27" i="7"/>
  <c r="H34" i="7" s="1"/>
  <c r="K26" i="7"/>
  <c r="K33" i="7" s="1"/>
  <c r="J26" i="7"/>
  <c r="J33" i="7" s="1"/>
  <c r="I26" i="7"/>
  <c r="I33" i="7" s="1"/>
  <c r="H26" i="7"/>
  <c r="L26" i="7" l="1"/>
  <c r="H33" i="7"/>
  <c r="L27" i="7"/>
  <c r="H126" i="5" l="1"/>
  <c r="H123" i="5" s="1"/>
  <c r="I126" i="5"/>
  <c r="I123" i="5" s="1"/>
  <c r="J126" i="5"/>
  <c r="J123" i="5" s="1"/>
  <c r="K126" i="5"/>
  <c r="K123" i="5" s="1"/>
  <c r="G126" i="5"/>
  <c r="G123" i="5" s="1"/>
  <c r="L125" i="5"/>
  <c r="H109" i="5"/>
  <c r="I109" i="5"/>
  <c r="J109" i="5"/>
  <c r="G109" i="5"/>
  <c r="L103" i="5"/>
  <c r="I51" i="5"/>
  <c r="H51" i="5"/>
  <c r="J51" i="5"/>
  <c r="K51" i="5"/>
  <c r="G51" i="5"/>
  <c r="L123" i="5" l="1"/>
  <c r="L126" i="5"/>
  <c r="H84" i="5"/>
  <c r="I84" i="5"/>
  <c r="J84" i="5"/>
  <c r="K84" i="5"/>
  <c r="G84" i="5"/>
  <c r="L74" i="5"/>
  <c r="L75" i="5"/>
  <c r="L73" i="5"/>
  <c r="L71" i="5"/>
  <c r="L72" i="5"/>
  <c r="L55" i="8" l="1"/>
  <c r="L40" i="8"/>
  <c r="L36" i="8"/>
  <c r="L35" i="8"/>
  <c r="L34" i="8"/>
  <c r="L33" i="8"/>
  <c r="L32" i="8"/>
  <c r="L53" i="8" l="1"/>
  <c r="L54" i="8"/>
  <c r="K51" i="8"/>
  <c r="G51" i="8"/>
  <c r="J51" i="8"/>
  <c r="H51" i="8"/>
  <c r="I51" i="8"/>
  <c r="K65" i="8"/>
  <c r="H65" i="8"/>
  <c r="H87" i="8" s="1"/>
  <c r="I65" i="8"/>
  <c r="J65" i="8"/>
  <c r="G65" i="8"/>
  <c r="L61" i="8"/>
  <c r="L51" i="8" l="1"/>
  <c r="H119" i="7"/>
  <c r="I119" i="7"/>
  <c r="J119" i="7"/>
  <c r="K119" i="7"/>
  <c r="G119" i="7"/>
  <c r="H118" i="7"/>
  <c r="I118" i="7"/>
  <c r="J118" i="7"/>
  <c r="K118" i="7"/>
  <c r="G118" i="7"/>
  <c r="L112" i="7"/>
  <c r="L104" i="7" l="1"/>
  <c r="G142" i="7" l="1"/>
  <c r="J100" i="7" l="1"/>
  <c r="K100" i="7"/>
  <c r="H100" i="7"/>
  <c r="I100" i="7"/>
  <c r="L103" i="7"/>
  <c r="L102" i="7"/>
  <c r="G100" i="7"/>
  <c r="L125" i="7"/>
  <c r="L131" i="7" s="1"/>
  <c r="L100" i="7" l="1"/>
  <c r="H106" i="5" l="1"/>
  <c r="L110" i="5"/>
  <c r="K106" i="5"/>
  <c r="I106" i="5"/>
  <c r="L108" i="5"/>
  <c r="J106" i="5"/>
  <c r="L109" i="5" l="1"/>
  <c r="G106" i="5"/>
  <c r="L106" i="5" s="1"/>
  <c r="H142" i="7" l="1"/>
  <c r="I142" i="7"/>
  <c r="J142" i="7"/>
  <c r="K142" i="7"/>
  <c r="H15" i="7" l="1"/>
  <c r="G15" i="7"/>
  <c r="L19" i="7"/>
  <c r="J15" i="7"/>
  <c r="I15" i="7"/>
  <c r="K15" i="7" l="1"/>
  <c r="L15" i="7" s="1"/>
  <c r="L18" i="7"/>
  <c r="L17" i="7"/>
  <c r="G133" i="5" l="1"/>
  <c r="H133" i="5"/>
  <c r="I133" i="5"/>
  <c r="J133" i="5"/>
  <c r="K133" i="5"/>
  <c r="I132" i="5"/>
  <c r="G132" i="5"/>
  <c r="L97" i="5"/>
  <c r="K93" i="5"/>
  <c r="L51" i="5"/>
  <c r="L50" i="5"/>
  <c r="K47" i="5"/>
  <c r="J47" i="5"/>
  <c r="G47" i="5"/>
  <c r="I93" i="5" l="1"/>
  <c r="I131" i="5"/>
  <c r="H93" i="5"/>
  <c r="H131" i="5"/>
  <c r="J93" i="5"/>
  <c r="I47" i="5"/>
  <c r="H47" i="5"/>
  <c r="G131" i="5"/>
  <c r="K131" i="5"/>
  <c r="G93" i="5"/>
  <c r="J131" i="5"/>
  <c r="L96" i="5"/>
  <c r="L95" i="5"/>
  <c r="L49" i="5"/>
  <c r="L47" i="5" l="1"/>
  <c r="L93" i="5"/>
  <c r="H144" i="7" l="1"/>
  <c r="I144" i="7"/>
  <c r="J144" i="7"/>
  <c r="K144" i="7"/>
  <c r="G144" i="7"/>
  <c r="L117" i="7"/>
  <c r="L133" i="5"/>
  <c r="L131" i="5"/>
  <c r="L84" i="5"/>
  <c r="L83" i="5"/>
  <c r="J80" i="5"/>
  <c r="I80" i="5"/>
  <c r="L82" i="5"/>
  <c r="K80" i="5"/>
  <c r="H80" i="5"/>
  <c r="G80" i="5"/>
  <c r="L144" i="7" l="1"/>
  <c r="I115" i="7"/>
  <c r="L80" i="5"/>
  <c r="H115" i="7"/>
  <c r="J115" i="7"/>
  <c r="K115" i="7"/>
  <c r="L119" i="7"/>
  <c r="L118" i="7"/>
  <c r="G115" i="7"/>
  <c r="L115" i="7" l="1"/>
  <c r="G143" i="7" l="1"/>
  <c r="I87" i="8" l="1"/>
  <c r="J87" i="8"/>
  <c r="G87" i="8"/>
  <c r="K87" i="8"/>
  <c r="H88" i="8"/>
  <c r="H93" i="8" s="1"/>
  <c r="I88" i="8"/>
  <c r="I93" i="8" s="1"/>
  <c r="J88" i="8"/>
  <c r="J93" i="8" s="1"/>
  <c r="K88" i="8"/>
  <c r="K93" i="8" s="1"/>
  <c r="G88" i="8"/>
  <c r="G93" i="8" s="1"/>
  <c r="L93" i="8" l="1"/>
  <c r="L88" i="8"/>
  <c r="L87" i="8"/>
  <c r="L82" i="8" l="1"/>
  <c r="L81" i="8"/>
  <c r="K78" i="8"/>
  <c r="J78" i="8"/>
  <c r="H78" i="8"/>
  <c r="G78" i="8"/>
  <c r="L35" i="7" l="1"/>
  <c r="G140" i="7" l="1"/>
  <c r="H31" i="7"/>
  <c r="I31" i="7"/>
  <c r="G31" i="7"/>
  <c r="L34" i="7"/>
  <c r="H143" i="7"/>
  <c r="J143" i="7"/>
  <c r="G128" i="7"/>
  <c r="L132" i="7"/>
  <c r="L130" i="7"/>
  <c r="H86" i="8"/>
  <c r="J86" i="8"/>
  <c r="K86" i="8"/>
  <c r="G86" i="8"/>
  <c r="J128" i="7" l="1"/>
  <c r="I128" i="7"/>
  <c r="I143" i="7"/>
  <c r="I140" i="7" s="1"/>
  <c r="H128" i="7"/>
  <c r="H140" i="7"/>
  <c r="K128" i="7"/>
  <c r="K143" i="7"/>
  <c r="K31" i="7"/>
  <c r="J140" i="7"/>
  <c r="J91" i="8"/>
  <c r="J84" i="8"/>
  <c r="H91" i="8"/>
  <c r="H84" i="8"/>
  <c r="G91" i="8"/>
  <c r="G84" i="8"/>
  <c r="K91" i="8"/>
  <c r="K84" i="8"/>
  <c r="L33" i="7"/>
  <c r="J31" i="7"/>
  <c r="L24" i="8"/>
  <c r="L23" i="8"/>
  <c r="L22" i="8"/>
  <c r="K20" i="8"/>
  <c r="J20" i="8"/>
  <c r="I20" i="8"/>
  <c r="H20" i="8"/>
  <c r="G20" i="8"/>
  <c r="L128" i="7" l="1"/>
  <c r="L31" i="7"/>
  <c r="K140" i="7"/>
  <c r="L142" i="7"/>
  <c r="L143" i="7"/>
  <c r="L20" i="8"/>
  <c r="L140" i="7" l="1"/>
  <c r="H62" i="8"/>
  <c r="L66" i="8"/>
  <c r="L65" i="8"/>
  <c r="L64" i="8"/>
  <c r="K62" i="8"/>
  <c r="J62" i="8"/>
  <c r="I62" i="8"/>
  <c r="G62" i="8"/>
  <c r="L62" i="8" l="1"/>
  <c r="L127" i="5" l="1"/>
  <c r="G129" i="5" l="1"/>
  <c r="J132" i="5"/>
  <c r="G92" i="8"/>
  <c r="G89" i="8" s="1"/>
  <c r="K132" i="5"/>
  <c r="H132" i="5"/>
  <c r="H92" i="8" s="1"/>
  <c r="K92" i="8" l="1"/>
  <c r="K89" i="8" s="1"/>
  <c r="K129" i="5"/>
  <c r="L132" i="5"/>
  <c r="L129" i="5" s="1"/>
  <c r="J92" i="8"/>
  <c r="J129" i="5"/>
  <c r="H89" i="8"/>
  <c r="H129" i="5"/>
  <c r="I92" i="8"/>
  <c r="I129" i="5"/>
  <c r="L92" i="8" l="1"/>
  <c r="J89" i="8"/>
  <c r="L77" i="8"/>
  <c r="I78" i="8"/>
  <c r="L78" i="8" s="1"/>
  <c r="L80" i="8" l="1"/>
  <c r="I86" i="8"/>
  <c r="L86" i="8" l="1"/>
  <c r="L84" i="8" s="1"/>
  <c r="I91" i="8"/>
  <c r="I84" i="8"/>
  <c r="L91" i="8" l="1"/>
  <c r="L89" i="8" s="1"/>
  <c r="I89" i="8"/>
</calcChain>
</file>

<file path=xl/sharedStrings.xml><?xml version="1.0" encoding="utf-8"?>
<sst xmlns="http://schemas.openxmlformats.org/spreadsheetml/2006/main" count="1367" uniqueCount="460">
  <si>
    <t>Республиканский бюджет</t>
  </si>
  <si>
    <t>ВСЕГО ПО ЦЕЛИ:</t>
  </si>
  <si>
    <t>млн.                 тенге</t>
  </si>
  <si>
    <t>млн. тенге</t>
  </si>
  <si>
    <t>в т.ч.</t>
  </si>
  <si>
    <t xml:space="preserve">Местный бюджет </t>
  </si>
  <si>
    <t>Другие источники</t>
  </si>
  <si>
    <t xml:space="preserve"> № п/п             </t>
  </si>
  <si>
    <t>Наименование</t>
  </si>
  <si>
    <t>Форма завершения</t>
  </si>
  <si>
    <t>Сроки исполнения</t>
  </si>
  <si>
    <t>Всего</t>
  </si>
  <si>
    <t>Источники финансирования</t>
  </si>
  <si>
    <t>Мероприятия:</t>
  </si>
  <si>
    <t>%</t>
  </si>
  <si>
    <t>Целевые индикаторы:</t>
  </si>
  <si>
    <t>В том числе по годам</t>
  </si>
  <si>
    <t>Код бюджетной программы</t>
  </si>
  <si>
    <t>МБ</t>
  </si>
  <si>
    <t>Мероприятие</t>
  </si>
  <si>
    <t>2021 год</t>
  </si>
  <si>
    <t>2022 год</t>
  </si>
  <si>
    <t>2023 год</t>
  </si>
  <si>
    <t>2024 год</t>
  </si>
  <si>
    <t>2025 год</t>
  </si>
  <si>
    <t>Утвержден</t>
  </si>
  <si>
    <t xml:space="preserve">постановлением акимата </t>
  </si>
  <si>
    <t>Северо-Казахстанской области</t>
  </si>
  <si>
    <t>Ед.                                  изм.</t>
  </si>
  <si>
    <t>Ответствен              ные за исполнение</t>
  </si>
  <si>
    <t>РБ</t>
  </si>
  <si>
    <t>Гарантирование кредита</t>
  </si>
  <si>
    <t>План мероприятий по реализации Программы развития территории Северо-Казахстанской области на 2021-2025 годы</t>
  </si>
  <si>
    <t xml:space="preserve">Направление 1 - Рост экономики региона </t>
  </si>
  <si>
    <t>ИФО ВРП</t>
  </si>
  <si>
    <t>Рост объема несырьевого экспорта</t>
  </si>
  <si>
    <t>Инвестиции в основной капитал в обрабатывающую промышленность</t>
  </si>
  <si>
    <t>млрд. тенге</t>
  </si>
  <si>
    <t>Цель 1: Обеспечение устойчивого развития экономики региона</t>
  </si>
  <si>
    <t>Цель 2: Приоритетное развитие несырьевых отраслей промышленности</t>
  </si>
  <si>
    <t>Цель 3: Повышение конкурентоспособности отраслей АПК</t>
  </si>
  <si>
    <t>Направление 3 - Обеспечение нового качества жизни</t>
  </si>
  <si>
    <t xml:space="preserve">Цель 1: Наращивание темпов жилищного строительства для обеспечения доступности жилья для граждан </t>
  </si>
  <si>
    <t>Направление 2 - Регион комфортный и безопасный для проживания</t>
  </si>
  <si>
    <t>Цель 2: Улучшение показателей здоровья населения</t>
  </si>
  <si>
    <t>ИФО валовой продукции животноводства</t>
  </si>
  <si>
    <t>Обеспеченность жильем на одного проживающего</t>
  </si>
  <si>
    <t>кв. м</t>
  </si>
  <si>
    <t xml:space="preserve">Доступ населения, к услугам водоснабжения: </t>
  </si>
  <si>
    <t>Доля промышленности в ВРП</t>
  </si>
  <si>
    <t>Доля автодорог местного значения, находящихся в хорошем и удовлетворительном состоянии</t>
  </si>
  <si>
    <t>Доля переработки и утилизации ТБО</t>
  </si>
  <si>
    <t>Уровень обеспеченности инфраструктуры противодействия чрезвычайным ситуациям</t>
  </si>
  <si>
    <t>Уровень коррупции*</t>
  </si>
  <si>
    <t>ед.</t>
  </si>
  <si>
    <t>чел.</t>
  </si>
  <si>
    <t>2021-2025</t>
  </si>
  <si>
    <t>Информация</t>
  </si>
  <si>
    <t>Цель 3: Улучшение качества и доступности образования</t>
  </si>
  <si>
    <t>Увеличение числа районов, реализующих социальный проект «Временная семья»</t>
  </si>
  <si>
    <t>Обеспечение содержания детей школьного возраста из сельских населенных пунктов, где нет соответсвующих видов школ в рамках проекта "Временная семья"</t>
  </si>
  <si>
    <t xml:space="preserve">Мероприятия: </t>
  </si>
  <si>
    <t>млн.тенге</t>
  </si>
  <si>
    <t>Отчет</t>
  </si>
  <si>
    <t>Закуп лекарственных средств для онкологических больных на амбулаторном уровне</t>
  </si>
  <si>
    <t>Централизованный закуп и хранение вакцин и других медицинских иммунобиологических препаратов для проведения иммунопрофилактики населения</t>
  </si>
  <si>
    <t>Реализация мероприятий по профилактике и борьбе со СПИДом</t>
  </si>
  <si>
    <t>Совершенствование службы формирования ЗОЖ, а также проведение разъяснительной работы среди населения о вреде алкоголя и наркотиков</t>
  </si>
  <si>
    <t>Привлечение специалистов, в том числе молодых и со стажем, в медицинские организации области</t>
  </si>
  <si>
    <t>Заместитель акима, УЗ</t>
  </si>
  <si>
    <t>Уровень обеспеченности СНП социальными благами и услугами в соответствии с системой региональных стандартов</t>
  </si>
  <si>
    <t xml:space="preserve">Привлечение специалистов  в село </t>
  </si>
  <si>
    <t xml:space="preserve">Ед.                                  </t>
  </si>
  <si>
    <t xml:space="preserve">Проведение мероприятий по реализации  проекта «Ауыл-Ел бесігі» </t>
  </si>
  <si>
    <t>Заместитель акима, УЭ совместно с отраслевыми управлениями и акимами районов</t>
  </si>
  <si>
    <t>Цель 4: Создание условий для улучшения жизнеобеспечения села и увеличение потенциала сельской местности</t>
  </si>
  <si>
    <t>Цель 5: Создание благоприятных условий для роста экономической активности бизнеса</t>
  </si>
  <si>
    <t>Цель 6: Развитие туризма - как новая ниша для развития предпринимательства</t>
  </si>
  <si>
    <t>Цель 2: Обеспечение населения качественной питьевой водой</t>
  </si>
  <si>
    <t xml:space="preserve">Цель 1: Обеспечение занятостью, сокращение трудодефицита кадров в регионе </t>
  </si>
  <si>
    <t>Цель 4: Развитие массовых видов спорта</t>
  </si>
  <si>
    <t>мониторинг</t>
  </si>
  <si>
    <t>постоянные</t>
  </si>
  <si>
    <t>временные</t>
  </si>
  <si>
    <t>Доля трудоустроенных из числа трудоспособных переселенцев, за исключением лиц, находящихся в социальном отпуске</t>
  </si>
  <si>
    <t>Выплаты субсидий на переезд в размере 35 МРП на каждого  члена семьи</t>
  </si>
  <si>
    <t>Поощрение деятельности граждан, участвующих в обеспечении общественного порядка</t>
  </si>
  <si>
    <t>информация</t>
  </si>
  <si>
    <t>С учетом анализа криминогенной ситуации, внесение корректировок в маршруты патрулирования нарядов комплексных сил полиции, с целью их приближения к участкам, наиболее подверженным преступлениям</t>
  </si>
  <si>
    <t xml:space="preserve">ед. </t>
  </si>
  <si>
    <t>планы патрулирования</t>
  </si>
  <si>
    <t>Проведение республиканских, а также инициативных  оперативно-профилактических мероприятий, направленных на стабилизацию оперативной обстановки</t>
  </si>
  <si>
    <t>Заместитель акима, ДП</t>
  </si>
  <si>
    <t xml:space="preserve">Организация и проведение ежегодных коммиссионных обследований гидротехнических сооружений, водохранилищ области в целях проверки и готовности к паводкам </t>
  </si>
  <si>
    <t>Заместитель акима, УМП и ГЗ, ДЧС СКО, Акиматы районов и  г.Петропавловска, собственники ГТС</t>
  </si>
  <si>
    <t xml:space="preserve">Заместитель акима, УМП и ГЗ,  акиматы районов </t>
  </si>
  <si>
    <t>Акт приемки в эксплуатацию</t>
  </si>
  <si>
    <t>Цель 3: Улучшение состояния местных дорог</t>
  </si>
  <si>
    <r>
      <t>Количество созданных рабочих мест</t>
    </r>
    <r>
      <rPr>
        <b/>
        <i/>
        <sz val="12"/>
        <rFont val="Times New Roman"/>
        <family val="1"/>
        <charset val="204"/>
      </rPr>
      <t>, в том числе</t>
    </r>
  </si>
  <si>
    <t>Заместитель акима, УЭ совместно с акимами районов</t>
  </si>
  <si>
    <t>Строительство физкультурно-оздоровительного комлекса в с. Пресновка Жамбылского района</t>
  </si>
  <si>
    <t>Строительство физкультурно-оздоровительного комлекса в г.Мамлютка Мамлютского района</t>
  </si>
  <si>
    <t>Заместитель акима, УО, Акимы районов</t>
  </si>
  <si>
    <t>Заместитель акима, УО, Акимы районов и г. Петропавловска</t>
  </si>
  <si>
    <t>Заместитель акима, УФКиС</t>
  </si>
  <si>
    <t>ИТОГО ПО НАПРАВЛЕНИЮ:</t>
  </si>
  <si>
    <t>2021-2024</t>
  </si>
  <si>
    <t>Рост производительности труда в сельском хозяйстве</t>
  </si>
  <si>
    <t>Рост производительности труда в обрабатывающей промышленности</t>
  </si>
  <si>
    <t>Создание пожарных постов, их материально-техническое оснащения в населенных пунктах, в которых отсутствуют подразделения государственной противопожарной службы</t>
  </si>
  <si>
    <t>на 100 000 населения</t>
  </si>
  <si>
    <t>Капитальный ремонт автомобильных дорог областного и районного значения</t>
  </si>
  <si>
    <t>КТ-16 "Смирново-Полтавка-Ивановка-автодорога "Булаево-Советское"</t>
  </si>
  <si>
    <t>КТ-45 "Смирново-Трудовое-Токуши-республиканская автодорога М-51 "Челябинск-Новосибирск"</t>
  </si>
  <si>
    <t>КТ-29 "Покровка-Корнеевка-Горное"</t>
  </si>
  <si>
    <t>КТ-68 "Лавровка-Келлеровка-Тайынша-Чкалово"</t>
  </si>
  <si>
    <t>КТ-19 "Покровка-Ильинка-Мектеп"</t>
  </si>
  <si>
    <t>КСТ-62 "Еленовка-Арыкбалык-Чистополье-Есиль километр 17-209"</t>
  </si>
  <si>
    <t>КТ-50 "Петропавловск граница города-Ташкентка-Барневка-Долматово"</t>
  </si>
  <si>
    <t>КТ-22 "Становое-Новомихайловка-Минкесер-автодорога "Сенжарка-Николаевка""</t>
  </si>
  <si>
    <t>КТ-64 "Саумалколь-Новоишимское-Червонное"</t>
  </si>
  <si>
    <t>КСТ-44 "Астраханка-Смирново-Киялы-Тайынша-Алексеевка"</t>
  </si>
  <si>
    <t>Средний ремонт автомобильных дорог областного и районного значения</t>
  </si>
  <si>
    <t xml:space="preserve">КТ-66 "Антоновка-Лавровка-Горное" </t>
  </si>
  <si>
    <t>КТ-14 "Карагуга-Надежка"</t>
  </si>
  <si>
    <t xml:space="preserve">КСТ-62 "Еленовка-Арыкбалык-Чистополье-Есиль километр 17-209" </t>
  </si>
  <si>
    <t>КТ-16 "Смирново-Полтавка-Ивановка-автодорога "Булаево-Советское""</t>
  </si>
  <si>
    <t>КТ-52 "Тимирязево-Аксуат-Мичурино"</t>
  </si>
  <si>
    <t>КТ-65 "Арыкбалык-Саумалколь км 0-27"</t>
  </si>
  <si>
    <t>КСТ-59 "Казгородок-Горьковское километр 62-203"</t>
  </si>
  <si>
    <t>КТ-49 "Республиканская автодорога А-12 "Петропавловск-Ишим"-Пресновка-Налобино-граница области"</t>
  </si>
  <si>
    <t>КТ-4 "Новоникольское-Андреевка-Бостандык-Новомихайловка"</t>
  </si>
  <si>
    <t>КТ-39 "Республиканская автодорога А-16 "Жезказган-Петропавловск"- Повозочное-Баян-Архангелка-автодорога "Пресновка-Троицкое" "</t>
  </si>
  <si>
    <t>КТНА-38 "А/д А-16 "Семиполка-Балуан"</t>
  </si>
  <si>
    <t>КТ-12 "Булаево-Советское"</t>
  </si>
  <si>
    <t>КТ-50 "Петропавловск граница города Ташкентка-Барневка-Долматово"</t>
  </si>
  <si>
    <t>КСТ-62 "Еленовка-Арыкбалык-Чистополье-Есиль километр 17-209"12,2 км</t>
  </si>
  <si>
    <t>КСТ-62 "Еленовка-Арыкбалык-Чистополье-Есиль километр 17-209" 27,8</t>
  </si>
  <si>
    <t>КТ-27 "Волошинка-Сергеевка-Тимирязево</t>
  </si>
  <si>
    <t>КТ-61 "Саумалколь-Лобаново " километр 0-34</t>
  </si>
  <si>
    <t>КТ-9 "Булаево-Возвышенка-Молодогвардейское-Кирово-Киялы-Рощинское"</t>
  </si>
  <si>
    <t>КТ-66 Антоновка-Лавровка-Горное</t>
  </si>
  <si>
    <t>КТКS-180 "Подъезд к селу Шаховское"</t>
  </si>
  <si>
    <t>КТМС-243 "Подъезд к селу Жарколь"</t>
  </si>
  <si>
    <t>КТМС-92 "Рузавевка-Чернозубовка"</t>
  </si>
  <si>
    <t>КТ-85 "Подъезд к Вороньему острову"</t>
  </si>
  <si>
    <t>Текущий ремонт и содержание автомобильных дорог областного и районного значения</t>
  </si>
  <si>
    <t>автомобильные дороги областного значения</t>
  </si>
  <si>
    <t>Акт выполненных работ</t>
  </si>
  <si>
    <t>Заместитель акима, УПТАД, Аким Кызылжарского района</t>
  </si>
  <si>
    <t>Заместитель акима, УПТАД, Аким района имени Г. Мусрепова</t>
  </si>
  <si>
    <t>Проведение мониторинга ИФО ВРП</t>
  </si>
  <si>
    <t>Проведение совещания по социально-экономическому развитию</t>
  </si>
  <si>
    <t>Приобретение сельскохозяйственной техники и оборудования, в том числе через АО "КазАгрофинанс"</t>
  </si>
  <si>
    <t xml:space="preserve">млн.тенге </t>
  </si>
  <si>
    <t>ДИ</t>
  </si>
  <si>
    <t>Увеличение валового сбора зерновых культур</t>
  </si>
  <si>
    <t>тыс. тонн</t>
  </si>
  <si>
    <t>Увеличение валового сбора масличных культур</t>
  </si>
  <si>
    <t>Увеличение производства молока</t>
  </si>
  <si>
    <t>Увеличение производства мяса</t>
  </si>
  <si>
    <t>Увеличение производства яиц</t>
  </si>
  <si>
    <t>тонн</t>
  </si>
  <si>
    <t>Строительство откормочной площадки ТОО "Береке Акжар"</t>
  </si>
  <si>
    <t>Расширение мощности свинокомплекса ТОО "ЕМС-Агро" с 50 до 100 тыс. голов с откорма в год</t>
  </si>
  <si>
    <t>Информация в аппарат акима области, УЭ</t>
  </si>
  <si>
    <t>- в городах</t>
  </si>
  <si>
    <t>- СНП</t>
  </si>
  <si>
    <t>ИТОГО ПО ПРОГРАММЕ:</t>
  </si>
  <si>
    <t>Установка контейнеров для раздельного сбора отходов</t>
  </si>
  <si>
    <t>штук</t>
  </si>
  <si>
    <t xml:space="preserve">Организация пунктов приема вторсырья </t>
  </si>
  <si>
    <t>Организация мусоросортировочных линий</t>
  </si>
  <si>
    <t>Реализация проекта в рамках ГЧП "Строительство и эксплуатация мусоросортировочного комплекса в г. Петропавловск"</t>
  </si>
  <si>
    <t>Организация и проведение агитации населения к раздельному сбору ТБО, проведение акций и мероприятий по охране окружающей среды</t>
  </si>
  <si>
    <t>Заместитель акима, УПРРП</t>
  </si>
  <si>
    <t>Увеличение количества обслуженных посетителей местами размещения в регионе</t>
  </si>
  <si>
    <t>1</t>
  </si>
  <si>
    <t>2</t>
  </si>
  <si>
    <t>4</t>
  </si>
  <si>
    <t>3</t>
  </si>
  <si>
    <t>Строительство птицефабрики мясного направления мощностью 6,7 тыс. тонн в год  ИП "Голубь"</t>
  </si>
  <si>
    <t>2021-2022</t>
  </si>
  <si>
    <t>2024-2025</t>
  </si>
  <si>
    <t>Заместитель акима, УСХ</t>
  </si>
  <si>
    <t>Заместитель акима, УСХ, РОСХ</t>
  </si>
  <si>
    <t>Заместитель акима, УСХ, акиматы  районов</t>
  </si>
  <si>
    <t>Заместитель акима, УСАГ, Акимы   районов и г.Петропавловска</t>
  </si>
  <si>
    <t>Закуп химпрепаратов для онкогематологических больных</t>
  </si>
  <si>
    <t>472-079-011</t>
  </si>
  <si>
    <t xml:space="preserve">КТ-65 "Арыкбалык-Саумалколь" </t>
  </si>
  <si>
    <t>КТ-61 "СаумалкольЛобаново" (труба на 21 км) 0,1 км</t>
  </si>
  <si>
    <t>2022-2025</t>
  </si>
  <si>
    <t>2023-2025</t>
  </si>
  <si>
    <t>2023-2024</t>
  </si>
  <si>
    <t>2021-2023</t>
  </si>
  <si>
    <t>2022-2023</t>
  </si>
  <si>
    <t>млн. штук</t>
  </si>
  <si>
    <t xml:space="preserve">Объем инвестиций, направленный на развитие жилищного строительства за счет  всех источников, в т.ч.: </t>
  </si>
  <si>
    <t>Информация по освоению</t>
  </si>
  <si>
    <t>За счет кредитных средств и целевого трансферта из национального фонда Республики Казахстан, трансфертов из республиканского бюджета</t>
  </si>
  <si>
    <t>НФ РК, РБ</t>
  </si>
  <si>
    <t>За счет средств предприятий и населения</t>
  </si>
  <si>
    <t>Обеспечение увеличения загрузки действующих предприятий за счет заключения договоров:</t>
  </si>
  <si>
    <t>1.1</t>
  </si>
  <si>
    <t xml:space="preserve"> АО "ПЗТМ" </t>
  </si>
  <si>
    <t>Заключение договоров</t>
  </si>
  <si>
    <t>1.2</t>
  </si>
  <si>
    <t xml:space="preserve">АО "Завод им. С.М. Кирова" 
 </t>
  </si>
  <si>
    <t>1.3</t>
  </si>
  <si>
    <t xml:space="preserve">АО "Мунаймаш" </t>
  </si>
  <si>
    <t>1.4</t>
  </si>
  <si>
    <t xml:space="preserve">АО "ЗИКСТО"  </t>
  </si>
  <si>
    <t>1.5</t>
  </si>
  <si>
    <t xml:space="preserve"> ТОО "ЗМО"  </t>
  </si>
  <si>
    <t>1.6</t>
  </si>
  <si>
    <t xml:space="preserve">ТОО "Изолит"  </t>
  </si>
  <si>
    <t>1.7</t>
  </si>
  <si>
    <t xml:space="preserve">ТОО "ВФ "Поиск" </t>
  </si>
  <si>
    <t>1.8</t>
  </si>
  <si>
    <t xml:space="preserve">ТОО "Блок" </t>
  </si>
  <si>
    <t>5</t>
  </si>
  <si>
    <t>Ввод в эксплуатацию промышленных предприятий:</t>
  </si>
  <si>
    <t>Ввод в эксплуатацию</t>
  </si>
  <si>
    <t>6</t>
  </si>
  <si>
    <t>Организация презентаций выпускаемой продукции машиностроительными предприятиями области</t>
  </si>
  <si>
    <t>Расширение географии поставок продукции машиностроительными предприятиями области</t>
  </si>
  <si>
    <t>Мониторинг</t>
  </si>
  <si>
    <t>Проведение мероприятий по определению количественных и качественных показателей, состояния объектов социальной, инженерной и транспортной инфраструктуры, показателей развития малого и среднего бизнеса</t>
  </si>
  <si>
    <t>млн.   тенге</t>
  </si>
  <si>
    <t>Статистические данные</t>
  </si>
  <si>
    <t>За счет средств местного бюджета</t>
  </si>
  <si>
    <t xml:space="preserve">2021-2025 </t>
  </si>
  <si>
    <t>Открытие баз отдыха в Имантауско-Шалкарской курортной зоне</t>
  </si>
  <si>
    <t>Презентация туристского потенциала СКО на Международной туристской выставке KITF</t>
  </si>
  <si>
    <t>строительство и реконструкция групповых водопроводов через Комитет по водным ресурсам Министерства экологии, геологии и природных ресурсов</t>
  </si>
  <si>
    <t>строительство и реконструкция сельских объектов водоснабжения через МИО</t>
  </si>
  <si>
    <t>Строительство и реконструкция сельских объектов водооснабжения:</t>
  </si>
  <si>
    <t>Заместитель акима, УЭ совместно с отраслевыми управлениями</t>
  </si>
  <si>
    <t>Строительство физкультурно-оздоровительного комлекса в с. Тимирязево Тимирязевского района</t>
  </si>
  <si>
    <t>РБ, МБ, ДИ</t>
  </si>
  <si>
    <t>Субсидирование процентной ставки кредита</t>
  </si>
  <si>
    <t>Гранты</t>
  </si>
  <si>
    <t>Проекты в рамках "Экономики простых вещей"</t>
  </si>
  <si>
    <t>ед</t>
  </si>
  <si>
    <t>Обеспечение охвата амбулаторным лечением впервые выявленных больных туберкулезом без бактериовыделения  50,0 % и более</t>
  </si>
  <si>
    <t>% к предыдущему году</t>
  </si>
  <si>
    <t xml:space="preserve">* в соответствии со Стратегической картой до 2025 года </t>
  </si>
  <si>
    <t>Доля МСБ в ВРП*</t>
  </si>
  <si>
    <t>Цель 4: Улучшение экологической ситуации в регионе</t>
  </si>
  <si>
    <t>Цель 5: Обеспечение общественной безопасности и правопорядка</t>
  </si>
  <si>
    <t>Уровень преступности  на 10 000 населения</t>
  </si>
  <si>
    <t xml:space="preserve">*Методика расчетов на стадии разработки </t>
  </si>
  <si>
    <t>Цель 6: Повышение защиты населения и территории от чрезвычайных ситуаций</t>
  </si>
  <si>
    <t>Удельный вес трудоспособных получателей АСП (обусловленной денежной помощи), занятых и вовлеченных в активные меры содействия занятости (в общем числе трудоспособных получателей ОДП)</t>
  </si>
  <si>
    <t>Стандартизированный коэффициент смертности</t>
  </si>
  <si>
    <t>Снижение заболеваемости туберкулезом</t>
  </si>
  <si>
    <t>коэффициент</t>
  </si>
  <si>
    <t>Заместитель акима, УКЗСП, акимы районов и г. Петропавловска</t>
  </si>
  <si>
    <t xml:space="preserve">Количество детей из сельских населенных пунктов (СНП), где нет соответствующих видов школ, проживающих во «Временных семьях» </t>
  </si>
  <si>
    <t xml:space="preserve">Заместитель акима, УО, Акиматы районов </t>
  </si>
  <si>
    <t>Средняя обеспеченность населения спортивной инфраструктурой на 1000 человек</t>
  </si>
  <si>
    <t>Заместитель акима, УФКС</t>
  </si>
  <si>
    <r>
      <t xml:space="preserve">Количество человек, прибывших из трудоизбыточных регионов (ежегодно), </t>
    </r>
    <r>
      <rPr>
        <b/>
        <i/>
        <sz val="12"/>
        <rFont val="Times New Roman"/>
        <family val="1"/>
        <charset val="204"/>
      </rPr>
      <t>в том числе трудоспособного возраста</t>
    </r>
  </si>
  <si>
    <t>Заместитель акима, УПИИР</t>
  </si>
  <si>
    <t>Заместитель акима, УСАГ, Акиматы   районов и г.Петропавловска</t>
  </si>
  <si>
    <t>Заместитель акима, УЭЖКХ</t>
  </si>
  <si>
    <t>Заместитель акима, УПТАД, акиматы городов и районов</t>
  </si>
  <si>
    <t>Заместитель акима, Аппарат акима области, ДЧС</t>
  </si>
  <si>
    <t>252.003.044</t>
  </si>
  <si>
    <t>КТ-34 "Сенжарка-Троицкое-Николаевка"  км 40-50</t>
  </si>
  <si>
    <t>КТ-45 "Смирново-Трудовое-Токуши-республиканская автодорга М-51 "Челябинск-Новосибирск"  км 21-26</t>
  </si>
  <si>
    <t>КТ-52 "Тимирязево-Аксуат-Мичурино"  км 16-19</t>
  </si>
  <si>
    <t xml:space="preserve">информация </t>
  </si>
  <si>
    <t>Заместитель акима,УПРРП, Акимат г. Петропавловска, акиматы районов</t>
  </si>
  <si>
    <t>Заместитель акима, УПРРП, Акиматы районов</t>
  </si>
  <si>
    <t>акт ввода</t>
  </si>
  <si>
    <t>Заместитель акима, УПРРП, Акимат г.Петропавловска, ТОО "Центр регионального развития Есиль"</t>
  </si>
  <si>
    <t>Оформление разрешительной документации для объектов размещения ТБО</t>
  </si>
  <si>
    <t>кол-во разрешений</t>
  </si>
  <si>
    <t>разрешение на эмиссии</t>
  </si>
  <si>
    <t>261.095.015</t>
  </si>
  <si>
    <t>Развития онлайн-медицины и цифровизации системы здравоохранения</t>
  </si>
  <si>
    <t>мероприятия</t>
  </si>
  <si>
    <t>Строительство многопрофильной областной больницы на 480 коек в г.Петропавловске</t>
  </si>
  <si>
    <t>больница</t>
  </si>
  <si>
    <t>Создание реабилитационного центра на базе первой городской больницы</t>
  </si>
  <si>
    <t>центр</t>
  </si>
  <si>
    <t>Оснащение высокотехнологичным оборудованием медицинских организаций</t>
  </si>
  <si>
    <t xml:space="preserve">Открытие не менее 7 семейных врачебных амбулаторий </t>
  </si>
  <si>
    <t>2022-2024</t>
  </si>
  <si>
    <t>Ежегодно не менее 50 профилактических выездов акушерских и педиатрических бригад в отдаленные районы области</t>
  </si>
  <si>
    <t>выезда</t>
  </si>
  <si>
    <t>Дальнейшее улучшение материально-технической базы организаций здравоохранения, оснащение инфекционных стационаров аппаратами искусственной вентиляции легких, кислородными точками и концентраторами</t>
  </si>
  <si>
    <t>Дальнейшее обеспечение средствами индивидуальной защиты и лекарственными препаратами (на амбулаторном и стационарном уровнях) для организации оперативного предупреждения и эффективного противодействия в случаях возникновения угрозы заражения инфекционными заболеваниями</t>
  </si>
  <si>
    <t xml:space="preserve">Ежегодное трудоустройство не менее 108 молодых специалистов в медицинские организации области </t>
  </si>
  <si>
    <t xml:space="preserve">чел. </t>
  </si>
  <si>
    <t>Повышение на системной основе квалификации медицинских работников в ведущих научных центрах страны</t>
  </si>
  <si>
    <t>Бесперебойное обеспечение лекарственными препаратами при стационарном лечении</t>
  </si>
  <si>
    <t>в пределах выделенных средств</t>
  </si>
  <si>
    <t xml:space="preserve">Мониторинг показателя "Ожидаемая продолжительность жизни при рождении, лет"
</t>
  </si>
  <si>
    <t>млн.              тенге</t>
  </si>
  <si>
    <t>Строительство физкультурно-оздоровительного комлекса в г. Петропавловск</t>
  </si>
  <si>
    <t>Строительство физкультурно-оздоровительного комлекса в с.Новоишимка района им.Г.Мусрепова</t>
  </si>
  <si>
    <t>Строительство Дворца спорта в г. Петропавловск</t>
  </si>
  <si>
    <t>Заместитель акима, УЗ, медицинские организации области</t>
  </si>
  <si>
    <t>Заместитель акима, УЗ, областной центр фтизопульмонологии</t>
  </si>
  <si>
    <t>Заместитель акима, УЗ, медицинские организации области, ТОО «СК-Фармация»</t>
  </si>
  <si>
    <t>Заместитель акима, УПИИР, УЭ</t>
  </si>
  <si>
    <t xml:space="preserve">Строительство откормочной площадки ТОО «ОРДА СОЛТУСТИК KZ» (КХ «Жаке»)
</t>
  </si>
  <si>
    <t>Строительство животноводческого комплекса ТОО "ЕМС Food"</t>
  </si>
  <si>
    <t>Мониторинг расширение мер государственной поддержки сельхозтоваропроизводителей с 43 млрд. до 55 млрд.тенге</t>
  </si>
  <si>
    <t xml:space="preserve">Строительство МТФ ТОО «Борисфен»
</t>
  </si>
  <si>
    <t xml:space="preserve">Строительство МТФ ТОО «Әдемі - Астық» </t>
  </si>
  <si>
    <t xml:space="preserve">Строительство МТФ ТОО «Норд-Строй»
</t>
  </si>
  <si>
    <t xml:space="preserve">Строительство МТФ ТОО «Ебжанов»                   </t>
  </si>
  <si>
    <t xml:space="preserve">Строительство МТФ </t>
  </si>
  <si>
    <t>Строительство бройлерной птицефабрики ТОО «Петропавловский бройлер»</t>
  </si>
  <si>
    <t xml:space="preserve">Строительство тепличного комплекса                                      ТОО «РимКазАгро» </t>
  </si>
  <si>
    <t xml:space="preserve">Запуск линии по производству и упаковке ультрапастеризованного молока и сметаны для расширения мощности филиала ТОО «Масло-Дел» в г. Петропавловск  </t>
  </si>
  <si>
    <t xml:space="preserve">млн. тенге </t>
  </si>
  <si>
    <t>Реконструкция предприятия для расширения мощности ТОО "Молочный союз"</t>
  </si>
  <si>
    <t>Увеличение загруженности мощностей мясоперерабатывающих предприятий</t>
  </si>
  <si>
    <t>Заместитель акима, УСХ, филиал ТОО "Масло-Дел", г.Петропавловск (по согласованию)</t>
  </si>
  <si>
    <t>Заместитель акима, УСХ, ТОО "Молочный союз" (по согласованию)</t>
  </si>
  <si>
    <t>Производство продукции</t>
  </si>
  <si>
    <t>Создание новых производств на территории  СЭЗ "Qyzyljar"</t>
  </si>
  <si>
    <t>предприятие</t>
  </si>
  <si>
    <t>Запуск</t>
  </si>
  <si>
    <t>3.1</t>
  </si>
  <si>
    <t>Организация производства электротехнического оборудования ТОО "Петропавловский электротехнический завод"</t>
  </si>
  <si>
    <t>Заместитель акима, УПИИР, ТОО "Петропавловский электротехнический завод" (по согласованию)</t>
  </si>
  <si>
    <t>3.2</t>
  </si>
  <si>
    <t xml:space="preserve">Выход на проектную мощность ТОО «BioOperations» </t>
  </si>
  <si>
    <t>Заместитель акима, УПИИР, ТОО «BioOperations» (по согласованию)</t>
  </si>
  <si>
    <t>3.3</t>
  </si>
  <si>
    <t>Выход на проектную мощность ТОО "Радуга", расширение действующего производства пластмассовых изделий, изготовление пэт преформ и полимер-песчаной продукции</t>
  </si>
  <si>
    <t>Заместитель акима, УПИИР, ТОО «Радуга» (по согласованию)</t>
  </si>
  <si>
    <t>3.4</t>
  </si>
  <si>
    <t xml:space="preserve">Выход на проектную мощность ТОО «Кирпич СК» (производство керамического кирпича) </t>
  </si>
  <si>
    <t>Заместитель акима, УПИИР, ТОО «Кирпич СК» (по согласованию)</t>
  </si>
  <si>
    <t>Реализация не менее 1 инвестиционного проекта с высокой добавленной стоимостью</t>
  </si>
  <si>
    <t>проект</t>
  </si>
  <si>
    <t xml:space="preserve">Предоставление государственной поддержки по возмещению экспортных затрат </t>
  </si>
  <si>
    <t>мера поддержки</t>
  </si>
  <si>
    <t>Заместитель акима, УПИИР, АО «Центр развития торговой политики «QazTrade» (по согласованию)</t>
  </si>
  <si>
    <t>Модернизация действующих предприятий для выпуска высокотехнологичных и конкурентноспособных видов продукции, внедрение инновационных производств и новых технологий</t>
  </si>
  <si>
    <t>модернизация</t>
  </si>
  <si>
    <t>Заместитель акима, УПИИР, ТОО "Тайынша Май", "Радуга", ТОО "Максимальный размах "Corporation" (по согласованию)</t>
  </si>
  <si>
    <t>7</t>
  </si>
  <si>
    <t>8</t>
  </si>
  <si>
    <t>Заместитель акима, УПИИР, УК "СЭЗ "Qyzyljar" (по согласованию)</t>
  </si>
  <si>
    <t xml:space="preserve">Заместитель акима, УПИИР,                        ТОО "ПЗТМ" (по согласованию) </t>
  </si>
  <si>
    <t xml:space="preserve">Заместитель акима, УПИИР,                         АО "Завод им.С.М. Кирова" (по согласованию) </t>
  </si>
  <si>
    <t xml:space="preserve">Заместитель акима, УПИИР,                            АО "Мунаймаш" (по согласованию) </t>
  </si>
  <si>
    <t xml:space="preserve">Заместитель акима, УПИИР, АО "ЗИКСТО" (по согласованию) </t>
  </si>
  <si>
    <t xml:space="preserve">Заместитель акима, УПИИР, ТОО "ЗМО" (по согласованию) </t>
  </si>
  <si>
    <t xml:space="preserve">Заместитель акима, УПИИР,                          ТОО "Изолит" (по согласованию) </t>
  </si>
  <si>
    <t xml:space="preserve">Заместитель акима, УПИИР,                          ТОО "ВФ "Поиск" (по согласованию) </t>
  </si>
  <si>
    <t>Заместитель акима, УПИИР, ТОО "Блок" (по согласованию)</t>
  </si>
  <si>
    <t>Заместитель акима, УПИИР, машиностроительные предприятия (по согласованию)</t>
  </si>
  <si>
    <t>266.011.054</t>
  </si>
  <si>
    <t>Заместитель акима, УПИИР,           финансовые институты</t>
  </si>
  <si>
    <t>Заместитель акима,УПИИР,           финансовые институты</t>
  </si>
  <si>
    <t>Заместитель акима, УПИИР, акиматы районов и г.Петропавловск, Палата предпринимателей СКО, АО "Аграрная кредитная корпорация", банки второго уровня (по согласованию)</t>
  </si>
  <si>
    <t xml:space="preserve">ед.                     </t>
  </si>
  <si>
    <t>Акт ввода эксплуатацию</t>
  </si>
  <si>
    <t>Строительство визит-центра и водно-спассательных постов на берегах озер Шалкар и Имантау</t>
  </si>
  <si>
    <t>Модернизация действующих баз отдыха, реконструкция транспортной и инженерной инфраструктуры для перевода на круглогодичный режим работы</t>
  </si>
  <si>
    <t>Развитие лечебно-оздоровительного туризма на базе санатория "Шалкар су"</t>
  </si>
  <si>
    <t>Разработка новых туристических маршрутов по примечательным местам (экологические, конные, пешие, водные) курортной зоны</t>
  </si>
  <si>
    <t>Туристические маршруты</t>
  </si>
  <si>
    <t xml:space="preserve">Развитие туристических объектов области </t>
  </si>
  <si>
    <t>Подготовка, привлечение квалифицированных кадров в сфере туризма</t>
  </si>
  <si>
    <t>266.021.049</t>
  </si>
  <si>
    <t>Заместитель акима, УПИИР, акимат Айыртауского района</t>
  </si>
  <si>
    <t>Заместитель акима, УПИИР, ГНПП "Кокшетау", ДЧС, акимат Айыртауского района</t>
  </si>
  <si>
    <t>Заместитель акима, УПИИР, УЭЖКХ, УПТАД, акимат Айыртауского района</t>
  </si>
  <si>
    <t>Заместитель акима, УПИИР, УКАД, акиматы Айыртауского, Уалихановского, Тайыншинского и Мамлютского районов</t>
  </si>
  <si>
    <t>Заместитель акима, УЭЖКХ, акимы районов</t>
  </si>
  <si>
    <t>Сбор, обобщение и анализ сведений по созданию рабочих мест, в том числе в рамках государственных и правительственнх программ</t>
  </si>
  <si>
    <t>Мониторинг создания рабочих мест посредством ИС "Интеграционная карта создания рабочих мест"</t>
  </si>
  <si>
    <t>Заместитель акима, УКЗСП, акимы районов (города), администраторы программ, ОЗСП</t>
  </si>
  <si>
    <t>Заместитель акима, УКЗСП, акимы районов (города), администраторы программ, ЦЗН, ОЗСП</t>
  </si>
  <si>
    <t>Заместитель акима, УКЗСП, акимы районов (города), ЦЗН, ОЗСП</t>
  </si>
  <si>
    <t>Мониторинг обеспечения полного охвата мерами социальной поддержки (ГАСП) малообеспеченных граждан, от общего количества граждан, которым назначен данный вид социальной поддержки</t>
  </si>
  <si>
    <t>10.2.207.254.113</t>
  </si>
  <si>
    <t>УПИИР  – Управление предпринимательства и индустриально-инновационного развития акимата Северо-Казахстанской области</t>
  </si>
  <si>
    <t>УПТАД  – Управление пассажирского транспорта и автомобильных дорог акимата Северо-Казахстанской области</t>
  </si>
  <si>
    <t>УКРЯАД  – Управление культуры, развития языков и архивного дела</t>
  </si>
  <si>
    <t xml:space="preserve">УФКиС  – Управление физической культуры и спорта акимата Северо-Казахстанской области </t>
  </si>
  <si>
    <t>УСАГ  – Управление строительства, архитектуры и градостроительства акимата Северо-Казахстанской области</t>
  </si>
  <si>
    <t>УО  – Управление образования акимата Северо-Казахстанской области</t>
  </si>
  <si>
    <t>УСХ  – Управление сельского хозяйства и земельных отношений акимата Северо-Казахстанской области</t>
  </si>
  <si>
    <t xml:space="preserve">РОСХ  – Районные отелы сельского хозяйства </t>
  </si>
  <si>
    <t>УЭЖКХ - Управление энергетики и жилищно-коммунального хозяйства акимата Северо-Казахстанской области</t>
  </si>
  <si>
    <t>УЗ  - Управление здравоохранения акимата Северо-Казахстанской области</t>
  </si>
  <si>
    <t>УКЗСП - Управление координации  занятости и социальных программ акимата Северо-Казахстанской области</t>
  </si>
  <si>
    <t>УФ - Управление финансов  акимата Северо-Казахстанской области</t>
  </si>
  <si>
    <t>УЭ - Управление экономики акимата  Северо-Казахстанской области</t>
  </si>
  <si>
    <t>УПРРП – Управление природных ресурсов и регулирования природопользования  акимата Северо-Казахстанской области</t>
  </si>
  <si>
    <t>ДП – Департамент полиции Северо-Казахстанской области</t>
  </si>
  <si>
    <t>СКО - Северо-Казахстанская область</t>
  </si>
  <si>
    <t>Ответственные за исполнение</t>
  </si>
  <si>
    <t>ДЧС СКО - Департамент по чрезвычайным ситуациям Северо-Казахстанской области Комитета по чрезвычайным ситуациям МВД Республики Казахстан</t>
  </si>
  <si>
    <t>УМПиГЗ - Управление по мобилизационной подготовке и гражданской защите</t>
  </si>
  <si>
    <t xml:space="preserve">ГТС - Гидротехнические сооружения </t>
  </si>
  <si>
    <t>ГАСП - Государственная адресная социальная помощь</t>
  </si>
  <si>
    <t>АО - Акционерное общество</t>
  </si>
  <si>
    <t>ТОО - Товарищество с ограниченной ответственнойстью</t>
  </si>
  <si>
    <t>ИФО - Индекс физического объема</t>
  </si>
  <si>
    <t>ВРП - Валовый региональный продукт</t>
  </si>
  <si>
    <t>СЭЗ - Свободная экономическая зона</t>
  </si>
  <si>
    <t>УК - Управляющая компания</t>
  </si>
  <si>
    <t>КХ - Крестьянское хозяйство</t>
  </si>
  <si>
    <t>ИП - Индивидуальный предприниматель</t>
  </si>
  <si>
    <t>МТФ - Молочнотоварная ферма</t>
  </si>
  <si>
    <t xml:space="preserve">ГНПП - Государственный национальный природный парк </t>
  </si>
  <si>
    <t>ТБО - Твердые бытовые отходы</t>
  </si>
  <si>
    <t>МСБ - Малый и средний бизнес</t>
  </si>
  <si>
    <t>СНП - Сельский населенный пункт</t>
  </si>
  <si>
    <t>ГЧП - Госудаарственно-чаастное партнерство</t>
  </si>
  <si>
    <t>АСП - Адресная социальная помощь</t>
  </si>
  <si>
    <t>МРП - Месяный расчетный показатель</t>
  </si>
  <si>
    <t>ОЗСП - Отдел занятости и социальных программ</t>
  </si>
  <si>
    <t>ИС - Информационная система</t>
  </si>
  <si>
    <t>ОДП - Обусловленная денежная помощь</t>
  </si>
  <si>
    <t>МИО - Местный исполнительный орган</t>
  </si>
  <si>
    <t>СПИД - Синдром приобретённого иммунного дефицита</t>
  </si>
  <si>
    <t>Расшифровка аббревиатур:</t>
  </si>
  <si>
    <t>РБ - республиканский бюджет</t>
  </si>
  <si>
    <t>МБ - местный бюджет</t>
  </si>
  <si>
    <t>ДИ - другие источники</t>
  </si>
  <si>
    <t>В пределах выделенных средств</t>
  </si>
  <si>
    <t>тыс.кв. м</t>
  </si>
  <si>
    <t xml:space="preserve">Строительство 
многоквартирных жилых домов в г.Петропавловске и в районах области 
</t>
  </si>
  <si>
    <t>ЦЗН - Центр занятости населения</t>
  </si>
  <si>
    <t>243.082.(113; 111)</t>
  </si>
  <si>
    <t>279.114.015; 253.058.011.015; 743.113.032; 268.113.032; 288.114.032; 261.079.032;</t>
  </si>
  <si>
    <t>451.002.011</t>
  </si>
  <si>
    <t>Заместитель акима, УПТиАД</t>
  </si>
  <si>
    <t xml:space="preserve">Капитальный ремонт трубы на 89 км автомобильной дороги областного значения КТ-83 "Кишкенеколь-Тельжан-Мортык-Тлеусай-Каратерек" </t>
  </si>
  <si>
    <t>Заместитель акима, УПТ и АД, Аким района Шал акын</t>
  </si>
  <si>
    <t>2022, 2023, 2025</t>
  </si>
  <si>
    <t>2021, 2022, 2024, 2025</t>
  </si>
  <si>
    <t>2022, 2025</t>
  </si>
  <si>
    <t>2022, 2024, 2025</t>
  </si>
  <si>
    <t>Информация в МКиС РК</t>
  </si>
  <si>
    <t>495-079-028</t>
  </si>
  <si>
    <t>в прелах выделенных средств</t>
  </si>
  <si>
    <t>495-079-032</t>
  </si>
  <si>
    <t xml:space="preserve">Проведение капитального ремонта организаций  здравоохранения
</t>
  </si>
  <si>
    <t>288009005 288114032 495007032 472003032 472003034</t>
  </si>
  <si>
    <t>288114015 288009005 495007028 472003028</t>
  </si>
  <si>
    <t>7.279.114.015</t>
  </si>
  <si>
    <t>7.279.114.032</t>
  </si>
  <si>
    <t>288.024.011</t>
  </si>
  <si>
    <t>495.021.011</t>
  </si>
  <si>
    <t xml:space="preserve">от 11 февраля 2021 года № 28 </t>
  </si>
  <si>
    <t>Мониторинг внешних рынков сбыта (Афганистан – пищевое яйцо, Литва, Польша, Туркмения и Турция – пшеница, Египет, Монголия – семена льна, Грузия – отруби, Италия – жмых, Китай и Узбекистан – масло растительное)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</si>
</sst>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_-* #,##0_р_._-;\-* #,##0_р_._-;_-* &quot;-&quot;_р_._-;_-@_-"/>
    <numFmt numFmtId="167" formatCode="#,##0.0"/>
    <numFmt numFmtId="168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9" fillId="0" borderId="0">
      <alignment horizontal="left" vertical="top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164" fontId="20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21" fillId="0" borderId="0"/>
    <xf numFmtId="0" fontId="22" fillId="0" borderId="0"/>
    <xf numFmtId="0" fontId="21" fillId="0" borderId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0" fillId="0" borderId="0">
      <alignment horizontal="center"/>
    </xf>
    <xf numFmtId="0" fontId="20" fillId="0" borderId="0">
      <alignment horizontal="center"/>
    </xf>
    <xf numFmtId="0" fontId="23" fillId="0" borderId="0"/>
    <xf numFmtId="0" fontId="20" fillId="0" borderId="0"/>
    <xf numFmtId="0" fontId="20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43" fontId="20" fillId="0" borderId="0" applyFont="0" applyFill="0" applyBorder="0" applyAlignment="0" applyProtection="0"/>
    <xf numFmtId="0" fontId="42" fillId="0" borderId="0"/>
    <xf numFmtId="0" fontId="21" fillId="0" borderId="0"/>
    <xf numFmtId="168" fontId="20" fillId="0" borderId="0" applyFont="0" applyFill="0" applyBorder="0" applyAlignment="0" applyProtection="0"/>
  </cellStyleXfs>
  <cellXfs count="430">
    <xf numFmtId="0" fontId="0" fillId="0" borderId="0" xfId="0"/>
    <xf numFmtId="0" fontId="25" fillId="16" borderId="12" xfId="29" applyFont="1" applyFill="1" applyBorder="1" applyAlignment="1">
      <alignment vertical="top" wrapText="1"/>
    </xf>
    <xf numFmtId="0" fontId="25" fillId="16" borderId="13" xfId="29" applyFont="1" applyFill="1" applyBorder="1" applyAlignment="1">
      <alignment vertical="top" wrapText="1"/>
    </xf>
    <xf numFmtId="0" fontId="25" fillId="17" borderId="10" xfId="0" applyFont="1" applyFill="1" applyBorder="1" applyAlignment="1">
      <alignment horizontal="justify" vertical="center" wrapText="1"/>
    </xf>
    <xf numFmtId="0" fontId="25" fillId="17" borderId="10" xfId="29" applyFont="1" applyFill="1" applyBorder="1" applyAlignment="1">
      <alignment horizontal="center" vertical="top" wrapText="1"/>
    </xf>
    <xf numFmtId="0" fontId="25" fillId="17" borderId="16" xfId="0" applyFont="1" applyFill="1" applyBorder="1" applyAlignment="1">
      <alignment horizontal="center" vertical="center" wrapText="1"/>
    </xf>
    <xf numFmtId="0" fontId="25" fillId="17" borderId="12" xfId="0" applyFont="1" applyFill="1" applyBorder="1" applyAlignment="1">
      <alignment horizontal="center" vertical="center"/>
    </xf>
    <xf numFmtId="0" fontId="25" fillId="17" borderId="12" xfId="29" applyFont="1" applyFill="1" applyBorder="1" applyAlignment="1">
      <alignment horizontal="left" vertical="top" wrapText="1"/>
    </xf>
    <xf numFmtId="0" fontId="25" fillId="16" borderId="14" xfId="29" applyFont="1" applyFill="1" applyBorder="1" applyAlignment="1">
      <alignment vertical="top" wrapText="1"/>
    </xf>
    <xf numFmtId="0" fontId="25" fillId="17" borderId="12" xfId="29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left" vertical="top" wrapText="1"/>
    </xf>
    <xf numFmtId="0" fontId="25" fillId="16" borderId="10" xfId="29" applyFont="1" applyFill="1" applyBorder="1" applyAlignment="1">
      <alignment vertical="center" wrapText="1"/>
    </xf>
    <xf numFmtId="0" fontId="24" fillId="17" borderId="10" xfId="29" applyFont="1" applyFill="1" applyBorder="1" applyAlignment="1">
      <alignment horizontal="center" vertical="center" wrapText="1"/>
    </xf>
    <xf numFmtId="0" fontId="24" fillId="17" borderId="10" xfId="29" applyFont="1" applyFill="1" applyBorder="1" applyAlignment="1">
      <alignment horizontal="center" vertical="center"/>
    </xf>
    <xf numFmtId="0" fontId="25" fillId="17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17" borderId="10" xfId="0" applyFont="1" applyFill="1" applyBorder="1" applyAlignment="1">
      <alignment horizontal="center" vertical="center"/>
    </xf>
    <xf numFmtId="0" fontId="25" fillId="16" borderId="11" xfId="0" applyFont="1" applyFill="1" applyBorder="1" applyAlignment="1">
      <alignment horizontal="center"/>
    </xf>
    <xf numFmtId="0" fontId="25" fillId="16" borderId="11" xfId="29" applyFont="1" applyFill="1" applyBorder="1" applyAlignment="1">
      <alignment vertical="top" wrapText="1"/>
    </xf>
    <xf numFmtId="0" fontId="24" fillId="16" borderId="11" xfId="29" applyFont="1" applyFill="1" applyBorder="1" applyAlignment="1">
      <alignment horizontal="left" vertical="center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0" xfId="0" applyFont="1" applyFill="1"/>
    <xf numFmtId="0" fontId="25" fillId="0" borderId="10" xfId="29" applyFont="1" applyFill="1" applyBorder="1" applyAlignment="1"/>
    <xf numFmtId="0" fontId="25" fillId="0" borderId="0" xfId="29" applyFont="1" applyFill="1"/>
    <xf numFmtId="0" fontId="24" fillId="16" borderId="10" xfId="29" applyFont="1" applyFill="1" applyBorder="1"/>
    <xf numFmtId="0" fontId="26" fillId="17" borderId="10" xfId="29" applyFont="1" applyFill="1" applyBorder="1" applyAlignment="1">
      <alignment horizontal="center" vertical="center" wrapText="1"/>
    </xf>
    <xf numFmtId="0" fontId="25" fillId="17" borderId="0" xfId="29" applyFont="1" applyFill="1"/>
    <xf numFmtId="0" fontId="25" fillId="17" borderId="12" xfId="29" applyFont="1" applyFill="1" applyBorder="1" applyAlignment="1">
      <alignment horizontal="center" vertical="center" wrapText="1"/>
    </xf>
    <xf numFmtId="165" fontId="25" fillId="17" borderId="17" xfId="0" applyNumberFormat="1" applyFont="1" applyFill="1" applyBorder="1" applyAlignment="1">
      <alignment horizontal="center" vertical="center" wrapText="1"/>
    </xf>
    <xf numFmtId="0" fontId="25" fillId="17" borderId="20" xfId="29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vertical="center" wrapText="1"/>
    </xf>
    <xf numFmtId="0" fontId="25" fillId="16" borderId="10" xfId="29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16" borderId="10" xfId="0" applyFont="1" applyFill="1" applyBorder="1" applyAlignment="1">
      <alignment horizontal="center" vertical="center"/>
    </xf>
    <xf numFmtId="0" fontId="25" fillId="16" borderId="16" xfId="29" applyFont="1" applyFill="1" applyBorder="1" applyAlignment="1">
      <alignment vertical="top" wrapText="1"/>
    </xf>
    <xf numFmtId="0" fontId="25" fillId="17" borderId="12" xfId="0" applyFont="1" applyFill="1" applyBorder="1" applyAlignment="1">
      <alignment horizontal="center" vertical="center" wrapText="1"/>
    </xf>
    <xf numFmtId="0" fontId="25" fillId="17" borderId="10" xfId="0" applyFont="1" applyFill="1" applyBorder="1" applyAlignment="1">
      <alignment horizontal="center" vertical="center" wrapText="1"/>
    </xf>
    <xf numFmtId="0" fontId="25" fillId="17" borderId="10" xfId="29" applyFont="1" applyFill="1" applyBorder="1" applyAlignment="1">
      <alignment horizontal="center" vertical="center" wrapText="1"/>
    </xf>
    <xf numFmtId="0" fontId="25" fillId="16" borderId="10" xfId="0" applyFont="1" applyFill="1" applyBorder="1" applyAlignment="1">
      <alignment horizontal="center"/>
    </xf>
    <xf numFmtId="0" fontId="25" fillId="17" borderId="13" xfId="29" applyFont="1" applyFill="1" applyBorder="1" applyAlignment="1">
      <alignment horizontal="left" vertical="top" wrapText="1"/>
    </xf>
    <xf numFmtId="0" fontId="24" fillId="18" borderId="10" xfId="0" applyFont="1" applyFill="1" applyBorder="1" applyAlignment="1">
      <alignment horizontal="center" vertical="top" wrapText="1"/>
    </xf>
    <xf numFmtId="0" fontId="25" fillId="16" borderId="10" xfId="0" applyFont="1" applyFill="1" applyBorder="1" applyAlignment="1">
      <alignment horizontal="left" vertical="center"/>
    </xf>
    <xf numFmtId="0" fontId="25" fillId="16" borderId="10" xfId="29" applyFont="1" applyFill="1" applyBorder="1" applyAlignment="1">
      <alignment vertical="top" wrapText="1"/>
    </xf>
    <xf numFmtId="0" fontId="24" fillId="16" borderId="10" xfId="29" applyFont="1" applyFill="1" applyBorder="1" applyAlignment="1">
      <alignment horizontal="center" vertical="center"/>
    </xf>
    <xf numFmtId="0" fontId="24" fillId="18" borderId="10" xfId="29" applyFont="1" applyFill="1" applyBorder="1" applyAlignment="1">
      <alignment horizontal="center" vertical="center"/>
    </xf>
    <xf numFmtId="0" fontId="24" fillId="17" borderId="0" xfId="29" applyFont="1" applyFill="1"/>
    <xf numFmtId="0" fontId="24" fillId="16" borderId="10" xfId="29" applyFont="1" applyFill="1" applyBorder="1" applyAlignment="1">
      <alignment horizontal="left" vertical="center"/>
    </xf>
    <xf numFmtId="0" fontId="25" fillId="17" borderId="10" xfId="0" applyFont="1" applyFill="1" applyBorder="1" applyAlignment="1">
      <alignment horizontal="center" vertical="top"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Font="1"/>
    <xf numFmtId="0" fontId="27" fillId="0" borderId="0" xfId="0" applyFont="1"/>
    <xf numFmtId="0" fontId="25" fillId="18" borderId="10" xfId="29" applyFont="1" applyFill="1" applyBorder="1" applyAlignment="1">
      <alignment horizontal="center" vertical="center"/>
    </xf>
    <xf numFmtId="0" fontId="25" fillId="18" borderId="12" xfId="0" applyFont="1" applyFill="1" applyBorder="1" applyAlignment="1">
      <alignment vertical="center" wrapText="1"/>
    </xf>
    <xf numFmtId="0" fontId="25" fillId="18" borderId="13" xfId="0" applyFont="1" applyFill="1" applyBorder="1" applyAlignment="1">
      <alignment vertical="center" wrapText="1"/>
    </xf>
    <xf numFmtId="0" fontId="25" fillId="18" borderId="16" xfId="0" applyFont="1" applyFill="1" applyBorder="1" applyAlignment="1">
      <alignment vertical="center" wrapText="1"/>
    </xf>
    <xf numFmtId="0" fontId="25" fillId="17" borderId="10" xfId="28" applyFont="1" applyFill="1" applyBorder="1" applyAlignment="1">
      <alignment horizontal="center" vertical="center" wrapText="1"/>
    </xf>
    <xf numFmtId="165" fontId="25" fillId="17" borderId="10" xfId="0" applyNumberFormat="1" applyFont="1" applyFill="1" applyBorder="1" applyAlignment="1">
      <alignment horizontal="center" vertical="center"/>
    </xf>
    <xf numFmtId="165" fontId="25" fillId="0" borderId="10" xfId="0" applyNumberFormat="1" applyFont="1" applyFill="1" applyBorder="1" applyAlignment="1">
      <alignment horizontal="center" vertical="center" wrapText="1"/>
    </xf>
    <xf numFmtId="0" fontId="25" fillId="16" borderId="11" xfId="29" applyFont="1" applyFill="1" applyBorder="1" applyAlignment="1">
      <alignment horizontal="left" vertical="center"/>
    </xf>
    <xf numFmtId="0" fontId="25" fillId="17" borderId="10" xfId="0" applyFont="1" applyFill="1" applyBorder="1" applyAlignment="1">
      <alignment horizontal="left" vertical="center" wrapText="1"/>
    </xf>
    <xf numFmtId="0" fontId="25" fillId="17" borderId="10" xfId="29" applyFont="1" applyFill="1" applyBorder="1" applyAlignment="1">
      <alignment wrapText="1"/>
    </xf>
    <xf numFmtId="0" fontId="25" fillId="17" borderId="10" xfId="29" applyFont="1" applyFill="1" applyBorder="1"/>
    <xf numFmtId="0" fontId="25" fillId="17" borderId="10" xfId="29" applyFont="1" applyFill="1" applyBorder="1" applyAlignment="1">
      <alignment vertical="center" wrapText="1"/>
    </xf>
    <xf numFmtId="2" fontId="25" fillId="17" borderId="10" xfId="29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4" fillId="17" borderId="10" xfId="29" applyFont="1" applyFill="1" applyBorder="1" applyAlignment="1">
      <alignment horizontal="center" wrapText="1"/>
    </xf>
    <xf numFmtId="0" fontId="24" fillId="17" borderId="12" xfId="29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vertical="center" wrapText="1"/>
    </xf>
    <xf numFmtId="0" fontId="28" fillId="17" borderId="0" xfId="29" applyFont="1" applyFill="1" applyBorder="1" applyAlignment="1">
      <alignment horizontal="center"/>
    </xf>
    <xf numFmtId="0" fontId="28" fillId="17" borderId="0" xfId="29" applyFont="1" applyFill="1" applyBorder="1"/>
    <xf numFmtId="0" fontId="27" fillId="17" borderId="0" xfId="29" applyFont="1" applyFill="1" applyBorder="1"/>
    <xf numFmtId="0" fontId="29" fillId="17" borderId="0" xfId="29" applyFont="1" applyFill="1" applyBorder="1" applyAlignment="1">
      <alignment horizontal="right"/>
    </xf>
    <xf numFmtId="0" fontId="28" fillId="0" borderId="0" xfId="0" applyFont="1"/>
    <xf numFmtId="0" fontId="28" fillId="17" borderId="0" xfId="29" applyFont="1" applyFill="1"/>
    <xf numFmtId="0" fontId="27" fillId="17" borderId="0" xfId="29" applyFont="1" applyFill="1"/>
    <xf numFmtId="0" fontId="30" fillId="17" borderId="10" xfId="29" applyFont="1" applyFill="1" applyBorder="1"/>
    <xf numFmtId="0" fontId="28" fillId="17" borderId="0" xfId="29" applyFont="1" applyFill="1" applyAlignment="1">
      <alignment horizontal="center"/>
    </xf>
    <xf numFmtId="0" fontId="31" fillId="17" borderId="10" xfId="29" applyFont="1" applyFill="1" applyBorder="1" applyAlignment="1">
      <alignment horizontal="center" vertical="center" wrapText="1"/>
    </xf>
    <xf numFmtId="0" fontId="31" fillId="17" borderId="12" xfId="29" applyFont="1" applyFill="1" applyBorder="1" applyAlignment="1">
      <alignment horizontal="center" vertical="center" wrapText="1"/>
    </xf>
    <xf numFmtId="0" fontId="25" fillId="17" borderId="10" xfId="0" applyFont="1" applyFill="1" applyBorder="1" applyAlignment="1">
      <alignment horizontal="justify" vertical="top" wrapText="1"/>
    </xf>
    <xf numFmtId="0" fontId="25" fillId="17" borderId="10" xfId="29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25" fillId="16" borderId="10" xfId="29" applyFont="1" applyFill="1" applyBorder="1"/>
    <xf numFmtId="0" fontId="25" fillId="17" borderId="10" xfId="29" applyFont="1" applyFill="1" applyBorder="1" applyAlignment="1">
      <alignment horizontal="left" wrapText="1"/>
    </xf>
    <xf numFmtId="0" fontId="25" fillId="17" borderId="13" xfId="29" applyFont="1" applyFill="1" applyBorder="1" applyAlignment="1">
      <alignment horizontal="left" wrapText="1"/>
    </xf>
    <xf numFmtId="0" fontId="24" fillId="17" borderId="0" xfId="29" applyFont="1" applyFill="1" applyBorder="1" applyAlignment="1">
      <alignment horizontal="center"/>
    </xf>
    <xf numFmtId="0" fontId="24" fillId="17" borderId="0" xfId="29" applyFont="1" applyFill="1" applyBorder="1"/>
    <xf numFmtId="0" fontId="25" fillId="17" borderId="0" xfId="29" applyFont="1" applyFill="1" applyBorder="1" applyAlignment="1">
      <alignment horizontal="center"/>
    </xf>
    <xf numFmtId="0" fontId="25" fillId="17" borderId="0" xfId="29" applyFont="1" applyFill="1" applyBorder="1" applyAlignment="1">
      <alignment horizontal="center" vertical="center"/>
    </xf>
    <xf numFmtId="0" fontId="31" fillId="17" borderId="0" xfId="29" applyFont="1" applyFill="1" applyBorder="1" applyAlignment="1">
      <alignment horizontal="center"/>
    </xf>
    <xf numFmtId="0" fontId="28" fillId="17" borderId="0" xfId="29" applyFont="1" applyFill="1" applyAlignment="1">
      <alignment horizontal="center" vertical="center"/>
    </xf>
    <xf numFmtId="0" fontId="28" fillId="17" borderId="0" xfId="29" applyFont="1" applyFill="1" applyBorder="1" applyAlignment="1">
      <alignment horizontal="center" vertical="center"/>
    </xf>
    <xf numFmtId="49" fontId="28" fillId="17" borderId="0" xfId="0" applyNumberFormat="1" applyFont="1" applyFill="1" applyBorder="1" applyAlignment="1">
      <alignment horizontal="center" vertical="center" wrapText="1"/>
    </xf>
    <xf numFmtId="0" fontId="28" fillId="17" borderId="0" xfId="0" applyFont="1" applyFill="1" applyBorder="1" applyAlignment="1">
      <alignment horizontal="center" vertical="center" wrapText="1"/>
    </xf>
    <xf numFmtId="0" fontId="27" fillId="17" borderId="0" xfId="0" applyFont="1" applyFill="1" applyBorder="1" applyAlignment="1">
      <alignment horizontal="center" vertical="center" wrapText="1"/>
    </xf>
    <xf numFmtId="0" fontId="28" fillId="17" borderId="0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center" vertical="top" wrapText="1"/>
    </xf>
    <xf numFmtId="1" fontId="33" fillId="0" borderId="10" xfId="29" applyNumberFormat="1" applyFont="1" applyFill="1" applyBorder="1" applyAlignment="1">
      <alignment horizontal="center" vertical="center" wrapText="1"/>
    </xf>
    <xf numFmtId="0" fontId="33" fillId="0" borderId="10" xfId="29" applyFont="1" applyFill="1" applyBorder="1" applyAlignment="1">
      <alignment horizontal="center" vertical="center" wrapText="1"/>
    </xf>
    <xf numFmtId="0" fontId="32" fillId="0" borderId="10" xfId="29" applyFont="1" applyFill="1" applyBorder="1" applyAlignment="1">
      <alignment horizontal="center" vertical="center"/>
    </xf>
    <xf numFmtId="0" fontId="32" fillId="0" borderId="0" xfId="29" applyFont="1"/>
    <xf numFmtId="0" fontId="24" fillId="0" borderId="0" xfId="29" applyFont="1" applyFill="1"/>
    <xf numFmtId="0" fontId="32" fillId="17" borderId="0" xfId="29" applyFont="1" applyFill="1"/>
    <xf numFmtId="0" fontId="34" fillId="0" borderId="10" xfId="0" applyFont="1" applyFill="1" applyBorder="1" applyAlignment="1">
      <alignment horizontal="center" vertical="center" wrapText="1"/>
    </xf>
    <xf numFmtId="0" fontId="35" fillId="17" borderId="10" xfId="0" applyFont="1" applyFill="1" applyBorder="1" applyAlignment="1">
      <alignment horizontal="center" vertical="center" wrapText="1"/>
    </xf>
    <xf numFmtId="0" fontId="34" fillId="17" borderId="10" xfId="29" applyFont="1" applyFill="1" applyBorder="1" applyAlignment="1">
      <alignment horizontal="center" vertical="center" wrapText="1"/>
    </xf>
    <xf numFmtId="165" fontId="35" fillId="17" borderId="10" xfId="0" applyNumberFormat="1" applyFont="1" applyFill="1" applyBorder="1" applyAlignment="1">
      <alignment horizontal="center" vertical="center" wrapText="1"/>
    </xf>
    <xf numFmtId="165" fontId="34" fillId="17" borderId="10" xfId="0" applyNumberFormat="1" applyFont="1" applyFill="1" applyBorder="1" applyAlignment="1">
      <alignment horizontal="center" vertical="center" wrapText="1"/>
    </xf>
    <xf numFmtId="0" fontId="35" fillId="17" borderId="17" xfId="0" applyFont="1" applyFill="1" applyBorder="1" applyAlignment="1">
      <alignment horizontal="center" vertical="center" wrapText="1"/>
    </xf>
    <xf numFmtId="165" fontId="35" fillId="17" borderId="17" xfId="0" applyNumberFormat="1" applyFont="1" applyFill="1" applyBorder="1" applyAlignment="1">
      <alignment horizontal="center" vertical="center" wrapText="1"/>
    </xf>
    <xf numFmtId="0" fontId="25" fillId="16" borderId="10" xfId="0" applyFont="1" applyFill="1" applyBorder="1" applyAlignment="1">
      <alignment horizontal="center" vertical="center" wrapText="1"/>
    </xf>
    <xf numFmtId="0" fontId="25" fillId="16" borderId="10" xfId="29" applyFont="1" applyFill="1" applyBorder="1" applyAlignment="1">
      <alignment vertical="top"/>
    </xf>
    <xf numFmtId="0" fontId="25" fillId="16" borderId="10" xfId="0" applyFont="1" applyFill="1" applyBorder="1" applyAlignment="1">
      <alignment horizontal="center" vertical="top" wrapText="1"/>
    </xf>
    <xf numFmtId="0" fontId="25" fillId="16" borderId="10" xfId="29" applyFont="1" applyFill="1" applyBorder="1" applyAlignment="1">
      <alignment vertical="center"/>
    </xf>
    <xf numFmtId="0" fontId="25" fillId="16" borderId="10" xfId="29" applyFont="1" applyFill="1" applyBorder="1" applyAlignment="1">
      <alignment horizontal="center" vertical="center"/>
    </xf>
    <xf numFmtId="165" fontId="25" fillId="16" borderId="12" xfId="29" applyNumberFormat="1" applyFont="1" applyFill="1" applyBorder="1" applyAlignment="1">
      <alignment horizontal="center" vertical="center"/>
    </xf>
    <xf numFmtId="165" fontId="25" fillId="16" borderId="10" xfId="29" applyNumberFormat="1" applyFont="1" applyFill="1" applyBorder="1" applyAlignment="1">
      <alignment horizontal="center" vertical="center" wrapText="1"/>
    </xf>
    <xf numFmtId="0" fontId="25" fillId="15" borderId="10" xfId="0" applyFont="1" applyFill="1" applyBorder="1" applyAlignment="1">
      <alignment horizontal="center" vertical="center" wrapText="1"/>
    </xf>
    <xf numFmtId="0" fontId="25" fillId="15" borderId="10" xfId="29" applyFont="1" applyFill="1" applyBorder="1" applyAlignment="1">
      <alignment horizontal="left" vertical="center"/>
    </xf>
    <xf numFmtId="0" fontId="25" fillId="15" borderId="10" xfId="0" applyFont="1" applyFill="1" applyBorder="1" applyAlignment="1">
      <alignment horizontal="center" vertical="top" wrapText="1"/>
    </xf>
    <xf numFmtId="0" fontId="25" fillId="15" borderId="10" xfId="29" applyFont="1" applyFill="1" applyBorder="1" applyAlignment="1">
      <alignment vertical="center"/>
    </xf>
    <xf numFmtId="0" fontId="25" fillId="15" borderId="10" xfId="29" applyFont="1" applyFill="1" applyBorder="1" applyAlignment="1">
      <alignment horizontal="center" vertical="center"/>
    </xf>
    <xf numFmtId="165" fontId="25" fillId="15" borderId="12" xfId="29" applyNumberFormat="1" applyFont="1" applyFill="1" applyBorder="1" applyAlignment="1">
      <alignment horizontal="center" vertical="center"/>
    </xf>
    <xf numFmtId="165" fontId="25" fillId="15" borderId="10" xfId="29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justify" vertical="top" wrapText="1"/>
    </xf>
    <xf numFmtId="0" fontId="34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32" fillId="0" borderId="12" xfId="29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165" fontId="25" fillId="16" borderId="10" xfId="29" applyNumberFormat="1" applyFont="1" applyFill="1" applyBorder="1" applyAlignment="1">
      <alignment horizontal="center" vertical="center"/>
    </xf>
    <xf numFmtId="165" fontId="25" fillId="16" borderId="12" xfId="29" applyNumberFormat="1" applyFont="1" applyFill="1" applyBorder="1" applyAlignment="1">
      <alignment horizontal="center" vertical="center" wrapText="1"/>
    </xf>
    <xf numFmtId="0" fontId="24" fillId="16" borderId="10" xfId="29" applyFont="1" applyFill="1" applyBorder="1" applyAlignment="1">
      <alignment vertical="center"/>
    </xf>
    <xf numFmtId="0" fontId="24" fillId="15" borderId="10" xfId="29" applyFont="1" applyFill="1" applyBorder="1" applyAlignment="1">
      <alignment horizontal="center" vertical="center"/>
    </xf>
    <xf numFmtId="0" fontId="24" fillId="15" borderId="10" xfId="29" applyFont="1" applyFill="1" applyBorder="1" applyAlignment="1">
      <alignment vertical="center"/>
    </xf>
    <xf numFmtId="0" fontId="25" fillId="15" borderId="10" xfId="29" applyFont="1" applyFill="1" applyBorder="1"/>
    <xf numFmtId="0" fontId="24" fillId="15" borderId="10" xfId="29" applyFont="1" applyFill="1" applyBorder="1"/>
    <xf numFmtId="165" fontId="25" fillId="15" borderId="10" xfId="29" applyNumberFormat="1" applyFont="1" applyFill="1" applyBorder="1" applyAlignment="1">
      <alignment horizontal="center" vertical="center"/>
    </xf>
    <xf numFmtId="165" fontId="25" fillId="15" borderId="12" xfId="29" applyNumberFormat="1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/>
    </xf>
    <xf numFmtId="0" fontId="24" fillId="17" borderId="0" xfId="0" applyFont="1" applyFill="1"/>
    <xf numFmtId="165" fontId="24" fillId="17" borderId="10" xfId="0" applyNumberFormat="1" applyFont="1" applyFill="1" applyBorder="1" applyAlignment="1">
      <alignment horizontal="center" vertical="center" wrapText="1"/>
    </xf>
    <xf numFmtId="165" fontId="25" fillId="17" borderId="10" xfId="0" applyNumberFormat="1" applyFont="1" applyFill="1" applyBorder="1" applyAlignment="1">
      <alignment horizontal="center" vertical="center" wrapText="1"/>
    </xf>
    <xf numFmtId="0" fontId="24" fillId="16" borderId="17" xfId="0" applyFont="1" applyFill="1" applyBorder="1" applyAlignment="1">
      <alignment horizontal="center" vertical="center" wrapText="1"/>
    </xf>
    <xf numFmtId="0" fontId="25" fillId="16" borderId="17" xfId="29" applyFont="1" applyFill="1" applyBorder="1" applyAlignment="1">
      <alignment horizontal="left" vertical="center"/>
    </xf>
    <xf numFmtId="0" fontId="25" fillId="16" borderId="17" xfId="0" applyFont="1" applyFill="1" applyBorder="1" applyAlignment="1">
      <alignment horizontal="center" vertical="top" wrapText="1"/>
    </xf>
    <xf numFmtId="165" fontId="25" fillId="16" borderId="17" xfId="0" applyNumberFormat="1" applyFont="1" applyFill="1" applyBorder="1" applyAlignment="1">
      <alignment horizontal="center" vertical="center" wrapText="1"/>
    </xf>
    <xf numFmtId="0" fontId="25" fillId="16" borderId="17" xfId="0" applyFont="1" applyFill="1" applyBorder="1" applyAlignment="1">
      <alignment horizontal="center" vertical="center" wrapText="1"/>
    </xf>
    <xf numFmtId="0" fontId="24" fillId="15" borderId="0" xfId="29" applyFont="1" applyFill="1" applyAlignment="1">
      <alignment horizontal="center" vertical="center"/>
    </xf>
    <xf numFmtId="0" fontId="24" fillId="15" borderId="10" xfId="0" applyFont="1" applyFill="1" applyBorder="1" applyAlignment="1">
      <alignment horizontal="left" vertical="top" wrapText="1"/>
    </xf>
    <xf numFmtId="165" fontId="25" fillId="15" borderId="17" xfId="0" applyNumberFormat="1" applyFont="1" applyFill="1" applyBorder="1" applyAlignment="1">
      <alignment horizontal="center" vertical="center" wrapText="1"/>
    </xf>
    <xf numFmtId="0" fontId="32" fillId="17" borderId="10" xfId="29" applyFont="1" applyFill="1" applyBorder="1" applyAlignment="1">
      <alignment vertical="center" wrapText="1"/>
    </xf>
    <xf numFmtId="0" fontId="34" fillId="17" borderId="10" xfId="0" applyFont="1" applyFill="1" applyBorder="1" applyAlignment="1">
      <alignment horizontal="center" vertical="center"/>
    </xf>
    <xf numFmtId="1" fontId="34" fillId="17" borderId="10" xfId="0" applyNumberFormat="1" applyFont="1" applyFill="1" applyBorder="1" applyAlignment="1">
      <alignment horizontal="center" vertical="center" wrapText="1"/>
    </xf>
    <xf numFmtId="1" fontId="35" fillId="17" borderId="10" xfId="0" applyNumberFormat="1" applyFont="1" applyFill="1" applyBorder="1" applyAlignment="1">
      <alignment horizontal="center" vertical="center" wrapText="1"/>
    </xf>
    <xf numFmtId="0" fontId="35" fillId="17" borderId="10" xfId="0" applyFont="1" applyFill="1" applyBorder="1" applyAlignment="1">
      <alignment vertical="center" wrapText="1"/>
    </xf>
    <xf numFmtId="0" fontId="34" fillId="17" borderId="10" xfId="0" applyFont="1" applyFill="1" applyBorder="1" applyAlignment="1">
      <alignment vertical="center" wrapText="1"/>
    </xf>
    <xf numFmtId="49" fontId="34" fillId="17" borderId="10" xfId="0" applyNumberFormat="1" applyFont="1" applyFill="1" applyBorder="1" applyAlignment="1">
      <alignment horizontal="left" vertical="center" wrapText="1"/>
    </xf>
    <xf numFmtId="0" fontId="32" fillId="17" borderId="0" xfId="29" applyFont="1" applyFill="1" applyBorder="1" applyAlignment="1"/>
    <xf numFmtId="1" fontId="35" fillId="17" borderId="17" xfId="0" applyNumberFormat="1" applyFont="1" applyFill="1" applyBorder="1" applyAlignment="1">
      <alignment horizontal="center" vertical="center" wrapText="1"/>
    </xf>
    <xf numFmtId="0" fontId="34" fillId="17" borderId="18" xfId="0" applyFont="1" applyFill="1" applyBorder="1" applyAlignment="1">
      <alignment horizontal="center" vertical="center" wrapText="1"/>
    </xf>
    <xf numFmtId="1" fontId="34" fillId="17" borderId="17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left" vertical="top" wrapText="1"/>
    </xf>
    <xf numFmtId="0" fontId="25" fillId="18" borderId="12" xfId="29" applyFont="1" applyFill="1" applyBorder="1" applyAlignment="1">
      <alignment vertical="center" wrapText="1"/>
    </xf>
    <xf numFmtId="0" fontId="25" fillId="18" borderId="13" xfId="29" applyFont="1" applyFill="1" applyBorder="1" applyAlignment="1">
      <alignment vertical="center" wrapText="1"/>
    </xf>
    <xf numFmtId="0" fontId="25" fillId="18" borderId="16" xfId="29" applyFont="1" applyFill="1" applyBorder="1" applyAlignment="1">
      <alignment vertical="center" wrapText="1"/>
    </xf>
    <xf numFmtId="0" fontId="25" fillId="18" borderId="10" xfId="29" applyFont="1" applyFill="1" applyBorder="1"/>
    <xf numFmtId="0" fontId="24" fillId="18" borderId="10" xfId="29" applyFont="1" applyFill="1" applyBorder="1"/>
    <xf numFmtId="165" fontId="34" fillId="17" borderId="21" xfId="0" applyNumberFormat="1" applyFont="1" applyFill="1" applyBorder="1" applyAlignment="1">
      <alignment horizontal="center" vertical="center" wrapText="1"/>
    </xf>
    <xf numFmtId="0" fontId="24" fillId="17" borderId="0" xfId="29" applyFont="1" applyFill="1" applyAlignment="1">
      <alignment horizontal="center" vertical="center"/>
    </xf>
    <xf numFmtId="0" fontId="24" fillId="17" borderId="10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20" borderId="10" xfId="29" applyFont="1" applyFill="1" applyBorder="1" applyAlignment="1">
      <alignment horizontal="center" vertical="center"/>
    </xf>
    <xf numFmtId="0" fontId="25" fillId="20" borderId="12" xfId="29" applyFont="1" applyFill="1" applyBorder="1" applyAlignment="1">
      <alignment vertical="top"/>
    </xf>
    <xf numFmtId="0" fontId="25" fillId="20" borderId="13" xfId="29" applyFont="1" applyFill="1" applyBorder="1" applyAlignment="1">
      <alignment vertical="top"/>
    </xf>
    <xf numFmtId="0" fontId="25" fillId="20" borderId="16" xfId="29" applyFont="1" applyFill="1" applyBorder="1" applyAlignment="1">
      <alignment vertical="top"/>
    </xf>
    <xf numFmtId="0" fontId="25" fillId="20" borderId="10" xfId="29" applyFont="1" applyFill="1" applyBorder="1"/>
    <xf numFmtId="0" fontId="24" fillId="20" borderId="10" xfId="29" applyFont="1" applyFill="1" applyBorder="1"/>
    <xf numFmtId="0" fontId="24" fillId="19" borderId="0" xfId="29" applyFont="1" applyFill="1"/>
    <xf numFmtId="0" fontId="34" fillId="17" borderId="10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 wrapText="1"/>
    </xf>
    <xf numFmtId="0" fontId="32" fillId="17" borderId="10" xfId="29" applyFont="1" applyFill="1" applyBorder="1" applyAlignment="1">
      <alignment horizontal="center" vertical="center"/>
    </xf>
    <xf numFmtId="167" fontId="24" fillId="17" borderId="10" xfId="0" applyNumberFormat="1" applyFont="1" applyFill="1" applyBorder="1" applyAlignment="1">
      <alignment horizontal="center" vertical="center" wrapText="1"/>
    </xf>
    <xf numFmtId="0" fontId="24" fillId="17" borderId="11" xfId="0" applyFont="1" applyFill="1" applyBorder="1" applyAlignment="1">
      <alignment horizontal="center" vertical="center" wrapText="1"/>
    </xf>
    <xf numFmtId="167" fontId="25" fillId="17" borderId="10" xfId="0" applyNumberFormat="1" applyFont="1" applyFill="1" applyBorder="1" applyAlignment="1">
      <alignment horizontal="center" vertical="center" wrapText="1"/>
    </xf>
    <xf numFmtId="0" fontId="36" fillId="17" borderId="0" xfId="29" applyFont="1" applyFill="1"/>
    <xf numFmtId="0" fontId="24" fillId="0" borderId="10" xfId="0" applyFont="1" applyBorder="1" applyAlignment="1">
      <alignment horizontal="justify" vertical="center" wrapText="1"/>
    </xf>
    <xf numFmtId="165" fontId="25" fillId="17" borderId="16" xfId="29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4" fillId="17" borderId="11" xfId="29" applyFont="1" applyFill="1" applyBorder="1" applyAlignment="1">
      <alignment horizontal="center" vertical="center"/>
    </xf>
    <xf numFmtId="0" fontId="24" fillId="0" borderId="11" xfId="0" applyFont="1" applyBorder="1" applyAlignment="1">
      <alignment vertical="center" wrapText="1"/>
    </xf>
    <xf numFmtId="165" fontId="25" fillId="17" borderId="19" xfId="29" applyNumberFormat="1" applyFont="1" applyFill="1" applyBorder="1" applyAlignment="1">
      <alignment horizontal="center" vertical="center" wrapText="1"/>
    </xf>
    <xf numFmtId="167" fontId="25" fillId="17" borderId="11" xfId="0" applyNumberFormat="1" applyFont="1" applyFill="1" applyBorder="1" applyAlignment="1">
      <alignment horizontal="center" vertical="center" wrapText="1"/>
    </xf>
    <xf numFmtId="167" fontId="24" fillId="17" borderId="11" xfId="0" applyNumberFormat="1" applyFont="1" applyFill="1" applyBorder="1" applyAlignment="1">
      <alignment vertical="top" wrapText="1"/>
    </xf>
    <xf numFmtId="3" fontId="24" fillId="17" borderId="10" xfId="0" applyNumberFormat="1" applyFont="1" applyFill="1" applyBorder="1" applyAlignment="1">
      <alignment horizontal="center" vertical="center" wrapText="1"/>
    </xf>
    <xf numFmtId="0" fontId="37" fillId="17" borderId="0" xfId="29" applyFont="1" applyFill="1"/>
    <xf numFmtId="165" fontId="24" fillId="17" borderId="10" xfId="0" applyNumberFormat="1" applyFont="1" applyFill="1" applyBorder="1" applyAlignment="1">
      <alignment horizontal="justify" vertical="top" wrapText="1"/>
    </xf>
    <xf numFmtId="167" fontId="24" fillId="17" borderId="10" xfId="0" applyNumberFormat="1" applyFont="1" applyFill="1" applyBorder="1" applyAlignment="1">
      <alignment horizontal="justify" vertical="top" wrapText="1"/>
    </xf>
    <xf numFmtId="0" fontId="36" fillId="17" borderId="10" xfId="29" applyFont="1" applyFill="1" applyBorder="1"/>
    <xf numFmtId="0" fontId="24" fillId="17" borderId="10" xfId="0" applyFont="1" applyFill="1" applyBorder="1" applyAlignment="1">
      <alignment vertical="top" wrapText="1"/>
    </xf>
    <xf numFmtId="0" fontId="37" fillId="17" borderId="10" xfId="29" applyFont="1" applyFill="1" applyBorder="1"/>
    <xf numFmtId="0" fontId="24" fillId="17" borderId="10" xfId="0" applyFont="1" applyFill="1" applyBorder="1" applyAlignment="1">
      <alignment horizontal="center" vertical="top" wrapText="1"/>
    </xf>
    <xf numFmtId="165" fontId="25" fillId="17" borderId="10" xfId="29" applyNumberFormat="1" applyFont="1" applyFill="1" applyBorder="1" applyAlignment="1">
      <alignment horizontal="center" vertical="center" wrapText="1"/>
    </xf>
    <xf numFmtId="165" fontId="25" fillId="17" borderId="12" xfId="29" applyNumberFormat="1" applyFont="1" applyFill="1" applyBorder="1" applyAlignment="1">
      <alignment horizontal="center" vertical="center" wrapText="1"/>
    </xf>
    <xf numFmtId="0" fontId="25" fillId="17" borderId="10" xfId="0" applyFont="1" applyFill="1" applyBorder="1" applyAlignment="1">
      <alignment vertical="top" wrapText="1"/>
    </xf>
    <xf numFmtId="49" fontId="31" fillId="0" borderId="10" xfId="29" applyNumberFormat="1" applyFont="1" applyFill="1" applyBorder="1" applyAlignment="1">
      <alignment horizontal="center" vertical="center" wrapText="1"/>
    </xf>
    <xf numFmtId="0" fontId="31" fillId="0" borderId="10" xfId="29" applyFont="1" applyFill="1" applyBorder="1" applyAlignment="1">
      <alignment horizontal="center" vertical="center"/>
    </xf>
    <xf numFmtId="0" fontId="38" fillId="17" borderId="0" xfId="29" applyFont="1" applyFill="1"/>
    <xf numFmtId="0" fontId="38" fillId="0" borderId="0" xfId="29" applyFont="1" applyFill="1"/>
    <xf numFmtId="0" fontId="28" fillId="0" borderId="0" xfId="0" applyFont="1" applyAlignment="1">
      <alignment horizontal="center"/>
    </xf>
    <xf numFmtId="0" fontId="25" fillId="16" borderId="10" xfId="29" applyFont="1" applyFill="1" applyBorder="1" applyAlignment="1">
      <alignment horizontal="center" vertical="top" wrapText="1"/>
    </xf>
    <xf numFmtId="0" fontId="25" fillId="18" borderId="13" xfId="0" applyFont="1" applyFill="1" applyBorder="1" applyAlignment="1">
      <alignment horizontal="center" vertical="center" wrapText="1"/>
    </xf>
    <xf numFmtId="0" fontId="25" fillId="16" borderId="13" xfId="29" applyFont="1" applyFill="1" applyBorder="1" applyAlignment="1">
      <alignment horizontal="center" vertical="top" wrapText="1"/>
    </xf>
    <xf numFmtId="49" fontId="24" fillId="17" borderId="10" xfId="29" applyNumberFormat="1" applyFont="1" applyFill="1" applyBorder="1" applyAlignment="1">
      <alignment horizontal="center" vertical="center" wrapText="1"/>
    </xf>
    <xf numFmtId="1" fontId="25" fillId="17" borderId="10" xfId="29" applyNumberFormat="1" applyFont="1" applyFill="1" applyBorder="1" applyAlignment="1">
      <alignment horizontal="center" vertical="center" wrapText="1"/>
    </xf>
    <xf numFmtId="1" fontId="25" fillId="17" borderId="12" xfId="29" applyNumberFormat="1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vertical="center" wrapText="1"/>
    </xf>
    <xf numFmtId="1" fontId="24" fillId="17" borderId="10" xfId="29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vertical="top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vertical="center" wrapText="1"/>
    </xf>
    <xf numFmtId="1" fontId="31" fillId="0" borderId="10" xfId="29" applyNumberFormat="1" applyFont="1" applyFill="1" applyBorder="1" applyAlignment="1">
      <alignment vertical="center" wrapText="1"/>
    </xf>
    <xf numFmtId="165" fontId="31" fillId="0" borderId="10" xfId="29" applyNumberFormat="1" applyFont="1" applyFill="1" applyBorder="1" applyAlignment="1">
      <alignment vertical="center" wrapText="1"/>
    </xf>
    <xf numFmtId="165" fontId="24" fillId="17" borderId="10" xfId="29" applyNumberFormat="1" applyFont="1" applyFill="1" applyBorder="1" applyAlignment="1">
      <alignment horizontal="center" vertical="center" wrapText="1"/>
    </xf>
    <xf numFmtId="0" fontId="24" fillId="16" borderId="10" xfId="29" applyFont="1" applyFill="1" applyBorder="1" applyAlignment="1">
      <alignment horizontal="center" vertical="center" wrapText="1"/>
    </xf>
    <xf numFmtId="0" fontId="24" fillId="15" borderId="10" xfId="29" applyFont="1" applyFill="1" applyBorder="1" applyAlignment="1">
      <alignment horizontal="center" vertical="center" wrapText="1"/>
    </xf>
    <xf numFmtId="0" fontId="25" fillId="15" borderId="10" xfId="29" applyFont="1" applyFill="1" applyBorder="1" applyAlignment="1">
      <alignment vertical="top"/>
    </xf>
    <xf numFmtId="2" fontId="25" fillId="15" borderId="10" xfId="29" applyNumberFormat="1" applyFont="1" applyFill="1" applyBorder="1" applyAlignment="1">
      <alignment horizontal="center" vertical="center"/>
    </xf>
    <xf numFmtId="0" fontId="25" fillId="18" borderId="12" xfId="0" applyFont="1" applyFill="1" applyBorder="1" applyAlignment="1">
      <alignment vertical="top" wrapText="1"/>
    </xf>
    <xf numFmtId="0" fontId="25" fillId="18" borderId="13" xfId="0" applyFont="1" applyFill="1" applyBorder="1" applyAlignment="1">
      <alignment horizontal="center" vertical="top" wrapText="1"/>
    </xf>
    <xf numFmtId="0" fontId="25" fillId="18" borderId="13" xfId="0" applyFont="1" applyFill="1" applyBorder="1" applyAlignment="1">
      <alignment vertical="top" wrapText="1"/>
    </xf>
    <xf numFmtId="0" fontId="25" fillId="18" borderId="16" xfId="0" applyFont="1" applyFill="1" applyBorder="1" applyAlignment="1">
      <alignment vertical="top" wrapText="1"/>
    </xf>
    <xf numFmtId="167" fontId="25" fillId="18" borderId="10" xfId="0" applyNumberFormat="1" applyFont="1" applyFill="1" applyBorder="1" applyAlignment="1">
      <alignment horizontal="center" vertical="center" wrapText="1"/>
    </xf>
    <xf numFmtId="0" fontId="24" fillId="17" borderId="11" xfId="0" applyFont="1" applyFill="1" applyBorder="1" applyAlignment="1">
      <alignment horizontal="center" vertical="top" wrapText="1"/>
    </xf>
    <xf numFmtId="0" fontId="25" fillId="17" borderId="11" xfId="0" applyNumberFormat="1" applyFont="1" applyFill="1" applyBorder="1" applyAlignment="1">
      <alignment horizontal="center" vertical="center" wrapText="1"/>
    </xf>
    <xf numFmtId="0" fontId="32" fillId="17" borderId="11" xfId="29" applyFont="1" applyFill="1" applyBorder="1" applyAlignment="1">
      <alignment horizontal="center" vertical="center"/>
    </xf>
    <xf numFmtId="0" fontId="25" fillId="17" borderId="10" xfId="0" applyNumberFormat="1" applyFont="1" applyFill="1" applyBorder="1" applyAlignment="1">
      <alignment horizontal="center" vertical="center" wrapText="1"/>
    </xf>
    <xf numFmtId="0" fontId="24" fillId="17" borderId="11" xfId="0" applyFont="1" applyFill="1" applyBorder="1" applyAlignment="1">
      <alignment horizontal="left" vertical="top" wrapText="1"/>
    </xf>
    <xf numFmtId="1" fontId="24" fillId="17" borderId="11" xfId="0" applyNumberFormat="1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left" vertical="top" wrapText="1"/>
    </xf>
    <xf numFmtId="0" fontId="24" fillId="17" borderId="14" xfId="0" applyFont="1" applyFill="1" applyBorder="1" applyAlignment="1">
      <alignment horizontal="center" vertical="top" wrapText="1"/>
    </xf>
    <xf numFmtId="2" fontId="24" fillId="17" borderId="11" xfId="0" applyNumberFormat="1" applyFont="1" applyFill="1" applyBorder="1" applyAlignment="1">
      <alignment horizontal="center" vertical="center" wrapText="1"/>
    </xf>
    <xf numFmtId="0" fontId="0" fillId="17" borderId="0" xfId="0" applyFill="1"/>
    <xf numFmtId="0" fontId="24" fillId="17" borderId="15" xfId="0" applyFont="1" applyFill="1" applyBorder="1" applyAlignment="1">
      <alignment horizontal="center" vertical="center" wrapText="1"/>
    </xf>
    <xf numFmtId="1" fontId="24" fillId="17" borderId="10" xfId="0" applyNumberFormat="1" applyFont="1" applyFill="1" applyBorder="1" applyAlignment="1">
      <alignment horizontal="center" vertical="center" wrapText="1"/>
    </xf>
    <xf numFmtId="2" fontId="24" fillId="17" borderId="10" xfId="0" applyNumberFormat="1" applyFont="1" applyFill="1" applyBorder="1" applyAlignment="1">
      <alignment horizontal="center" vertical="center" wrapText="1"/>
    </xf>
    <xf numFmtId="0" fontId="33" fillId="17" borderId="10" xfId="29" applyFont="1" applyFill="1" applyBorder="1" applyAlignment="1">
      <alignment horizontal="center" vertical="center"/>
    </xf>
    <xf numFmtId="0" fontId="34" fillId="17" borderId="11" xfId="29" applyFont="1" applyFill="1" applyBorder="1" applyAlignment="1">
      <alignment horizontal="center" vertical="center"/>
    </xf>
    <xf numFmtId="0" fontId="39" fillId="17" borderId="10" xfId="0" applyFont="1" applyFill="1" applyBorder="1" applyAlignment="1">
      <alignment horizontal="left" vertical="center" wrapText="1"/>
    </xf>
    <xf numFmtId="0" fontId="35" fillId="17" borderId="12" xfId="0" applyFont="1" applyFill="1" applyBorder="1" applyAlignment="1">
      <alignment horizontal="center" vertical="center" wrapText="1"/>
    </xf>
    <xf numFmtId="0" fontId="25" fillId="18" borderId="12" xfId="29" applyFont="1" applyFill="1" applyBorder="1" applyAlignment="1">
      <alignment vertical="top" wrapText="1"/>
    </xf>
    <xf numFmtId="0" fontId="25" fillId="18" borderId="13" xfId="29" applyFont="1" applyFill="1" applyBorder="1" applyAlignment="1">
      <alignment horizontal="center" vertical="top" wrapText="1"/>
    </xf>
    <xf numFmtId="0" fontId="25" fillId="18" borderId="13" xfId="29" applyFont="1" applyFill="1" applyBorder="1" applyAlignment="1">
      <alignment vertical="top" wrapText="1"/>
    </xf>
    <xf numFmtId="0" fontId="25" fillId="18" borderId="18" xfId="29" applyFont="1" applyFill="1" applyBorder="1" applyAlignment="1">
      <alignment vertical="top" wrapText="1"/>
    </xf>
    <xf numFmtId="0" fontId="25" fillId="18" borderId="16" xfId="29" applyFont="1" applyFill="1" applyBorder="1" applyAlignment="1">
      <alignment vertical="top" wrapText="1"/>
    </xf>
    <xf numFmtId="0" fontId="24" fillId="18" borderId="10" xfId="29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 wrapText="1"/>
    </xf>
    <xf numFmtId="49" fontId="24" fillId="17" borderId="10" xfId="0" applyNumberFormat="1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justify" vertical="top" wrapText="1"/>
    </xf>
    <xf numFmtId="0" fontId="25" fillId="18" borderId="10" xfId="0" applyFont="1" applyFill="1" applyBorder="1" applyAlignment="1">
      <alignment vertical="top" wrapText="1"/>
    </xf>
    <xf numFmtId="165" fontId="25" fillId="16" borderId="10" xfId="29" applyNumberFormat="1" applyFont="1" applyFill="1" applyBorder="1"/>
    <xf numFmtId="0" fontId="31" fillId="17" borderId="10" xfId="29" applyFont="1" applyFill="1" applyBorder="1" applyAlignment="1">
      <alignment horizontal="center" vertical="center" wrapText="1"/>
    </xf>
    <xf numFmtId="0" fontId="31" fillId="17" borderId="12" xfId="29" applyFont="1" applyFill="1" applyBorder="1" applyAlignment="1">
      <alignment horizontal="center" vertical="center" wrapText="1"/>
    </xf>
    <xf numFmtId="0" fontId="24" fillId="17" borderId="17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34" fillId="17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34" fillId="17" borderId="11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 wrapText="1"/>
    </xf>
    <xf numFmtId="0" fontId="34" fillId="17" borderId="10" xfId="0" applyFont="1" applyFill="1" applyBorder="1" applyAlignment="1">
      <alignment horizontal="left" vertical="center" wrapText="1"/>
    </xf>
    <xf numFmtId="0" fontId="24" fillId="17" borderId="10" xfId="0" applyFont="1" applyFill="1" applyBorder="1" applyAlignment="1">
      <alignment horizontal="left" vertical="center" wrapText="1"/>
    </xf>
    <xf numFmtId="0" fontId="34" fillId="17" borderId="17" xfId="0" applyFont="1" applyFill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24" fillId="0" borderId="10" xfId="29" applyFont="1" applyFill="1" applyBorder="1" applyAlignment="1">
      <alignment horizontal="center" vertical="center"/>
    </xf>
    <xf numFmtId="0" fontId="32" fillId="0" borderId="0" xfId="29" applyFont="1" applyFill="1"/>
    <xf numFmtId="0" fontId="24" fillId="0" borderId="10" xfId="0" applyFont="1" applyFill="1" applyBorder="1" applyAlignment="1">
      <alignment horizontal="left" vertical="center" wrapText="1"/>
    </xf>
    <xf numFmtId="0" fontId="25" fillId="0" borderId="10" xfId="29" applyFont="1" applyFill="1" applyBorder="1" applyAlignment="1">
      <alignment horizontal="center" vertical="center" wrapText="1"/>
    </xf>
    <xf numFmtId="0" fontId="24" fillId="0" borderId="10" xfId="29" applyFont="1" applyFill="1" applyBorder="1"/>
    <xf numFmtId="0" fontId="24" fillId="0" borderId="17" xfId="29" applyFont="1" applyFill="1" applyBorder="1" applyAlignment="1">
      <alignment horizontal="center" vertical="center"/>
    </xf>
    <xf numFmtId="165" fontId="25" fillId="0" borderId="17" xfId="0" applyNumberFormat="1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" fontId="24" fillId="0" borderId="10" xfId="0" applyNumberFormat="1" applyFont="1" applyFill="1" applyBorder="1" applyAlignment="1">
      <alignment horizontal="center" vertical="center" wrapText="1"/>
    </xf>
    <xf numFmtId="0" fontId="25" fillId="18" borderId="10" xfId="29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16" borderId="11" xfId="29" applyFont="1" applyFill="1" applyBorder="1" applyAlignment="1">
      <alignment horizontal="center" vertical="top" wrapText="1"/>
    </xf>
    <xf numFmtId="0" fontId="25" fillId="16" borderId="10" xfId="29" applyFont="1" applyFill="1" applyBorder="1" applyAlignment="1">
      <alignment horizontal="center" vertical="center" wrapText="1"/>
    </xf>
    <xf numFmtId="0" fontId="25" fillId="18" borderId="13" xfId="29" applyFont="1" applyFill="1" applyBorder="1" applyAlignment="1">
      <alignment horizontal="center" vertical="center" wrapText="1"/>
    </xf>
    <xf numFmtId="0" fontId="25" fillId="20" borderId="13" xfId="29" applyFont="1" applyFill="1" applyBorder="1" applyAlignment="1">
      <alignment horizontal="center" vertical="top"/>
    </xf>
    <xf numFmtId="0" fontId="32" fillId="0" borderId="0" xfId="0" applyFont="1" applyFill="1"/>
    <xf numFmtId="0" fontId="41" fillId="17" borderId="10" xfId="0" applyFont="1" applyFill="1" applyBorder="1" applyAlignment="1">
      <alignment horizontal="center" vertical="center"/>
    </xf>
    <xf numFmtId="0" fontId="24" fillId="17" borderId="0" xfId="29" applyFont="1" applyFill="1"/>
    <xf numFmtId="0" fontId="24" fillId="0" borderId="0" xfId="0" applyFont="1" applyFill="1"/>
    <xf numFmtId="0" fontId="24" fillId="17" borderId="0" xfId="0" applyFont="1" applyFill="1"/>
    <xf numFmtId="0" fontId="24" fillId="17" borderId="0" xfId="29" applyFont="1" applyFill="1" applyAlignment="1">
      <alignment horizontal="center"/>
    </xf>
    <xf numFmtId="0" fontId="39" fillId="0" borderId="0" xfId="0" applyFont="1" applyAlignment="1">
      <alignment horizontal="justify" vertical="center"/>
    </xf>
    <xf numFmtId="0" fontId="24" fillId="21" borderId="10" xfId="29" applyFont="1" applyFill="1" applyBorder="1" applyAlignment="1">
      <alignment horizontal="center" vertical="center"/>
    </xf>
    <xf numFmtId="0" fontId="25" fillId="21" borderId="10" xfId="28" applyFont="1" applyFill="1" applyBorder="1" applyAlignment="1">
      <alignment horizontal="justify" vertical="top" wrapText="1"/>
    </xf>
    <xf numFmtId="0" fontId="25" fillId="21" borderId="10" xfId="28" applyFont="1" applyFill="1" applyBorder="1" applyAlignment="1">
      <alignment horizontal="center" vertical="center" wrapText="1"/>
    </xf>
    <xf numFmtId="0" fontId="25" fillId="21" borderId="10" xfId="28" applyFont="1" applyFill="1" applyBorder="1" applyAlignment="1">
      <alignment horizontal="center" vertical="top" wrapText="1"/>
    </xf>
    <xf numFmtId="167" fontId="25" fillId="21" borderId="10" xfId="0" applyNumberFormat="1" applyFont="1" applyFill="1" applyBorder="1" applyAlignment="1">
      <alignment horizontal="center" vertical="center" wrapText="1"/>
    </xf>
    <xf numFmtId="165" fontId="25" fillId="21" borderId="10" xfId="29" applyNumberFormat="1" applyFont="1" applyFill="1" applyBorder="1" applyAlignment="1">
      <alignment horizontal="center" vertical="center"/>
    </xf>
    <xf numFmtId="165" fontId="24" fillId="21" borderId="10" xfId="29" applyNumberFormat="1" applyFont="1" applyFill="1" applyBorder="1" applyAlignment="1">
      <alignment horizontal="center" vertical="center"/>
    </xf>
    <xf numFmtId="0" fontId="24" fillId="17" borderId="10" xfId="29" applyFont="1" applyFill="1" applyBorder="1" applyAlignment="1">
      <alignment vertical="center"/>
    </xf>
    <xf numFmtId="0" fontId="24" fillId="17" borderId="11" xfId="28" applyFont="1" applyFill="1" applyBorder="1" applyAlignment="1">
      <alignment horizontal="justify" vertical="top" wrapText="1"/>
    </xf>
    <xf numFmtId="0" fontId="24" fillId="17" borderId="10" xfId="28" applyFont="1" applyFill="1" applyBorder="1" applyAlignment="1">
      <alignment horizontal="center" vertical="top" wrapText="1"/>
    </xf>
    <xf numFmtId="167" fontId="25" fillId="17" borderId="10" xfId="29" applyNumberFormat="1" applyFont="1" applyFill="1" applyBorder="1" applyAlignment="1">
      <alignment horizontal="center" vertical="center"/>
    </xf>
    <xf numFmtId="165" fontId="25" fillId="17" borderId="10" xfId="29" applyNumberFormat="1" applyFont="1" applyFill="1" applyBorder="1" applyAlignment="1">
      <alignment horizontal="center" vertical="center"/>
    </xf>
    <xf numFmtId="0" fontId="24" fillId="17" borderId="10" xfId="28" applyFont="1" applyFill="1" applyBorder="1" applyAlignment="1">
      <alignment horizontal="center" vertical="center" wrapText="1"/>
    </xf>
    <xf numFmtId="167" fontId="25" fillId="17" borderId="12" xfId="29" applyNumberFormat="1" applyFont="1" applyFill="1" applyBorder="1" applyAlignment="1">
      <alignment horizontal="center" vertical="center"/>
    </xf>
    <xf numFmtId="165" fontId="24" fillId="17" borderId="10" xfId="29" applyNumberFormat="1" applyFont="1" applyFill="1" applyBorder="1" applyAlignment="1">
      <alignment horizontal="center" vertical="center"/>
    </xf>
    <xf numFmtId="167" fontId="40" fillId="17" borderId="10" xfId="0" applyNumberFormat="1" applyFont="1" applyFill="1" applyBorder="1" applyAlignment="1">
      <alignment horizontal="center" vertical="center" wrapText="1"/>
    </xf>
    <xf numFmtId="0" fontId="24" fillId="16" borderId="10" xfId="29" applyFont="1" applyFill="1" applyBorder="1" applyAlignment="1">
      <alignment horizontal="center"/>
    </xf>
    <xf numFmtId="0" fontId="24" fillId="15" borderId="10" xfId="29" applyFont="1" applyFill="1" applyBorder="1" applyAlignment="1">
      <alignment horizontal="center"/>
    </xf>
    <xf numFmtId="0" fontId="24" fillId="22" borderId="10" xfId="0" applyFont="1" applyFill="1" applyBorder="1" applyAlignment="1">
      <alignment horizontal="center" vertical="center" wrapText="1"/>
    </xf>
    <xf numFmtId="0" fontId="34" fillId="17" borderId="10" xfId="0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horizontal="center" vertical="center" wrapText="1"/>
    </xf>
    <xf numFmtId="0" fontId="34" fillId="17" borderId="17" xfId="0" applyFont="1" applyFill="1" applyBorder="1" applyAlignment="1">
      <alignment horizontal="center" vertical="center" wrapText="1"/>
    </xf>
    <xf numFmtId="165" fontId="35" fillId="21" borderId="10" xfId="0" applyNumberFormat="1" applyFont="1" applyFill="1" applyBorder="1" applyAlignment="1">
      <alignment horizontal="center" vertical="center" wrapText="1"/>
    </xf>
    <xf numFmtId="0" fontId="35" fillId="21" borderId="10" xfId="0" applyFont="1" applyFill="1" applyBorder="1" applyAlignment="1">
      <alignment horizontal="center" vertical="center" wrapText="1"/>
    </xf>
    <xf numFmtId="0" fontId="34" fillId="21" borderId="10" xfId="0" applyFont="1" applyFill="1" applyBorder="1" applyAlignment="1">
      <alignment horizontal="center" vertical="center" wrapText="1"/>
    </xf>
    <xf numFmtId="0" fontId="35" fillId="21" borderId="10" xfId="0" applyFont="1" applyFill="1" applyBorder="1" applyAlignment="1">
      <alignment horizontal="left" vertical="top" wrapText="1"/>
    </xf>
    <xf numFmtId="0" fontId="34" fillId="21" borderId="10" xfId="29" applyFont="1" applyFill="1" applyBorder="1" applyAlignment="1">
      <alignment horizontal="center" vertical="center" wrapText="1"/>
    </xf>
    <xf numFmtId="0" fontId="34" fillId="21" borderId="17" xfId="0" applyFont="1" applyFill="1" applyBorder="1" applyAlignment="1">
      <alignment horizontal="center" vertical="center" wrapText="1"/>
    </xf>
    <xf numFmtId="0" fontId="24" fillId="17" borderId="11" xfId="0" applyFont="1" applyFill="1" applyBorder="1" applyAlignment="1">
      <alignment horizontal="center" vertical="center" wrapText="1"/>
    </xf>
    <xf numFmtId="0" fontId="24" fillId="17" borderId="17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/>
    </xf>
    <xf numFmtId="166" fontId="24" fillId="17" borderId="10" xfId="0" applyNumberFormat="1" applyFont="1" applyFill="1" applyBorder="1" applyAlignment="1">
      <alignment horizontal="center" vertical="center" wrapText="1" shrinkToFit="1"/>
    </xf>
    <xf numFmtId="0" fontId="34" fillId="17" borderId="10" xfId="0" applyFont="1" applyFill="1" applyBorder="1" applyAlignment="1">
      <alignment horizontal="center" vertical="center" wrapText="1"/>
    </xf>
    <xf numFmtId="0" fontId="34" fillId="17" borderId="11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 wrapText="1"/>
    </xf>
    <xf numFmtId="0" fontId="34" fillId="17" borderId="10" xfId="0" applyFont="1" applyFill="1" applyBorder="1" applyAlignment="1">
      <alignment horizontal="left" vertical="center" wrapText="1"/>
    </xf>
    <xf numFmtId="0" fontId="24" fillId="17" borderId="10" xfId="0" applyFont="1" applyFill="1" applyBorder="1" applyAlignment="1">
      <alignment horizontal="left" vertical="center" wrapText="1"/>
    </xf>
    <xf numFmtId="0" fontId="34" fillId="17" borderId="17" xfId="0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horizontal="center" vertical="center"/>
    </xf>
    <xf numFmtId="0" fontId="34" fillId="17" borderId="17" xfId="0" applyFont="1" applyFill="1" applyBorder="1" applyAlignment="1">
      <alignment horizontal="left" vertical="center" wrapText="1"/>
    </xf>
    <xf numFmtId="0" fontId="25" fillId="17" borderId="0" xfId="0" applyFont="1" applyFill="1"/>
    <xf numFmtId="165" fontId="34" fillId="17" borderId="17" xfId="0" applyNumberFormat="1" applyFont="1" applyFill="1" applyBorder="1" applyAlignment="1">
      <alignment horizontal="center" vertical="center" wrapText="1"/>
    </xf>
    <xf numFmtId="165" fontId="24" fillId="17" borderId="10" xfId="37" applyNumberFormat="1" applyFont="1" applyFill="1" applyBorder="1" applyAlignment="1">
      <alignment horizontal="center" vertical="center"/>
    </xf>
    <xf numFmtId="0" fontId="34" fillId="17" borderId="10" xfId="0" applyFont="1" applyFill="1" applyBorder="1" applyAlignment="1">
      <alignment horizontal="left" vertical="top" wrapText="1"/>
    </xf>
    <xf numFmtId="165" fontId="34" fillId="17" borderId="10" xfId="29" applyNumberFormat="1" applyFont="1" applyFill="1" applyBorder="1" applyAlignment="1">
      <alignment horizontal="center" vertical="center" wrapText="1"/>
    </xf>
    <xf numFmtId="165" fontId="32" fillId="17" borderId="10" xfId="29" applyNumberFormat="1" applyFont="1" applyFill="1" applyBorder="1" applyAlignment="1">
      <alignment horizontal="center" vertical="center"/>
    </xf>
    <xf numFmtId="0" fontId="25" fillId="17" borderId="10" xfId="0" applyFont="1" applyFill="1" applyBorder="1" applyAlignment="1">
      <alignment vertical="center" wrapText="1"/>
    </xf>
    <xf numFmtId="0" fontId="25" fillId="17" borderId="10" xfId="0" applyFont="1" applyFill="1" applyBorder="1" applyAlignment="1">
      <alignment wrapText="1"/>
    </xf>
    <xf numFmtId="0" fontId="24" fillId="17" borderId="10" xfId="0" applyFont="1" applyFill="1" applyBorder="1" applyAlignment="1">
      <alignment wrapText="1"/>
    </xf>
    <xf numFmtId="49" fontId="34" fillId="17" borderId="10" xfId="0" applyNumberFormat="1" applyFont="1" applyFill="1" applyBorder="1" applyAlignment="1">
      <alignment horizontal="left" vertical="top" wrapText="1"/>
    </xf>
    <xf numFmtId="0" fontId="32" fillId="17" borderId="11" xfId="0" applyNumberFormat="1" applyFont="1" applyFill="1" applyBorder="1" applyAlignment="1">
      <alignment horizontal="left" vertical="center" wrapText="1"/>
    </xf>
    <xf numFmtId="0" fontId="32" fillId="17" borderId="11" xfId="0" applyNumberFormat="1" applyFont="1" applyFill="1" applyBorder="1" applyAlignment="1">
      <alignment horizontal="center" vertical="center" wrapText="1"/>
    </xf>
    <xf numFmtId="165" fontId="32" fillId="17" borderId="17" xfId="0" applyNumberFormat="1" applyFont="1" applyFill="1" applyBorder="1" applyAlignment="1">
      <alignment horizontal="center" vertical="center"/>
    </xf>
    <xf numFmtId="165" fontId="32" fillId="17" borderId="10" xfId="0" applyNumberFormat="1" applyFont="1" applyFill="1" applyBorder="1" applyAlignment="1">
      <alignment horizontal="center" vertical="center" wrapText="1"/>
    </xf>
    <xf numFmtId="165" fontId="33" fillId="17" borderId="10" xfId="0" applyNumberFormat="1" applyFont="1" applyFill="1" applyBorder="1" applyAlignment="1">
      <alignment horizontal="center" vertical="center" wrapText="1"/>
    </xf>
    <xf numFmtId="0" fontId="33" fillId="17" borderId="10" xfId="29" applyNumberFormat="1" applyFont="1" applyFill="1" applyBorder="1" applyAlignment="1">
      <alignment horizontal="center" vertical="center"/>
    </xf>
    <xf numFmtId="0" fontId="32" fillId="17" borderId="10" xfId="29" applyNumberFormat="1" applyFont="1" applyFill="1" applyBorder="1" applyAlignment="1">
      <alignment horizontal="center" vertical="center"/>
    </xf>
    <xf numFmtId="0" fontId="24" fillId="17" borderId="10" xfId="0" applyFont="1" applyFill="1" applyBorder="1" applyAlignment="1">
      <alignment horizontal="center" vertical="center" wrapText="1"/>
    </xf>
    <xf numFmtId="0" fontId="24" fillId="17" borderId="11" xfId="29" applyFont="1" applyFill="1" applyBorder="1" applyAlignment="1">
      <alignment horizontal="center" vertical="center"/>
    </xf>
    <xf numFmtId="0" fontId="24" fillId="17" borderId="17" xfId="29" applyFont="1" applyFill="1" applyBorder="1" applyAlignment="1">
      <alignment horizontal="center" vertical="center"/>
    </xf>
    <xf numFmtId="0" fontId="24" fillId="17" borderId="11" xfId="0" applyFont="1" applyFill="1" applyBorder="1" applyAlignment="1">
      <alignment horizontal="left" vertical="top" wrapText="1"/>
    </xf>
    <xf numFmtId="0" fontId="24" fillId="17" borderId="17" xfId="0" applyFont="1" applyFill="1" applyBorder="1" applyAlignment="1">
      <alignment horizontal="left" vertical="top" wrapText="1"/>
    </xf>
    <xf numFmtId="49" fontId="24" fillId="17" borderId="11" xfId="0" applyNumberFormat="1" applyFont="1" applyFill="1" applyBorder="1" applyAlignment="1">
      <alignment horizontal="center" vertical="center" wrapText="1"/>
    </xf>
    <xf numFmtId="49" fontId="24" fillId="17" borderId="17" xfId="0" applyNumberFormat="1" applyFont="1" applyFill="1" applyBorder="1" applyAlignment="1">
      <alignment horizontal="center" vertical="center" wrapText="1"/>
    </xf>
    <xf numFmtId="0" fontId="24" fillId="17" borderId="11" xfId="0" applyFont="1" applyFill="1" applyBorder="1" applyAlignment="1">
      <alignment horizontal="center" vertical="center"/>
    </xf>
    <xf numFmtId="0" fontId="24" fillId="17" borderId="17" xfId="0" applyFont="1" applyFill="1" applyBorder="1" applyAlignment="1">
      <alignment horizontal="center" vertical="center"/>
    </xf>
    <xf numFmtId="0" fontId="24" fillId="17" borderId="10" xfId="0" applyFont="1" applyFill="1" applyBorder="1" applyAlignment="1">
      <alignment horizontal="center" vertical="center"/>
    </xf>
    <xf numFmtId="0" fontId="28" fillId="17" borderId="12" xfId="29" applyFont="1" applyFill="1" applyBorder="1" applyAlignment="1">
      <alignment horizontal="center" vertical="center" wrapText="1"/>
    </xf>
    <xf numFmtId="0" fontId="28" fillId="17" borderId="13" xfId="29" applyFont="1" applyFill="1" applyBorder="1" applyAlignment="1">
      <alignment horizontal="center" vertical="center" wrapText="1"/>
    </xf>
    <xf numFmtId="0" fontId="28" fillId="17" borderId="16" xfId="29" applyFont="1" applyFill="1" applyBorder="1" applyAlignment="1">
      <alignment horizontal="center" vertical="center" wrapText="1"/>
    </xf>
    <xf numFmtId="0" fontId="25" fillId="17" borderId="0" xfId="29" applyFont="1" applyFill="1" applyBorder="1" applyAlignment="1">
      <alignment horizontal="center" wrapText="1"/>
    </xf>
    <xf numFmtId="0" fontId="29" fillId="17" borderId="0" xfId="29" applyFont="1" applyFill="1" applyBorder="1" applyAlignment="1">
      <alignment horizontal="center" wrapText="1"/>
    </xf>
    <xf numFmtId="0" fontId="31" fillId="17" borderId="10" xfId="29" applyFont="1" applyFill="1" applyBorder="1" applyAlignment="1">
      <alignment horizontal="center" vertical="center" wrapText="1"/>
    </xf>
    <xf numFmtId="0" fontId="31" fillId="17" borderId="12" xfId="29" applyFont="1" applyFill="1" applyBorder="1" applyAlignment="1">
      <alignment horizontal="center" vertical="center" wrapText="1"/>
    </xf>
    <xf numFmtId="0" fontId="31" fillId="17" borderId="15" xfId="29" applyFont="1" applyFill="1" applyBorder="1" applyAlignment="1">
      <alignment horizontal="center" vertical="center" wrapText="1"/>
    </xf>
    <xf numFmtId="0" fontId="31" fillId="17" borderId="14" xfId="29" applyFont="1" applyFill="1" applyBorder="1" applyAlignment="1">
      <alignment horizontal="center" vertical="center" wrapText="1"/>
    </xf>
    <xf numFmtId="0" fontId="31" fillId="17" borderId="19" xfId="29" applyFont="1" applyFill="1" applyBorder="1" applyAlignment="1">
      <alignment horizontal="center" vertical="center" wrapText="1"/>
    </xf>
    <xf numFmtId="0" fontId="31" fillId="17" borderId="17" xfId="29" applyFont="1" applyFill="1" applyBorder="1" applyAlignment="1">
      <alignment horizontal="center" vertical="center" wrapText="1"/>
    </xf>
    <xf numFmtId="0" fontId="24" fillId="17" borderId="11" xfId="0" applyFont="1" applyFill="1" applyBorder="1" applyAlignment="1">
      <alignment horizontal="center" vertical="center" wrapText="1"/>
    </xf>
    <xf numFmtId="0" fontId="24" fillId="17" borderId="17" xfId="0" applyFont="1" applyFill="1" applyBorder="1" applyAlignment="1">
      <alignment horizontal="center" vertical="center" wrapText="1"/>
    </xf>
    <xf numFmtId="0" fontId="24" fillId="17" borderId="12" xfId="0" applyFont="1" applyFill="1" applyBorder="1" applyAlignment="1">
      <alignment horizontal="center" vertical="center"/>
    </xf>
    <xf numFmtId="0" fontId="24" fillId="17" borderId="13" xfId="0" applyFont="1" applyFill="1" applyBorder="1" applyAlignment="1">
      <alignment horizontal="center" vertical="center"/>
    </xf>
    <xf numFmtId="0" fontId="24" fillId="17" borderId="16" xfId="0" applyFont="1" applyFill="1" applyBorder="1" applyAlignment="1">
      <alignment horizontal="center" vertical="center"/>
    </xf>
    <xf numFmtId="0" fontId="34" fillId="21" borderId="10" xfId="0" applyFont="1" applyFill="1" applyBorder="1" applyAlignment="1">
      <alignment horizontal="center" vertical="center" wrapText="1"/>
    </xf>
    <xf numFmtId="0" fontId="35" fillId="21" borderId="10" xfId="0" applyFont="1" applyFill="1" applyBorder="1" applyAlignment="1">
      <alignment horizontal="left" vertical="top" wrapText="1"/>
    </xf>
    <xf numFmtId="0" fontId="34" fillId="21" borderId="11" xfId="29" applyFont="1" applyFill="1" applyBorder="1" applyAlignment="1">
      <alignment horizontal="center" vertical="center" wrapText="1"/>
    </xf>
    <xf numFmtId="0" fontId="34" fillId="21" borderId="17" xfId="29" applyFont="1" applyFill="1" applyBorder="1" applyAlignment="1">
      <alignment horizontal="center" vertical="center" wrapText="1"/>
    </xf>
    <xf numFmtId="0" fontId="35" fillId="21" borderId="11" xfId="0" applyFont="1" applyFill="1" applyBorder="1" applyAlignment="1">
      <alignment horizontal="center" vertical="center" wrapText="1"/>
    </xf>
    <xf numFmtId="0" fontId="35" fillId="21" borderId="17" xfId="0" applyFont="1" applyFill="1" applyBorder="1" applyAlignment="1">
      <alignment horizontal="center" vertical="center" wrapText="1"/>
    </xf>
    <xf numFmtId="0" fontId="34" fillId="21" borderId="11" xfId="0" applyFont="1" applyFill="1" applyBorder="1" applyAlignment="1">
      <alignment horizontal="center" vertical="center" wrapText="1"/>
    </xf>
    <xf numFmtId="0" fontId="34" fillId="21" borderId="17" xfId="0" applyFont="1" applyFill="1" applyBorder="1" applyAlignment="1">
      <alignment horizontal="center" vertical="center" wrapText="1"/>
    </xf>
    <xf numFmtId="0" fontId="35" fillId="21" borderId="11" xfId="0" applyFont="1" applyFill="1" applyBorder="1" applyAlignment="1">
      <alignment horizontal="left" vertical="top" wrapText="1"/>
    </xf>
    <xf numFmtId="0" fontId="35" fillId="21" borderId="17" xfId="0" applyFont="1" applyFill="1" applyBorder="1" applyAlignment="1">
      <alignment horizontal="left" vertical="top" wrapText="1"/>
    </xf>
    <xf numFmtId="0" fontId="35" fillId="21" borderId="10" xfId="0" applyFont="1" applyFill="1" applyBorder="1" applyAlignment="1">
      <alignment horizontal="center" vertical="center" wrapText="1"/>
    </xf>
    <xf numFmtId="0" fontId="25" fillId="18" borderId="12" xfId="0" applyFont="1" applyFill="1" applyBorder="1" applyAlignment="1">
      <alignment horizontal="left" vertical="center" wrapText="1"/>
    </xf>
    <xf numFmtId="0" fontId="25" fillId="18" borderId="13" xfId="0" applyFont="1" applyFill="1" applyBorder="1" applyAlignment="1">
      <alignment horizontal="left" vertical="center" wrapText="1"/>
    </xf>
    <xf numFmtId="0" fontId="25" fillId="18" borderId="16" xfId="0" applyFont="1" applyFill="1" applyBorder="1" applyAlignment="1">
      <alignment horizontal="left" vertical="center" wrapText="1"/>
    </xf>
    <xf numFmtId="0" fontId="25" fillId="18" borderId="10" xfId="29" applyFont="1" applyFill="1" applyBorder="1" applyAlignment="1">
      <alignment vertical="top" wrapText="1"/>
    </xf>
    <xf numFmtId="166" fontId="24" fillId="21" borderId="10" xfId="0" applyNumberFormat="1" applyFont="1" applyFill="1" applyBorder="1" applyAlignment="1">
      <alignment horizontal="center" vertical="center" wrapText="1" shrinkToFit="1"/>
    </xf>
    <xf numFmtId="0" fontId="24" fillId="17" borderId="10" xfId="0" applyFont="1" applyFill="1" applyBorder="1" applyAlignment="1">
      <alignment horizontal="left" vertical="center" wrapText="1"/>
    </xf>
    <xf numFmtId="0" fontId="24" fillId="17" borderId="10" xfId="0" applyFont="1" applyFill="1" applyBorder="1" applyAlignment="1">
      <alignment horizontal="center" vertical="center" wrapText="1"/>
    </xf>
    <xf numFmtId="166" fontId="24" fillId="17" borderId="10" xfId="0" applyNumberFormat="1" applyFont="1" applyFill="1" applyBorder="1" applyAlignment="1">
      <alignment horizontal="center" vertical="center" wrapText="1" shrinkToFit="1"/>
    </xf>
    <xf numFmtId="0" fontId="24" fillId="21" borderId="11" xfId="29" applyFont="1" applyFill="1" applyBorder="1" applyAlignment="1">
      <alignment horizontal="center" vertical="center"/>
    </xf>
    <xf numFmtId="0" fontId="24" fillId="21" borderId="17" xfId="29" applyFont="1" applyFill="1" applyBorder="1" applyAlignment="1">
      <alignment horizontal="center" vertical="center"/>
    </xf>
    <xf numFmtId="0" fontId="24" fillId="21" borderId="10" xfId="0" applyFont="1" applyFill="1" applyBorder="1" applyAlignment="1">
      <alignment horizontal="justify" vertical="top" wrapText="1"/>
    </xf>
    <xf numFmtId="0" fontId="24" fillId="21" borderId="10" xfId="0" applyFont="1" applyFill="1" applyBorder="1" applyAlignment="1">
      <alignment horizontal="center" vertical="center" wrapText="1"/>
    </xf>
    <xf numFmtId="0" fontId="32" fillId="17" borderId="11" xfId="0" applyNumberFormat="1" applyFont="1" applyFill="1" applyBorder="1" applyAlignment="1">
      <alignment horizontal="center" vertical="center" wrapText="1"/>
    </xf>
    <xf numFmtId="0" fontId="32" fillId="17" borderId="17" xfId="0" applyNumberFormat="1" applyFont="1" applyFill="1" applyBorder="1" applyAlignment="1">
      <alignment horizontal="center" vertical="center" wrapText="1"/>
    </xf>
    <xf numFmtId="0" fontId="32" fillId="17" borderId="11" xfId="29" applyFont="1" applyFill="1" applyBorder="1" applyAlignment="1">
      <alignment horizontal="center" vertical="center"/>
    </xf>
    <xf numFmtId="0" fontId="32" fillId="17" borderId="17" xfId="29" applyFont="1" applyFill="1" applyBorder="1" applyAlignment="1">
      <alignment horizontal="center" vertical="center"/>
    </xf>
    <xf numFmtId="0" fontId="32" fillId="17" borderId="11" xfId="0" applyNumberFormat="1" applyFont="1" applyFill="1" applyBorder="1" applyAlignment="1">
      <alignment horizontal="left" vertical="center" wrapText="1"/>
    </xf>
    <xf numFmtId="0" fontId="32" fillId="17" borderId="17" xfId="0" applyNumberFormat="1" applyFont="1" applyFill="1" applyBorder="1" applyAlignment="1">
      <alignment horizontal="left" vertical="center" wrapText="1"/>
    </xf>
    <xf numFmtId="0" fontId="25" fillId="0" borderId="10" xfId="29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34" fillId="17" borderId="10" xfId="0" applyFont="1" applyFill="1" applyBorder="1" applyAlignment="1">
      <alignment horizontal="center" vertical="center" wrapText="1"/>
    </xf>
    <xf numFmtId="0" fontId="34" fillId="17" borderId="11" xfId="0" applyFont="1" applyFill="1" applyBorder="1" applyAlignment="1">
      <alignment horizontal="center" vertical="center" wrapText="1"/>
    </xf>
    <xf numFmtId="0" fontId="34" fillId="17" borderId="10" xfId="0" applyFont="1" applyFill="1" applyBorder="1" applyAlignment="1">
      <alignment horizontal="left" vertical="center" wrapText="1"/>
    </xf>
    <xf numFmtId="0" fontId="34" fillId="17" borderId="17" xfId="0" applyFont="1" applyFill="1" applyBorder="1" applyAlignment="1">
      <alignment horizontal="center" vertical="center" wrapText="1"/>
    </xf>
  </cellXfs>
  <cellStyles count="41">
    <cellStyle name="Excel Built-in Normal" xfId="38"/>
    <cellStyle name="S4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1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АНДАГАЧ тел3-33-96" xfId="17"/>
    <cellStyle name="КАНДАГАЧ тел3-33-96 2" xfId="18"/>
    <cellStyle name="КАНДАГАЧ тел3-33-96 2 2" xfId="19"/>
    <cellStyle name="КАНДАГАЧ тел3-33-96 2 3" xfId="39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/>
    <cellStyle name="Обычный 3" xfId="24"/>
    <cellStyle name="Обычный 4" xfId="25"/>
    <cellStyle name="Обычный 5" xfId="26"/>
    <cellStyle name="Обычный 6" xfId="27"/>
    <cellStyle name="Обычный 7" xfId="28"/>
    <cellStyle name="Обычный_Пути достижения_20.07.2010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Финансовый" xfId="37" builtinId="3"/>
    <cellStyle name="Финансовый 2" xfId="40"/>
    <cellStyle name="Хороший" xfId="3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134"/>
  <sheetViews>
    <sheetView tabSelected="1" showWhiteSpace="0" topLeftCell="A48" zoomScale="57" zoomScaleNormal="57" workbookViewId="0">
      <selection activeCell="D54" sqref="D54"/>
    </sheetView>
  </sheetViews>
  <sheetFormatPr defaultColWidth="8.9296875" defaultRowHeight="15.4" x14ac:dyDescent="0.45"/>
  <cols>
    <col min="1" max="1" width="5.46484375" style="78" customWidth="1"/>
    <col min="2" max="2" width="29.59765625" style="75" customWidth="1"/>
    <col min="3" max="3" width="15.796875" style="78" customWidth="1"/>
    <col min="4" max="4" width="15.53125" style="78" customWidth="1"/>
    <col min="5" max="5" width="12.46484375" style="75" customWidth="1"/>
    <col min="6" max="6" width="24.46484375" style="75" customWidth="1"/>
    <col min="7" max="11" width="10.06640625" style="75" customWidth="1"/>
    <col min="12" max="12" width="11.19921875" style="76" customWidth="1"/>
    <col min="13" max="13" width="12.59765625" style="76"/>
    <col min="14" max="14" width="17.796875" style="75" customWidth="1"/>
    <col min="15" max="16384" width="8.9296875" style="74"/>
  </cols>
  <sheetData>
    <row r="1" spans="1:14" x14ac:dyDescent="0.45">
      <c r="A1" s="70"/>
      <c r="B1" s="71"/>
      <c r="C1" s="70"/>
      <c r="D1" s="70"/>
      <c r="E1" s="71"/>
      <c r="F1" s="87">
        <v>2</v>
      </c>
      <c r="G1" s="71"/>
      <c r="H1" s="71"/>
      <c r="I1" s="71"/>
      <c r="J1" s="71"/>
      <c r="K1" s="71"/>
      <c r="L1" s="72"/>
      <c r="M1" s="72"/>
      <c r="N1" s="73"/>
    </row>
    <row r="2" spans="1:14" s="66" customFormat="1" x14ac:dyDescent="0.45">
      <c r="A2" s="87"/>
      <c r="B2" s="88"/>
      <c r="C2" s="87"/>
      <c r="D2" s="87"/>
      <c r="E2" s="88"/>
      <c r="F2" s="88"/>
      <c r="G2" s="88"/>
      <c r="H2" s="88"/>
      <c r="I2" s="88"/>
      <c r="J2" s="88"/>
      <c r="K2" s="46"/>
      <c r="L2" s="89" t="s">
        <v>25</v>
      </c>
      <c r="M2" s="89"/>
      <c r="N2" s="89"/>
    </row>
    <row r="3" spans="1:14" s="66" customFormat="1" x14ac:dyDescent="0.45">
      <c r="A3" s="87"/>
      <c r="B3" s="88"/>
      <c r="C3" s="87"/>
      <c r="D3" s="87"/>
      <c r="E3" s="88"/>
      <c r="F3" s="88"/>
      <c r="G3" s="88"/>
      <c r="H3" s="88"/>
      <c r="I3" s="88"/>
      <c r="J3" s="88"/>
      <c r="K3" s="46"/>
      <c r="L3" s="90" t="s">
        <v>26</v>
      </c>
      <c r="M3" s="90"/>
      <c r="N3" s="90"/>
    </row>
    <row r="4" spans="1:14" s="66" customFormat="1" x14ac:dyDescent="0.45">
      <c r="A4" s="87"/>
      <c r="B4" s="88"/>
      <c r="C4" s="87"/>
      <c r="D4" s="87"/>
      <c r="E4" s="88"/>
      <c r="F4" s="88"/>
      <c r="G4" s="88"/>
      <c r="H4" s="88"/>
      <c r="I4" s="88"/>
      <c r="J4" s="88"/>
      <c r="K4" s="46"/>
      <c r="L4" s="90" t="s">
        <v>27</v>
      </c>
      <c r="M4" s="90"/>
      <c r="N4" s="90"/>
    </row>
    <row r="5" spans="1:14" s="66" customFormat="1" x14ac:dyDescent="0.45">
      <c r="A5" s="91"/>
      <c r="B5" s="88"/>
      <c r="C5" s="87"/>
      <c r="D5" s="87"/>
      <c r="E5" s="88"/>
      <c r="F5" s="88"/>
      <c r="G5" s="88"/>
      <c r="H5" s="88"/>
      <c r="I5" s="88"/>
      <c r="J5" s="88"/>
      <c r="K5" s="46"/>
      <c r="L5" s="90" t="s">
        <v>458</v>
      </c>
      <c r="M5" s="90"/>
      <c r="N5" s="90"/>
    </row>
    <row r="6" spans="1:14" s="66" customFormat="1" x14ac:dyDescent="0.45">
      <c r="A6" s="91"/>
      <c r="B6" s="88"/>
      <c r="C6" s="87"/>
      <c r="D6" s="87"/>
      <c r="E6" s="88"/>
      <c r="F6" s="88"/>
      <c r="G6" s="88"/>
      <c r="H6" s="88"/>
      <c r="I6" s="88"/>
      <c r="J6" s="88"/>
      <c r="K6" s="46"/>
      <c r="L6" s="90"/>
      <c r="M6" s="90"/>
      <c r="N6" s="90"/>
    </row>
    <row r="7" spans="1:14" s="46" customFormat="1" ht="25.25" customHeight="1" x14ac:dyDescent="0.45">
      <c r="A7" s="381" t="s">
        <v>32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</row>
    <row r="8" spans="1:14" s="75" customFormat="1" ht="15.75" customHeight="1" x14ac:dyDescent="0.45">
      <c r="A8" s="382"/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72"/>
      <c r="N8" s="71"/>
    </row>
    <row r="9" spans="1:14" s="75" customFormat="1" ht="18.75" customHeight="1" x14ac:dyDescent="0.45">
      <c r="A9" s="381" t="s">
        <v>33</v>
      </c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</row>
    <row r="10" spans="1:14" ht="15.75" customHeight="1" x14ac:dyDescent="0.45">
      <c r="A10" s="74"/>
      <c r="B10" s="74"/>
      <c r="C10" s="219"/>
      <c r="D10" s="74"/>
      <c r="E10" s="74"/>
      <c r="F10" s="74"/>
      <c r="G10" s="74"/>
      <c r="H10" s="74"/>
      <c r="I10" s="74"/>
      <c r="J10" s="74"/>
      <c r="K10" s="74"/>
      <c r="L10" s="52"/>
      <c r="M10" s="52"/>
      <c r="N10" s="74"/>
    </row>
    <row r="11" spans="1:14" s="66" customFormat="1" ht="34.799999999999997" customHeight="1" x14ac:dyDescent="0.45">
      <c r="A11" s="383" t="s">
        <v>7</v>
      </c>
      <c r="B11" s="383" t="s">
        <v>8</v>
      </c>
      <c r="C11" s="383" t="s">
        <v>28</v>
      </c>
      <c r="D11" s="383" t="s">
        <v>9</v>
      </c>
      <c r="E11" s="383" t="s">
        <v>10</v>
      </c>
      <c r="F11" s="384" t="s">
        <v>403</v>
      </c>
      <c r="G11" s="385" t="s">
        <v>16</v>
      </c>
      <c r="H11" s="386"/>
      <c r="I11" s="386"/>
      <c r="J11" s="386"/>
      <c r="K11" s="386"/>
      <c r="L11" s="387"/>
      <c r="M11" s="387" t="s">
        <v>12</v>
      </c>
      <c r="N11" s="383" t="s">
        <v>17</v>
      </c>
    </row>
    <row r="12" spans="1:14" s="66" customFormat="1" ht="34.799999999999997" customHeight="1" x14ac:dyDescent="0.45">
      <c r="A12" s="383"/>
      <c r="B12" s="383"/>
      <c r="C12" s="383"/>
      <c r="D12" s="383"/>
      <c r="E12" s="383"/>
      <c r="F12" s="383"/>
      <c r="G12" s="79" t="s">
        <v>20</v>
      </c>
      <c r="H12" s="79" t="s">
        <v>21</v>
      </c>
      <c r="I12" s="79" t="s">
        <v>22</v>
      </c>
      <c r="J12" s="79" t="s">
        <v>23</v>
      </c>
      <c r="K12" s="79" t="s">
        <v>24</v>
      </c>
      <c r="L12" s="80" t="s">
        <v>11</v>
      </c>
      <c r="M12" s="388"/>
      <c r="N12" s="383"/>
    </row>
    <row r="13" spans="1:14" s="66" customFormat="1" x14ac:dyDescent="0.45">
      <c r="A13" s="67">
        <v>1</v>
      </c>
      <c r="B13" s="67">
        <v>2</v>
      </c>
      <c r="C13" s="67">
        <v>3</v>
      </c>
      <c r="D13" s="67">
        <v>4</v>
      </c>
      <c r="E13" s="67">
        <v>5</v>
      </c>
      <c r="F13" s="67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68">
        <v>12</v>
      </c>
      <c r="M13" s="13">
        <v>13</v>
      </c>
      <c r="N13" s="13">
        <v>14</v>
      </c>
    </row>
    <row r="14" spans="1:14" s="66" customFormat="1" x14ac:dyDescent="0.45">
      <c r="A14" s="39"/>
      <c r="B14" s="42" t="s">
        <v>38</v>
      </c>
      <c r="C14" s="34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s="66" customFormat="1" x14ac:dyDescent="0.45">
      <c r="A15" s="39"/>
      <c r="B15" s="43" t="s">
        <v>15</v>
      </c>
      <c r="C15" s="220"/>
      <c r="D15" s="43"/>
      <c r="E15" s="43"/>
      <c r="F15" s="43"/>
      <c r="G15" s="43"/>
      <c r="H15" s="43"/>
      <c r="I15" s="43"/>
      <c r="J15" s="43"/>
      <c r="K15" s="43"/>
      <c r="L15" s="43"/>
      <c r="M15" s="32"/>
      <c r="N15" s="47"/>
    </row>
    <row r="16" spans="1:14" s="27" customFormat="1" ht="60" x14ac:dyDescent="0.4">
      <c r="A16" s="50">
        <v>1</v>
      </c>
      <c r="B16" s="49" t="s">
        <v>34</v>
      </c>
      <c r="C16" s="50" t="s">
        <v>14</v>
      </c>
      <c r="D16" s="26"/>
      <c r="E16" s="26"/>
      <c r="F16" s="38" t="s">
        <v>238</v>
      </c>
      <c r="G16" s="37">
        <v>102</v>
      </c>
      <c r="H16" s="37">
        <v>103.5</v>
      </c>
      <c r="I16" s="37">
        <v>103</v>
      </c>
      <c r="J16" s="37">
        <v>104.6</v>
      </c>
      <c r="K16" s="37">
        <v>104.4</v>
      </c>
      <c r="L16" s="26"/>
      <c r="M16" s="26"/>
      <c r="N16" s="26"/>
    </row>
    <row r="17" spans="1:14" s="66" customFormat="1" x14ac:dyDescent="0.45">
      <c r="A17" s="41"/>
      <c r="B17" s="54" t="s">
        <v>13</v>
      </c>
      <c r="C17" s="221"/>
      <c r="D17" s="55"/>
      <c r="E17" s="55"/>
      <c r="F17" s="55"/>
      <c r="G17" s="55"/>
      <c r="H17" s="55"/>
      <c r="I17" s="55"/>
      <c r="J17" s="55"/>
      <c r="K17" s="55"/>
      <c r="L17" s="56"/>
      <c r="M17" s="53"/>
      <c r="N17" s="45"/>
    </row>
    <row r="18" spans="1:14" s="66" customFormat="1" ht="46.15" x14ac:dyDescent="0.45">
      <c r="A18" s="211">
        <v>1</v>
      </c>
      <c r="B18" s="209" t="s">
        <v>151</v>
      </c>
      <c r="C18" s="190" t="s">
        <v>54</v>
      </c>
      <c r="D18" s="190" t="s">
        <v>57</v>
      </c>
      <c r="E18" s="190" t="s">
        <v>56</v>
      </c>
      <c r="F18" s="12" t="s">
        <v>238</v>
      </c>
      <c r="G18" s="190">
        <v>1</v>
      </c>
      <c r="H18" s="190">
        <v>1</v>
      </c>
      <c r="I18" s="190">
        <v>1</v>
      </c>
      <c r="J18" s="190">
        <v>1</v>
      </c>
      <c r="K18" s="190">
        <v>1</v>
      </c>
      <c r="L18" s="214"/>
      <c r="M18" s="214"/>
      <c r="N18" s="209"/>
    </row>
    <row r="19" spans="1:14" s="66" customFormat="1" ht="46.15" x14ac:dyDescent="0.45">
      <c r="A19" s="211">
        <v>2</v>
      </c>
      <c r="B19" s="209" t="s">
        <v>152</v>
      </c>
      <c r="C19" s="190" t="s">
        <v>54</v>
      </c>
      <c r="D19" s="190" t="s">
        <v>57</v>
      </c>
      <c r="E19" s="190" t="s">
        <v>56</v>
      </c>
      <c r="F19" s="12" t="s">
        <v>238</v>
      </c>
      <c r="G19" s="190">
        <v>1</v>
      </c>
      <c r="H19" s="190">
        <v>1</v>
      </c>
      <c r="I19" s="190">
        <v>1</v>
      </c>
      <c r="J19" s="190">
        <v>1</v>
      </c>
      <c r="K19" s="190">
        <v>1</v>
      </c>
      <c r="L19" s="214"/>
      <c r="M19" s="214"/>
      <c r="N19" s="209"/>
    </row>
    <row r="20" spans="1:14" s="66" customFormat="1" x14ac:dyDescent="0.45">
      <c r="A20" s="39"/>
      <c r="B20" s="42" t="s">
        <v>39</v>
      </c>
      <c r="C20" s="34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s="66" customFormat="1" x14ac:dyDescent="0.45">
      <c r="A21" s="39"/>
      <c r="B21" s="43" t="s">
        <v>15</v>
      </c>
      <c r="C21" s="220"/>
      <c r="D21" s="43"/>
      <c r="E21" s="43"/>
      <c r="F21" s="43"/>
      <c r="G21" s="43"/>
      <c r="H21" s="43"/>
      <c r="I21" s="43"/>
      <c r="J21" s="43"/>
      <c r="K21" s="43"/>
      <c r="L21" s="43"/>
      <c r="M21" s="32"/>
      <c r="N21" s="47"/>
    </row>
    <row r="22" spans="1:14" s="27" customFormat="1" ht="46.25" customHeight="1" x14ac:dyDescent="0.4">
      <c r="A22" s="50">
        <v>1</v>
      </c>
      <c r="B22" s="49" t="s">
        <v>108</v>
      </c>
      <c r="C22" s="50" t="s">
        <v>246</v>
      </c>
      <c r="D22" s="26"/>
      <c r="E22" s="26"/>
      <c r="F22" s="48" t="s">
        <v>264</v>
      </c>
      <c r="G22" s="48">
        <v>105.8</v>
      </c>
      <c r="H22" s="48">
        <v>107.9</v>
      </c>
      <c r="I22" s="48">
        <v>106.4</v>
      </c>
      <c r="J22" s="48">
        <v>105.8</v>
      </c>
      <c r="K22" s="48">
        <v>106</v>
      </c>
      <c r="L22" s="26"/>
      <c r="M22" s="26"/>
      <c r="N22" s="26"/>
    </row>
    <row r="23" spans="1:14" s="27" customFormat="1" ht="66" customHeight="1" x14ac:dyDescent="0.4">
      <c r="A23" s="50">
        <v>2</v>
      </c>
      <c r="B23" s="49" t="s">
        <v>36</v>
      </c>
      <c r="C23" s="50" t="s">
        <v>37</v>
      </c>
      <c r="D23" s="26"/>
      <c r="E23" s="26"/>
      <c r="F23" s="48" t="s">
        <v>264</v>
      </c>
      <c r="G23" s="48">
        <v>26.4</v>
      </c>
      <c r="H23" s="48">
        <v>30.9</v>
      </c>
      <c r="I23" s="48">
        <v>37.5</v>
      </c>
      <c r="J23" s="48">
        <v>44</v>
      </c>
      <c r="K23" s="48">
        <v>51.2</v>
      </c>
      <c r="L23" s="26"/>
      <c r="M23" s="26"/>
      <c r="N23" s="26"/>
    </row>
    <row r="24" spans="1:14" s="27" customFormat="1" ht="50" customHeight="1" x14ac:dyDescent="0.4">
      <c r="A24" s="50">
        <v>3</v>
      </c>
      <c r="B24" s="49" t="s">
        <v>35</v>
      </c>
      <c r="C24" s="50" t="s">
        <v>246</v>
      </c>
      <c r="D24" s="26"/>
      <c r="E24" s="26"/>
      <c r="F24" s="48" t="s">
        <v>264</v>
      </c>
      <c r="G24" s="48">
        <v>117</v>
      </c>
      <c r="H24" s="48">
        <v>114.5</v>
      </c>
      <c r="I24" s="48">
        <v>112.6</v>
      </c>
      <c r="J24" s="48">
        <v>111.2</v>
      </c>
      <c r="K24" s="48">
        <v>110.1</v>
      </c>
      <c r="L24" s="26"/>
      <c r="M24" s="26"/>
      <c r="N24" s="26"/>
    </row>
    <row r="25" spans="1:14" s="51" customFormat="1" ht="32.450000000000003" customHeight="1" x14ac:dyDescent="0.4">
      <c r="A25" s="50">
        <v>4</v>
      </c>
      <c r="B25" s="49" t="s">
        <v>49</v>
      </c>
      <c r="C25" s="50" t="s">
        <v>14</v>
      </c>
      <c r="D25" s="48"/>
      <c r="E25" s="48"/>
      <c r="F25" s="48" t="s">
        <v>308</v>
      </c>
      <c r="G25" s="48">
        <v>12.9</v>
      </c>
      <c r="H25" s="48">
        <v>13.3</v>
      </c>
      <c r="I25" s="48">
        <v>13.6</v>
      </c>
      <c r="J25" s="48">
        <v>14</v>
      </c>
      <c r="K25" s="48">
        <v>14.3</v>
      </c>
      <c r="L25" s="48"/>
      <c r="M25" s="48"/>
      <c r="N25" s="48"/>
    </row>
    <row r="26" spans="1:14" s="205" customFormat="1" ht="15" customHeight="1" x14ac:dyDescent="0.3">
      <c r="A26" s="266"/>
      <c r="B26" s="261" t="s">
        <v>13</v>
      </c>
      <c r="C26" s="262"/>
      <c r="D26" s="263"/>
      <c r="E26" s="263"/>
      <c r="F26" s="263"/>
      <c r="G26" s="263"/>
      <c r="H26" s="263"/>
      <c r="I26" s="263"/>
      <c r="J26" s="263"/>
      <c r="K26" s="263"/>
      <c r="L26" s="265"/>
      <c r="M26" s="53"/>
      <c r="N26" s="45"/>
    </row>
    <row r="27" spans="1:14" s="217" customFormat="1" ht="50.25" customHeight="1" x14ac:dyDescent="0.3">
      <c r="A27" s="215" t="s">
        <v>177</v>
      </c>
      <c r="B27" s="229" t="s">
        <v>203</v>
      </c>
      <c r="C27" s="230"/>
      <c r="D27" s="231"/>
      <c r="E27" s="231"/>
      <c r="F27" s="231"/>
      <c r="G27" s="232"/>
      <c r="H27" s="232"/>
      <c r="I27" s="233"/>
      <c r="J27" s="233"/>
      <c r="K27" s="233"/>
      <c r="L27" s="233"/>
      <c r="M27" s="216"/>
      <c r="N27" s="216"/>
    </row>
    <row r="28" spans="1:14" s="205" customFormat="1" ht="64.5" customHeight="1" x14ac:dyDescent="0.3">
      <c r="A28" s="223" t="s">
        <v>204</v>
      </c>
      <c r="B28" s="209" t="s">
        <v>205</v>
      </c>
      <c r="C28" s="190" t="s">
        <v>320</v>
      </c>
      <c r="D28" s="190" t="s">
        <v>206</v>
      </c>
      <c r="E28" s="190" t="s">
        <v>56</v>
      </c>
      <c r="F28" s="190" t="s">
        <v>352</v>
      </c>
      <c r="G28" s="368">
        <v>3400</v>
      </c>
      <c r="H28" s="368">
        <v>4200</v>
      </c>
      <c r="I28" s="368">
        <v>5000</v>
      </c>
      <c r="J28" s="234">
        <v>5500</v>
      </c>
      <c r="K28" s="234">
        <v>6000</v>
      </c>
      <c r="L28" s="212">
        <f>SUM(G28:K28)</f>
        <v>24100</v>
      </c>
      <c r="M28" s="38" t="s">
        <v>155</v>
      </c>
      <c r="N28" s="13"/>
    </row>
    <row r="29" spans="1:14" s="205" customFormat="1" ht="77.55" customHeight="1" x14ac:dyDescent="0.3">
      <c r="A29" s="223" t="s">
        <v>207</v>
      </c>
      <c r="B29" s="209" t="s">
        <v>208</v>
      </c>
      <c r="C29" s="190" t="s">
        <v>320</v>
      </c>
      <c r="D29" s="190" t="s">
        <v>206</v>
      </c>
      <c r="E29" s="190" t="s">
        <v>56</v>
      </c>
      <c r="F29" s="190" t="s">
        <v>353</v>
      </c>
      <c r="G29" s="190">
        <v>8232</v>
      </c>
      <c r="H29" s="190">
        <v>9000</v>
      </c>
      <c r="I29" s="190">
        <v>9800</v>
      </c>
      <c r="J29" s="234">
        <v>11000</v>
      </c>
      <c r="K29" s="234">
        <v>12300</v>
      </c>
      <c r="L29" s="212">
        <f t="shared" ref="L29:L35" si="0">SUM(G29:K29)</f>
        <v>50332</v>
      </c>
      <c r="M29" s="38" t="s">
        <v>155</v>
      </c>
      <c r="N29" s="13"/>
    </row>
    <row r="30" spans="1:14" s="205" customFormat="1" ht="61.05" customHeight="1" x14ac:dyDescent="0.3">
      <c r="A30" s="223" t="s">
        <v>209</v>
      </c>
      <c r="B30" s="209" t="s">
        <v>210</v>
      </c>
      <c r="C30" s="190" t="s">
        <v>320</v>
      </c>
      <c r="D30" s="190" t="s">
        <v>206</v>
      </c>
      <c r="E30" s="190" t="s">
        <v>56</v>
      </c>
      <c r="F30" s="190" t="s">
        <v>354</v>
      </c>
      <c r="G30" s="190">
        <v>3144.8</v>
      </c>
      <c r="H30" s="190">
        <v>4000</v>
      </c>
      <c r="I30" s="190">
        <v>4500</v>
      </c>
      <c r="J30" s="234">
        <v>5000</v>
      </c>
      <c r="K30" s="234">
        <v>5300</v>
      </c>
      <c r="L30" s="212">
        <f t="shared" si="0"/>
        <v>21944.799999999999</v>
      </c>
      <c r="M30" s="38" t="s">
        <v>155</v>
      </c>
      <c r="N30" s="13"/>
    </row>
    <row r="31" spans="1:14" s="205" customFormat="1" ht="61.05" customHeight="1" x14ac:dyDescent="0.3">
      <c r="A31" s="223" t="s">
        <v>211</v>
      </c>
      <c r="B31" s="209" t="s">
        <v>212</v>
      </c>
      <c r="C31" s="190" t="s">
        <v>320</v>
      </c>
      <c r="D31" s="190" t="s">
        <v>206</v>
      </c>
      <c r="E31" s="190" t="s">
        <v>56</v>
      </c>
      <c r="F31" s="190" t="s">
        <v>355</v>
      </c>
      <c r="G31" s="190">
        <v>21692</v>
      </c>
      <c r="H31" s="190">
        <v>24808</v>
      </c>
      <c r="I31" s="190">
        <v>25000</v>
      </c>
      <c r="J31" s="234">
        <v>25000</v>
      </c>
      <c r="K31" s="234">
        <v>25000</v>
      </c>
      <c r="L31" s="212">
        <f t="shared" si="0"/>
        <v>121500</v>
      </c>
      <c r="M31" s="38" t="s">
        <v>155</v>
      </c>
      <c r="N31" s="13"/>
    </row>
    <row r="32" spans="1:14" s="205" customFormat="1" ht="61.05" customHeight="1" x14ac:dyDescent="0.3">
      <c r="A32" s="223" t="s">
        <v>213</v>
      </c>
      <c r="B32" s="209" t="s">
        <v>214</v>
      </c>
      <c r="C32" s="190" t="s">
        <v>320</v>
      </c>
      <c r="D32" s="190" t="s">
        <v>206</v>
      </c>
      <c r="E32" s="190" t="s">
        <v>56</v>
      </c>
      <c r="F32" s="190" t="s">
        <v>356</v>
      </c>
      <c r="G32" s="190">
        <v>700</v>
      </c>
      <c r="H32" s="190">
        <v>900</v>
      </c>
      <c r="I32" s="190">
        <v>900</v>
      </c>
      <c r="J32" s="234">
        <v>900</v>
      </c>
      <c r="K32" s="234">
        <v>900</v>
      </c>
      <c r="L32" s="212">
        <f t="shared" si="0"/>
        <v>4300</v>
      </c>
      <c r="M32" s="38" t="s">
        <v>155</v>
      </c>
      <c r="N32" s="13"/>
    </row>
    <row r="33" spans="1:14" s="205" customFormat="1" ht="61.05" customHeight="1" x14ac:dyDescent="0.3">
      <c r="A33" s="223" t="s">
        <v>215</v>
      </c>
      <c r="B33" s="209" t="s">
        <v>216</v>
      </c>
      <c r="C33" s="190" t="s">
        <v>154</v>
      </c>
      <c r="D33" s="190" t="s">
        <v>206</v>
      </c>
      <c r="E33" s="190" t="s">
        <v>56</v>
      </c>
      <c r="F33" s="190" t="s">
        <v>357</v>
      </c>
      <c r="G33" s="190">
        <v>310</v>
      </c>
      <c r="H33" s="190">
        <v>450</v>
      </c>
      <c r="I33" s="190">
        <v>500</v>
      </c>
      <c r="J33" s="234">
        <v>500</v>
      </c>
      <c r="K33" s="234">
        <v>500</v>
      </c>
      <c r="L33" s="212">
        <f t="shared" si="0"/>
        <v>2260</v>
      </c>
      <c r="M33" s="38" t="s">
        <v>155</v>
      </c>
      <c r="N33" s="13"/>
    </row>
    <row r="34" spans="1:14" s="205" customFormat="1" ht="61.05" customHeight="1" x14ac:dyDescent="0.3">
      <c r="A34" s="223" t="s">
        <v>217</v>
      </c>
      <c r="B34" s="209" t="s">
        <v>218</v>
      </c>
      <c r="C34" s="190" t="s">
        <v>3</v>
      </c>
      <c r="D34" s="190" t="s">
        <v>206</v>
      </c>
      <c r="E34" s="190" t="s">
        <v>56</v>
      </c>
      <c r="F34" s="190" t="s">
        <v>358</v>
      </c>
      <c r="G34" s="190">
        <v>1085</v>
      </c>
      <c r="H34" s="190">
        <v>1200</v>
      </c>
      <c r="I34" s="190">
        <v>1400</v>
      </c>
      <c r="J34" s="234">
        <v>1500</v>
      </c>
      <c r="K34" s="234">
        <v>1500</v>
      </c>
      <c r="L34" s="212">
        <f t="shared" si="0"/>
        <v>6685</v>
      </c>
      <c r="M34" s="38" t="s">
        <v>155</v>
      </c>
      <c r="N34" s="13"/>
    </row>
    <row r="35" spans="1:14" s="205" customFormat="1" ht="55.5" customHeight="1" x14ac:dyDescent="0.3">
      <c r="A35" s="223" t="s">
        <v>219</v>
      </c>
      <c r="B35" s="209" t="s">
        <v>220</v>
      </c>
      <c r="C35" s="190" t="s">
        <v>3</v>
      </c>
      <c r="D35" s="190" t="s">
        <v>325</v>
      </c>
      <c r="E35" s="190" t="s">
        <v>56</v>
      </c>
      <c r="F35" s="190" t="s">
        <v>359</v>
      </c>
      <c r="G35" s="190">
        <v>750</v>
      </c>
      <c r="H35" s="190">
        <v>800</v>
      </c>
      <c r="I35" s="190">
        <v>900</v>
      </c>
      <c r="J35" s="234">
        <v>1000</v>
      </c>
      <c r="K35" s="234">
        <v>1100</v>
      </c>
      <c r="L35" s="212">
        <f t="shared" si="0"/>
        <v>4550</v>
      </c>
      <c r="M35" s="38" t="s">
        <v>155</v>
      </c>
      <c r="N35" s="13"/>
    </row>
    <row r="36" spans="1:14" s="205" customFormat="1" ht="63" customHeight="1" x14ac:dyDescent="0.3">
      <c r="A36" s="223" t="s">
        <v>178</v>
      </c>
      <c r="B36" s="209" t="s">
        <v>326</v>
      </c>
      <c r="C36" s="190" t="s">
        <v>327</v>
      </c>
      <c r="D36" s="190" t="s">
        <v>328</v>
      </c>
      <c r="E36" s="190" t="s">
        <v>195</v>
      </c>
      <c r="F36" s="190" t="s">
        <v>351</v>
      </c>
      <c r="G36" s="227">
        <v>1</v>
      </c>
      <c r="H36" s="227">
        <v>2</v>
      </c>
      <c r="I36" s="227">
        <v>2</v>
      </c>
      <c r="J36" s="234"/>
      <c r="K36" s="234"/>
      <c r="L36" s="212"/>
      <c r="M36" s="38"/>
      <c r="N36" s="13"/>
    </row>
    <row r="37" spans="1:14" s="218" customFormat="1" ht="36" customHeight="1" x14ac:dyDescent="0.3">
      <c r="A37" s="215" t="s">
        <v>180</v>
      </c>
      <c r="B37" s="229" t="s">
        <v>222</v>
      </c>
      <c r="C37" s="230"/>
      <c r="D37" s="231"/>
      <c r="E37" s="231"/>
      <c r="F37" s="231"/>
      <c r="G37" s="230"/>
      <c r="H37" s="230"/>
      <c r="I37" s="230"/>
      <c r="J37" s="230"/>
      <c r="K37" s="230"/>
      <c r="L37" s="228"/>
      <c r="M37" s="228"/>
      <c r="N37" s="231"/>
    </row>
    <row r="38" spans="1:14" s="205" customFormat="1" ht="108.7" customHeight="1" x14ac:dyDescent="0.3">
      <c r="A38" s="223" t="s">
        <v>329</v>
      </c>
      <c r="B38" s="209" t="s">
        <v>330</v>
      </c>
      <c r="C38" s="190" t="s">
        <v>3</v>
      </c>
      <c r="D38" s="190" t="s">
        <v>223</v>
      </c>
      <c r="E38" s="190">
        <v>2021</v>
      </c>
      <c r="F38" s="190" t="s">
        <v>331</v>
      </c>
      <c r="G38" s="227">
        <v>6144</v>
      </c>
      <c r="H38" s="190"/>
      <c r="I38" s="190"/>
      <c r="J38" s="190"/>
      <c r="K38" s="190"/>
      <c r="L38" s="212">
        <f>SUM(G38:K38)</f>
        <v>6144</v>
      </c>
      <c r="M38" s="38" t="s">
        <v>155</v>
      </c>
      <c r="N38" s="13"/>
    </row>
    <row r="39" spans="1:14" s="205" customFormat="1" ht="90" customHeight="1" x14ac:dyDescent="0.3">
      <c r="A39" s="223" t="s">
        <v>332</v>
      </c>
      <c r="B39" s="209" t="s">
        <v>333</v>
      </c>
      <c r="C39" s="190" t="s">
        <v>3</v>
      </c>
      <c r="D39" s="190" t="s">
        <v>57</v>
      </c>
      <c r="E39" s="190">
        <v>2021</v>
      </c>
      <c r="F39" s="190" t="s">
        <v>334</v>
      </c>
      <c r="G39" s="227">
        <v>8000</v>
      </c>
      <c r="H39" s="234"/>
      <c r="I39" s="234"/>
      <c r="J39" s="234"/>
      <c r="K39" s="234"/>
      <c r="L39" s="212">
        <f>SUM(G39:K39)</f>
        <v>8000</v>
      </c>
      <c r="M39" s="38" t="s">
        <v>155</v>
      </c>
      <c r="N39" s="13"/>
    </row>
    <row r="40" spans="1:14" s="205" customFormat="1" ht="112.5" customHeight="1" x14ac:dyDescent="0.3">
      <c r="A40" s="223" t="s">
        <v>335</v>
      </c>
      <c r="B40" s="209" t="s">
        <v>336</v>
      </c>
      <c r="C40" s="190" t="s">
        <v>3</v>
      </c>
      <c r="D40" s="190" t="s">
        <v>57</v>
      </c>
      <c r="E40" s="190">
        <v>2021</v>
      </c>
      <c r="F40" s="190" t="s">
        <v>337</v>
      </c>
      <c r="G40" s="227">
        <v>1500</v>
      </c>
      <c r="H40" s="190"/>
      <c r="I40" s="190"/>
      <c r="J40" s="190"/>
      <c r="K40" s="190"/>
      <c r="L40" s="212">
        <f>SUM(G40:K40)</f>
        <v>1500</v>
      </c>
      <c r="M40" s="38" t="s">
        <v>155</v>
      </c>
      <c r="N40" s="13"/>
    </row>
    <row r="41" spans="1:14" s="205" customFormat="1" ht="75" customHeight="1" x14ac:dyDescent="0.3">
      <c r="A41" s="223" t="s">
        <v>338</v>
      </c>
      <c r="B41" s="209" t="s">
        <v>339</v>
      </c>
      <c r="C41" s="190" t="s">
        <v>3</v>
      </c>
      <c r="D41" s="190" t="s">
        <v>57</v>
      </c>
      <c r="E41" s="190">
        <v>2022</v>
      </c>
      <c r="F41" s="190" t="s">
        <v>340</v>
      </c>
      <c r="G41" s="227"/>
      <c r="H41" s="227">
        <v>1500</v>
      </c>
      <c r="I41" s="190"/>
      <c r="J41" s="190"/>
      <c r="K41" s="190"/>
      <c r="L41" s="212">
        <f>SUM(G41:K41)</f>
        <v>1500</v>
      </c>
      <c r="M41" s="38" t="s">
        <v>155</v>
      </c>
      <c r="N41" s="13"/>
    </row>
    <row r="42" spans="1:14" s="205" customFormat="1" ht="72.75" customHeight="1" x14ac:dyDescent="0.3">
      <c r="A42" s="223" t="s">
        <v>179</v>
      </c>
      <c r="B42" s="209" t="s">
        <v>341</v>
      </c>
      <c r="C42" s="190" t="s">
        <v>342</v>
      </c>
      <c r="D42" s="190" t="s">
        <v>328</v>
      </c>
      <c r="E42" s="190" t="s">
        <v>56</v>
      </c>
      <c r="F42" s="190" t="s">
        <v>264</v>
      </c>
      <c r="G42" s="227">
        <v>2</v>
      </c>
      <c r="H42" s="227">
        <v>2</v>
      </c>
      <c r="I42" s="227">
        <v>3</v>
      </c>
      <c r="J42" s="227">
        <v>4</v>
      </c>
      <c r="K42" s="227">
        <v>4</v>
      </c>
      <c r="L42" s="224"/>
      <c r="M42" s="38"/>
      <c r="N42" s="13"/>
    </row>
    <row r="43" spans="1:14" s="205" customFormat="1" ht="103.5" customHeight="1" x14ac:dyDescent="0.3">
      <c r="A43" s="223" t="s">
        <v>221</v>
      </c>
      <c r="B43" s="209" t="s">
        <v>343</v>
      </c>
      <c r="C43" s="190" t="s">
        <v>327</v>
      </c>
      <c r="D43" s="190" t="s">
        <v>344</v>
      </c>
      <c r="E43" s="190" t="s">
        <v>56</v>
      </c>
      <c r="F43" s="190" t="s">
        <v>345</v>
      </c>
      <c r="G43" s="227">
        <v>7</v>
      </c>
      <c r="H43" s="227">
        <v>7</v>
      </c>
      <c r="I43" s="227">
        <v>7</v>
      </c>
      <c r="J43" s="227">
        <v>7</v>
      </c>
      <c r="K43" s="227">
        <v>7</v>
      </c>
      <c r="L43" s="224"/>
      <c r="M43" s="38"/>
      <c r="N43" s="13"/>
    </row>
    <row r="44" spans="1:14" s="205" customFormat="1" ht="116" customHeight="1" x14ac:dyDescent="0.3">
      <c r="A44" s="223" t="s">
        <v>224</v>
      </c>
      <c r="B44" s="209" t="s">
        <v>346</v>
      </c>
      <c r="C44" s="190" t="s">
        <v>327</v>
      </c>
      <c r="D44" s="190" t="s">
        <v>347</v>
      </c>
      <c r="E44" s="190">
        <v>2021</v>
      </c>
      <c r="F44" s="190" t="s">
        <v>348</v>
      </c>
      <c r="G44" s="227">
        <v>3</v>
      </c>
      <c r="H44" s="227"/>
      <c r="I44" s="227"/>
      <c r="J44" s="227"/>
      <c r="K44" s="227"/>
      <c r="L44" s="225"/>
      <c r="M44" s="38"/>
      <c r="N44" s="13"/>
    </row>
    <row r="45" spans="1:14" s="205" customFormat="1" ht="87.5" customHeight="1" x14ac:dyDescent="0.3">
      <c r="A45" s="223" t="s">
        <v>349</v>
      </c>
      <c r="B45" s="209" t="s">
        <v>225</v>
      </c>
      <c r="C45" s="190" t="s">
        <v>54</v>
      </c>
      <c r="D45" s="190" t="s">
        <v>57</v>
      </c>
      <c r="E45" s="190" t="s">
        <v>56</v>
      </c>
      <c r="F45" s="190" t="s">
        <v>360</v>
      </c>
      <c r="G45" s="190">
        <v>1</v>
      </c>
      <c r="H45" s="190">
        <v>1</v>
      </c>
      <c r="I45" s="190">
        <v>1</v>
      </c>
      <c r="J45" s="190">
        <v>1</v>
      </c>
      <c r="K45" s="190">
        <v>1</v>
      </c>
      <c r="L45" s="213"/>
      <c r="M45" s="37"/>
      <c r="N45" s="226"/>
    </row>
    <row r="46" spans="1:14" s="205" customFormat="1" ht="81" customHeight="1" x14ac:dyDescent="0.3">
      <c r="A46" s="223" t="s">
        <v>350</v>
      </c>
      <c r="B46" s="209" t="s">
        <v>226</v>
      </c>
      <c r="C46" s="190" t="s">
        <v>54</v>
      </c>
      <c r="D46" s="190" t="s">
        <v>57</v>
      </c>
      <c r="E46" s="190" t="s">
        <v>56</v>
      </c>
      <c r="F46" s="211" t="s">
        <v>360</v>
      </c>
      <c r="G46" s="190">
        <v>1</v>
      </c>
      <c r="H46" s="190">
        <v>1</v>
      </c>
      <c r="I46" s="190">
        <v>1</v>
      </c>
      <c r="J46" s="190">
        <v>1</v>
      </c>
      <c r="K46" s="190">
        <v>1</v>
      </c>
      <c r="L46" s="213"/>
      <c r="M46" s="82"/>
      <c r="N46" s="13"/>
    </row>
    <row r="47" spans="1:14" s="205" customFormat="1" ht="21" customHeight="1" x14ac:dyDescent="0.3">
      <c r="A47" s="235"/>
      <c r="B47" s="119" t="s">
        <v>1</v>
      </c>
      <c r="C47" s="120" t="s">
        <v>3</v>
      </c>
      <c r="D47" s="122"/>
      <c r="E47" s="121"/>
      <c r="F47" s="121"/>
      <c r="G47" s="137">
        <f>G49+G50+G51</f>
        <v>54957.8</v>
      </c>
      <c r="H47" s="137">
        <f>H49+H50+H51</f>
        <v>46858</v>
      </c>
      <c r="I47" s="137">
        <f>I49+I50+I51</f>
        <v>48000</v>
      </c>
      <c r="J47" s="137">
        <f>J49+J50+J51</f>
        <v>50400</v>
      </c>
      <c r="K47" s="137">
        <f>K49+K50+K51</f>
        <v>52600</v>
      </c>
      <c r="L47" s="138">
        <f>SUM(G47:K47)</f>
        <v>252815.8</v>
      </c>
      <c r="M47" s="122"/>
      <c r="N47" s="44"/>
    </row>
    <row r="48" spans="1:14" s="205" customFormat="1" ht="15" customHeight="1" x14ac:dyDescent="0.3">
      <c r="A48" s="236"/>
      <c r="B48" s="237" t="s">
        <v>4</v>
      </c>
      <c r="C48" s="127"/>
      <c r="D48" s="129"/>
      <c r="E48" s="128"/>
      <c r="F48" s="128"/>
      <c r="G48" s="144"/>
      <c r="H48" s="144"/>
      <c r="I48" s="144"/>
      <c r="J48" s="144"/>
      <c r="K48" s="144"/>
      <c r="L48" s="145"/>
      <c r="M48" s="129"/>
      <c r="N48" s="140"/>
    </row>
    <row r="49" spans="1:14" s="205" customFormat="1" ht="21" customHeight="1" x14ac:dyDescent="0.3">
      <c r="A49" s="236"/>
      <c r="B49" s="237" t="s">
        <v>0</v>
      </c>
      <c r="C49" s="127" t="s">
        <v>3</v>
      </c>
      <c r="D49" s="129"/>
      <c r="E49" s="128"/>
      <c r="F49" s="128"/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5">
        <f>SUM(G49:K49)</f>
        <v>0</v>
      </c>
      <c r="M49" s="129"/>
      <c r="N49" s="140"/>
    </row>
    <row r="50" spans="1:14" s="205" customFormat="1" ht="21" customHeight="1" x14ac:dyDescent="0.3">
      <c r="A50" s="236"/>
      <c r="B50" s="237" t="s">
        <v>5</v>
      </c>
      <c r="C50" s="127" t="s">
        <v>3</v>
      </c>
      <c r="D50" s="129"/>
      <c r="E50" s="128"/>
      <c r="F50" s="128"/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5">
        <f>SUM(G50:K50)</f>
        <v>0</v>
      </c>
      <c r="M50" s="129"/>
      <c r="N50" s="140"/>
    </row>
    <row r="51" spans="1:14" s="205" customFormat="1" ht="21" customHeight="1" x14ac:dyDescent="0.3">
      <c r="A51" s="236"/>
      <c r="B51" s="237" t="s">
        <v>6</v>
      </c>
      <c r="C51" s="127" t="s">
        <v>3</v>
      </c>
      <c r="D51" s="129"/>
      <c r="E51" s="128"/>
      <c r="F51" s="128"/>
      <c r="G51" s="144">
        <f>G28+G29+G30+G31+G32+G33+G34+G35+G38+G39+G40+G41</f>
        <v>54957.8</v>
      </c>
      <c r="H51" s="144">
        <f t="shared" ref="H51:K51" si="1">H28+H29+H30+H31+H32+H33+H34+H35+H38+H39+H40+H41</f>
        <v>46858</v>
      </c>
      <c r="I51" s="144">
        <f>I28+I29+I30+I31+I32+I33+I34+I35+I38+I39+I40+I41</f>
        <v>48000</v>
      </c>
      <c r="J51" s="144">
        <f t="shared" si="1"/>
        <v>50400</v>
      </c>
      <c r="K51" s="144">
        <f t="shared" si="1"/>
        <v>52600</v>
      </c>
      <c r="L51" s="130">
        <f>G51+H51+I51+J51+K51</f>
        <v>252815.8</v>
      </c>
      <c r="M51" s="238"/>
      <c r="N51" s="140"/>
    </row>
    <row r="52" spans="1:14" s="66" customFormat="1" ht="18.7" customHeight="1" x14ac:dyDescent="0.45">
      <c r="A52" s="39"/>
      <c r="B52" s="42" t="s">
        <v>40</v>
      </c>
      <c r="C52" s="34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</row>
    <row r="53" spans="1:14" s="66" customFormat="1" ht="18.7" customHeight="1" x14ac:dyDescent="0.45">
      <c r="A53" s="39"/>
      <c r="B53" s="43" t="s">
        <v>15</v>
      </c>
      <c r="C53" s="220"/>
      <c r="D53" s="43"/>
      <c r="E53" s="43"/>
      <c r="F53" s="43"/>
      <c r="G53" s="43"/>
      <c r="H53" s="43"/>
      <c r="I53" s="43"/>
      <c r="J53" s="43"/>
      <c r="K53" s="43"/>
      <c r="L53" s="43"/>
      <c r="M53" s="32"/>
      <c r="N53" s="47"/>
    </row>
    <row r="54" spans="1:14" s="27" customFormat="1" ht="49.5" customHeight="1" x14ac:dyDescent="0.4">
      <c r="A54" s="50">
        <v>1</v>
      </c>
      <c r="B54" s="49" t="s">
        <v>107</v>
      </c>
      <c r="C54" s="50" t="s">
        <v>246</v>
      </c>
      <c r="D54" s="26"/>
      <c r="E54" s="26"/>
      <c r="F54" s="28" t="s">
        <v>184</v>
      </c>
      <c r="G54" s="29">
        <v>107.8</v>
      </c>
      <c r="H54" s="29">
        <v>108</v>
      </c>
      <c r="I54" s="29">
        <v>108.1</v>
      </c>
      <c r="J54" s="29">
        <v>108.5</v>
      </c>
      <c r="K54" s="29">
        <v>109</v>
      </c>
      <c r="L54" s="26"/>
      <c r="M54" s="26"/>
      <c r="N54" s="26"/>
    </row>
    <row r="55" spans="1:14" s="27" customFormat="1" ht="35.450000000000003" customHeight="1" x14ac:dyDescent="0.4">
      <c r="A55" s="50">
        <v>2</v>
      </c>
      <c r="B55" s="49" t="s">
        <v>45</v>
      </c>
      <c r="C55" s="50" t="s">
        <v>14</v>
      </c>
      <c r="D55" s="26"/>
      <c r="E55" s="26"/>
      <c r="F55" s="30" t="s">
        <v>184</v>
      </c>
      <c r="G55" s="29">
        <v>102.1</v>
      </c>
      <c r="H55" s="29">
        <v>101.5</v>
      </c>
      <c r="I55" s="29">
        <v>101.4</v>
      </c>
      <c r="J55" s="29">
        <v>101.8</v>
      </c>
      <c r="K55" s="29">
        <v>101.7</v>
      </c>
      <c r="L55" s="26"/>
      <c r="M55" s="26"/>
      <c r="N55" s="26"/>
    </row>
    <row r="56" spans="1:14" s="205" customFormat="1" ht="21" customHeight="1" x14ac:dyDescent="0.3">
      <c r="A56" s="53"/>
      <c r="B56" s="239" t="s">
        <v>13</v>
      </c>
      <c r="C56" s="240"/>
      <c r="D56" s="241"/>
      <c r="E56" s="241"/>
      <c r="F56" s="241"/>
      <c r="G56" s="241"/>
      <c r="H56" s="241"/>
      <c r="I56" s="241"/>
      <c r="J56" s="241"/>
      <c r="K56" s="241"/>
      <c r="L56" s="242"/>
      <c r="M56" s="243"/>
      <c r="N56" s="243"/>
    </row>
    <row r="57" spans="1:14" s="195" customFormat="1" ht="79.900000000000006" customHeight="1" x14ac:dyDescent="0.3">
      <c r="A57" s="191">
        <v>1</v>
      </c>
      <c r="B57" s="178" t="s">
        <v>153</v>
      </c>
      <c r="C57" s="190" t="s">
        <v>154</v>
      </c>
      <c r="D57" s="192" t="s">
        <v>165</v>
      </c>
      <c r="E57" s="177" t="s">
        <v>56</v>
      </c>
      <c r="F57" s="177" t="s">
        <v>185</v>
      </c>
      <c r="G57" s="193">
        <v>36100</v>
      </c>
      <c r="H57" s="193">
        <v>39600</v>
      </c>
      <c r="I57" s="193">
        <v>40000</v>
      </c>
      <c r="J57" s="193">
        <v>42000</v>
      </c>
      <c r="K57" s="193">
        <v>45000</v>
      </c>
      <c r="L57" s="212">
        <f>SUM(G57:K57)</f>
        <v>202700</v>
      </c>
      <c r="M57" s="194" t="s">
        <v>155</v>
      </c>
      <c r="N57" s="13"/>
    </row>
    <row r="58" spans="1:14" s="195" customFormat="1" ht="47.25" customHeight="1" x14ac:dyDescent="0.3">
      <c r="A58" s="191">
        <v>2</v>
      </c>
      <c r="B58" s="196" t="s">
        <v>156</v>
      </c>
      <c r="C58" s="180" t="s">
        <v>157</v>
      </c>
      <c r="D58" s="192" t="s">
        <v>165</v>
      </c>
      <c r="E58" s="177" t="s">
        <v>56</v>
      </c>
      <c r="F58" s="177" t="s">
        <v>185</v>
      </c>
      <c r="G58" s="180">
        <v>4737.3999999999996</v>
      </c>
      <c r="H58" s="180">
        <v>4794.6000000000004</v>
      </c>
      <c r="I58" s="180">
        <v>4851.8999999999996</v>
      </c>
      <c r="J58" s="180">
        <v>4909.1000000000004</v>
      </c>
      <c r="K58" s="180">
        <v>4966.3</v>
      </c>
      <c r="L58" s="197"/>
      <c r="M58" s="194"/>
      <c r="N58" s="13"/>
    </row>
    <row r="59" spans="1:14" s="195" customFormat="1" ht="47.25" customHeight="1" x14ac:dyDescent="0.3">
      <c r="A59" s="191">
        <v>3</v>
      </c>
      <c r="B59" s="198" t="s">
        <v>158</v>
      </c>
      <c r="C59" s="180" t="s">
        <v>157</v>
      </c>
      <c r="D59" s="192" t="s">
        <v>165</v>
      </c>
      <c r="E59" s="177" t="s">
        <v>56</v>
      </c>
      <c r="F59" s="177" t="s">
        <v>185</v>
      </c>
      <c r="G59" s="180">
        <v>933.4</v>
      </c>
      <c r="H59" s="180">
        <v>952.7</v>
      </c>
      <c r="I59" s="180">
        <v>969</v>
      </c>
      <c r="J59" s="180">
        <v>991.5</v>
      </c>
      <c r="K59" s="177">
        <v>1010.9</v>
      </c>
      <c r="L59" s="197"/>
      <c r="M59" s="194"/>
      <c r="N59" s="13"/>
    </row>
    <row r="60" spans="1:14" s="195" customFormat="1" ht="47.25" customHeight="1" x14ac:dyDescent="0.3">
      <c r="A60" s="191">
        <v>4</v>
      </c>
      <c r="B60" s="198" t="s">
        <v>159</v>
      </c>
      <c r="C60" s="180" t="s">
        <v>157</v>
      </c>
      <c r="D60" s="192" t="s">
        <v>165</v>
      </c>
      <c r="E60" s="177" t="s">
        <v>56</v>
      </c>
      <c r="F60" s="177" t="s">
        <v>185</v>
      </c>
      <c r="G60" s="180">
        <v>594.1</v>
      </c>
      <c r="H60" s="180">
        <v>609.29999999999995</v>
      </c>
      <c r="I60" s="180">
        <v>624.5</v>
      </c>
      <c r="J60" s="180">
        <v>639.1</v>
      </c>
      <c r="K60" s="180">
        <v>651.9</v>
      </c>
      <c r="L60" s="197"/>
      <c r="M60" s="194"/>
      <c r="N60" s="13"/>
    </row>
    <row r="61" spans="1:14" s="195" customFormat="1" ht="47.25" customHeight="1" x14ac:dyDescent="0.3">
      <c r="A61" s="191">
        <v>5</v>
      </c>
      <c r="B61" s="198" t="s">
        <v>160</v>
      </c>
      <c r="C61" s="180" t="s">
        <v>157</v>
      </c>
      <c r="D61" s="192" t="s">
        <v>165</v>
      </c>
      <c r="E61" s="177" t="s">
        <v>56</v>
      </c>
      <c r="F61" s="177" t="s">
        <v>185</v>
      </c>
      <c r="G61" s="180">
        <v>102.1</v>
      </c>
      <c r="H61" s="180">
        <v>104.6</v>
      </c>
      <c r="I61" s="180">
        <v>107.2</v>
      </c>
      <c r="J61" s="180">
        <v>110</v>
      </c>
      <c r="K61" s="180">
        <v>112.7</v>
      </c>
      <c r="L61" s="197"/>
      <c r="M61" s="194"/>
      <c r="N61" s="13"/>
    </row>
    <row r="62" spans="1:14" s="195" customFormat="1" ht="47.25" customHeight="1" x14ac:dyDescent="0.3">
      <c r="A62" s="199">
        <v>6</v>
      </c>
      <c r="B62" s="200" t="s">
        <v>161</v>
      </c>
      <c r="C62" s="189" t="s">
        <v>197</v>
      </c>
      <c r="D62" s="192" t="s">
        <v>165</v>
      </c>
      <c r="E62" s="177" t="s">
        <v>56</v>
      </c>
      <c r="F62" s="177" t="s">
        <v>185</v>
      </c>
      <c r="G62" s="179">
        <v>834.9</v>
      </c>
      <c r="H62" s="179">
        <v>850.7</v>
      </c>
      <c r="I62" s="179">
        <v>869.7</v>
      </c>
      <c r="J62" s="179">
        <v>887</v>
      </c>
      <c r="K62" s="179">
        <v>909.9</v>
      </c>
      <c r="L62" s="201"/>
      <c r="M62" s="202"/>
      <c r="N62" s="202"/>
    </row>
    <row r="63" spans="1:14" s="205" customFormat="1" ht="47.25" customHeight="1" x14ac:dyDescent="0.3">
      <c r="A63" s="13">
        <v>7</v>
      </c>
      <c r="B63" s="203" t="s">
        <v>163</v>
      </c>
      <c r="C63" s="190" t="s">
        <v>3</v>
      </c>
      <c r="D63" s="192" t="s">
        <v>165</v>
      </c>
      <c r="E63" s="177" t="s">
        <v>182</v>
      </c>
      <c r="F63" s="177" t="s">
        <v>185</v>
      </c>
      <c r="G63" s="204">
        <v>1000</v>
      </c>
      <c r="H63" s="204">
        <v>1500</v>
      </c>
      <c r="I63" s="192"/>
      <c r="J63" s="192"/>
      <c r="K63" s="192"/>
      <c r="L63" s="212">
        <f>SUM(G63:K63)</f>
        <v>2500</v>
      </c>
      <c r="M63" s="194" t="s">
        <v>155</v>
      </c>
      <c r="N63" s="13"/>
    </row>
    <row r="64" spans="1:14" s="205" customFormat="1" ht="66" customHeight="1" x14ac:dyDescent="0.3">
      <c r="A64" s="199">
        <v>8</v>
      </c>
      <c r="B64" s="203" t="s">
        <v>309</v>
      </c>
      <c r="C64" s="190" t="s">
        <v>3</v>
      </c>
      <c r="D64" s="192" t="s">
        <v>165</v>
      </c>
      <c r="E64" s="177">
        <v>2021</v>
      </c>
      <c r="F64" s="177" t="s">
        <v>185</v>
      </c>
      <c r="G64" s="204">
        <v>3800</v>
      </c>
      <c r="H64" s="204"/>
      <c r="I64" s="192"/>
      <c r="J64" s="192"/>
      <c r="K64" s="192"/>
      <c r="L64" s="212">
        <f>SUM(G64:K64)</f>
        <v>3800</v>
      </c>
      <c r="M64" s="194" t="s">
        <v>155</v>
      </c>
      <c r="N64" s="13"/>
    </row>
    <row r="65" spans="1:14" s="205" customFormat="1" ht="69" customHeight="1" x14ac:dyDescent="0.3">
      <c r="A65" s="13">
        <v>9</v>
      </c>
      <c r="B65" s="206" t="s">
        <v>164</v>
      </c>
      <c r="C65" s="190" t="s">
        <v>162</v>
      </c>
      <c r="D65" s="192" t="s">
        <v>165</v>
      </c>
      <c r="E65" s="177" t="s">
        <v>56</v>
      </c>
      <c r="F65" s="192" t="s">
        <v>186</v>
      </c>
      <c r="G65" s="204">
        <v>3700</v>
      </c>
      <c r="H65" s="204">
        <v>4000</v>
      </c>
      <c r="I65" s="204">
        <v>4500</v>
      </c>
      <c r="J65" s="204">
        <v>5000</v>
      </c>
      <c r="K65" s="204">
        <v>7000</v>
      </c>
      <c r="L65" s="212"/>
      <c r="M65" s="194"/>
      <c r="N65" s="13"/>
    </row>
    <row r="66" spans="1:14" s="195" customFormat="1" ht="66" customHeight="1" x14ac:dyDescent="0.3">
      <c r="A66" s="199">
        <v>10</v>
      </c>
      <c r="B66" s="207" t="s">
        <v>181</v>
      </c>
      <c r="C66" s="190" t="s">
        <v>3</v>
      </c>
      <c r="D66" s="192" t="s">
        <v>165</v>
      </c>
      <c r="E66" s="177">
        <v>2023</v>
      </c>
      <c r="F66" s="192" t="s">
        <v>186</v>
      </c>
      <c r="G66" s="208"/>
      <c r="H66" s="208"/>
      <c r="I66" s="204">
        <v>900</v>
      </c>
      <c r="J66" s="208"/>
      <c r="K66" s="208"/>
      <c r="L66" s="212">
        <f>SUM(G66:K66)</f>
        <v>900</v>
      </c>
      <c r="M66" s="194" t="s">
        <v>155</v>
      </c>
      <c r="N66" s="208"/>
    </row>
    <row r="67" spans="1:14" s="195" customFormat="1" ht="64.5" customHeight="1" x14ac:dyDescent="0.3">
      <c r="A67" s="13">
        <v>11</v>
      </c>
      <c r="B67" s="209" t="s">
        <v>310</v>
      </c>
      <c r="C67" s="190" t="s">
        <v>3</v>
      </c>
      <c r="D67" s="192" t="s">
        <v>165</v>
      </c>
      <c r="E67" s="177" t="s">
        <v>183</v>
      </c>
      <c r="F67" s="192" t="s">
        <v>186</v>
      </c>
      <c r="G67" s="208"/>
      <c r="H67" s="208"/>
      <c r="I67" s="208"/>
      <c r="J67" s="204">
        <v>600</v>
      </c>
      <c r="K67" s="204">
        <v>600</v>
      </c>
      <c r="L67" s="212">
        <f>SUM(G67:K67)</f>
        <v>1200</v>
      </c>
      <c r="M67" s="194" t="s">
        <v>155</v>
      </c>
      <c r="N67" s="208"/>
    </row>
    <row r="68" spans="1:14" s="195" customFormat="1" ht="78.75" customHeight="1" x14ac:dyDescent="0.3">
      <c r="A68" s="199">
        <v>12</v>
      </c>
      <c r="B68" s="209" t="s">
        <v>311</v>
      </c>
      <c r="C68" s="190" t="s">
        <v>54</v>
      </c>
      <c r="D68" s="192" t="s">
        <v>165</v>
      </c>
      <c r="E68" s="177" t="s">
        <v>56</v>
      </c>
      <c r="F68" s="192" t="s">
        <v>186</v>
      </c>
      <c r="G68" s="204">
        <v>1</v>
      </c>
      <c r="H68" s="204">
        <v>1</v>
      </c>
      <c r="I68" s="204">
        <v>1</v>
      </c>
      <c r="J68" s="204">
        <v>2</v>
      </c>
      <c r="K68" s="204">
        <v>2</v>
      </c>
      <c r="L68" s="212"/>
      <c r="M68" s="194"/>
      <c r="N68" s="77"/>
    </row>
    <row r="69" spans="1:14" s="195" customFormat="1" ht="64.5" customHeight="1" x14ac:dyDescent="0.3">
      <c r="A69" s="13">
        <v>13</v>
      </c>
      <c r="B69" s="209" t="s">
        <v>312</v>
      </c>
      <c r="C69" s="190" t="s">
        <v>3</v>
      </c>
      <c r="D69" s="192" t="s">
        <v>165</v>
      </c>
      <c r="E69" s="177">
        <v>2021</v>
      </c>
      <c r="F69" s="192" t="s">
        <v>185</v>
      </c>
      <c r="G69" s="204">
        <v>600</v>
      </c>
      <c r="H69" s="208"/>
      <c r="I69" s="208"/>
      <c r="J69" s="204"/>
      <c r="K69" s="204"/>
      <c r="L69" s="212">
        <f>SUM(G69:K69)</f>
        <v>600</v>
      </c>
      <c r="M69" s="194" t="s">
        <v>155</v>
      </c>
      <c r="N69" s="208"/>
    </row>
    <row r="70" spans="1:14" s="195" customFormat="1" ht="64.5" customHeight="1" x14ac:dyDescent="0.3">
      <c r="A70" s="199">
        <v>14</v>
      </c>
      <c r="B70" s="209" t="s">
        <v>313</v>
      </c>
      <c r="C70" s="190" t="s">
        <v>3</v>
      </c>
      <c r="D70" s="192" t="s">
        <v>165</v>
      </c>
      <c r="E70" s="177">
        <v>2021</v>
      </c>
      <c r="F70" s="192" t="s">
        <v>185</v>
      </c>
      <c r="G70" s="204">
        <v>600</v>
      </c>
      <c r="H70" s="208"/>
      <c r="I70" s="208"/>
      <c r="J70" s="204"/>
      <c r="K70" s="204"/>
      <c r="L70" s="212">
        <f>SUM(G70:K70)</f>
        <v>600</v>
      </c>
      <c r="M70" s="194" t="s">
        <v>155</v>
      </c>
      <c r="N70" s="208"/>
    </row>
    <row r="71" spans="1:14" s="195" customFormat="1" ht="48" customHeight="1" x14ac:dyDescent="0.3">
      <c r="A71" s="13">
        <v>15</v>
      </c>
      <c r="B71" s="209" t="s">
        <v>314</v>
      </c>
      <c r="C71" s="190" t="s">
        <v>3</v>
      </c>
      <c r="D71" s="192" t="s">
        <v>165</v>
      </c>
      <c r="E71" s="177">
        <v>2021</v>
      </c>
      <c r="F71" s="192" t="s">
        <v>185</v>
      </c>
      <c r="G71" s="204">
        <v>600</v>
      </c>
      <c r="H71" s="208"/>
      <c r="I71" s="208"/>
      <c r="J71" s="204"/>
      <c r="K71" s="204"/>
      <c r="L71" s="212">
        <f t="shared" ref="L71:L75" si="2">SUM(G71:K71)</f>
        <v>600</v>
      </c>
      <c r="M71" s="194" t="s">
        <v>155</v>
      </c>
      <c r="N71" s="208"/>
    </row>
    <row r="72" spans="1:14" s="195" customFormat="1" ht="64.5" customHeight="1" x14ac:dyDescent="0.3">
      <c r="A72" s="199">
        <v>16</v>
      </c>
      <c r="B72" s="209" t="s">
        <v>315</v>
      </c>
      <c r="C72" s="190" t="s">
        <v>3</v>
      </c>
      <c r="D72" s="192" t="s">
        <v>165</v>
      </c>
      <c r="E72" s="177">
        <v>2021</v>
      </c>
      <c r="F72" s="192" t="s">
        <v>185</v>
      </c>
      <c r="G72" s="204">
        <v>600</v>
      </c>
      <c r="H72" s="208"/>
      <c r="I72" s="208"/>
      <c r="J72" s="204"/>
      <c r="K72" s="204"/>
      <c r="L72" s="212">
        <f t="shared" si="2"/>
        <v>600</v>
      </c>
      <c r="M72" s="194" t="s">
        <v>155</v>
      </c>
      <c r="N72" s="208"/>
    </row>
    <row r="73" spans="1:14" s="205" customFormat="1" ht="64.5" customHeight="1" x14ac:dyDescent="0.3">
      <c r="A73" s="13">
        <v>17</v>
      </c>
      <c r="B73" s="209" t="s">
        <v>316</v>
      </c>
      <c r="C73" s="190" t="s">
        <v>62</v>
      </c>
      <c r="D73" s="192" t="s">
        <v>165</v>
      </c>
      <c r="E73" s="177" t="s">
        <v>192</v>
      </c>
      <c r="F73" s="192" t="s">
        <v>185</v>
      </c>
      <c r="G73" s="204"/>
      <c r="H73" s="192">
        <v>3.1</v>
      </c>
      <c r="I73" s="192">
        <v>2.2000000000000002</v>
      </c>
      <c r="J73" s="192">
        <v>2.1</v>
      </c>
      <c r="K73" s="192">
        <v>2</v>
      </c>
      <c r="L73" s="212">
        <f t="shared" si="2"/>
        <v>9.4</v>
      </c>
      <c r="M73" s="194" t="s">
        <v>155</v>
      </c>
      <c r="N73" s="210"/>
    </row>
    <row r="74" spans="1:14" s="205" customFormat="1" ht="63.75" customHeight="1" x14ac:dyDescent="0.3">
      <c r="A74" s="199">
        <v>18</v>
      </c>
      <c r="B74" s="209" t="s">
        <v>317</v>
      </c>
      <c r="C74" s="190" t="s">
        <v>62</v>
      </c>
      <c r="D74" s="192" t="s">
        <v>165</v>
      </c>
      <c r="E74" s="177" t="s">
        <v>182</v>
      </c>
      <c r="F74" s="177" t="s">
        <v>185</v>
      </c>
      <c r="G74" s="192">
        <v>1000</v>
      </c>
      <c r="H74" s="192">
        <v>1500</v>
      </c>
      <c r="I74" s="210"/>
      <c r="J74" s="204"/>
      <c r="K74" s="204"/>
      <c r="L74" s="212">
        <f t="shared" si="2"/>
        <v>2500</v>
      </c>
      <c r="M74" s="194" t="s">
        <v>155</v>
      </c>
      <c r="N74" s="210"/>
    </row>
    <row r="75" spans="1:14" s="205" customFormat="1" ht="47.25" customHeight="1" x14ac:dyDescent="0.3">
      <c r="A75" s="13">
        <v>19</v>
      </c>
      <c r="B75" s="209" t="s">
        <v>318</v>
      </c>
      <c r="C75" s="211" t="s">
        <v>3</v>
      </c>
      <c r="D75" s="192" t="s">
        <v>165</v>
      </c>
      <c r="E75" s="177">
        <v>2021</v>
      </c>
      <c r="F75" s="177" t="s">
        <v>185</v>
      </c>
      <c r="G75" s="204">
        <v>3500</v>
      </c>
      <c r="H75" s="210"/>
      <c r="I75" s="210"/>
      <c r="J75" s="204"/>
      <c r="K75" s="204"/>
      <c r="L75" s="212">
        <f t="shared" si="2"/>
        <v>3500</v>
      </c>
      <c r="M75" s="194" t="s">
        <v>155</v>
      </c>
      <c r="N75" s="210"/>
    </row>
    <row r="76" spans="1:14" s="195" customFormat="1" ht="150" customHeight="1" x14ac:dyDescent="0.3">
      <c r="A76" s="199">
        <v>20</v>
      </c>
      <c r="B76" s="209" t="s">
        <v>459</v>
      </c>
      <c r="C76" s="190" t="s">
        <v>54</v>
      </c>
      <c r="D76" s="192" t="s">
        <v>165</v>
      </c>
      <c r="E76" s="177" t="s">
        <v>56</v>
      </c>
      <c r="F76" s="192" t="s">
        <v>184</v>
      </c>
      <c r="G76" s="191">
        <v>1</v>
      </c>
      <c r="H76" s="191">
        <v>1</v>
      </c>
      <c r="I76" s="191">
        <v>1</v>
      </c>
      <c r="J76" s="191">
        <v>1</v>
      </c>
      <c r="K76" s="191">
        <v>1</v>
      </c>
      <c r="L76" s="148"/>
      <c r="M76" s="194"/>
      <c r="N76" s="208"/>
    </row>
    <row r="77" spans="1:14" s="195" customFormat="1" ht="112.5" customHeight="1" x14ac:dyDescent="0.3">
      <c r="A77" s="13">
        <v>21</v>
      </c>
      <c r="B77" s="209" t="s">
        <v>319</v>
      </c>
      <c r="C77" s="190" t="s">
        <v>320</v>
      </c>
      <c r="D77" s="192" t="s">
        <v>223</v>
      </c>
      <c r="E77" s="177">
        <v>2021</v>
      </c>
      <c r="F77" s="192" t="s">
        <v>323</v>
      </c>
      <c r="G77" s="191">
        <v>1400</v>
      </c>
      <c r="H77" s="191"/>
      <c r="I77" s="191"/>
      <c r="J77" s="204"/>
      <c r="K77" s="204"/>
      <c r="L77" s="212">
        <f>SUM(G77:K77)</f>
        <v>1400</v>
      </c>
      <c r="M77" s="194" t="s">
        <v>155</v>
      </c>
      <c r="N77" s="208"/>
    </row>
    <row r="78" spans="1:14" s="195" customFormat="1" ht="62" customHeight="1" x14ac:dyDescent="0.3">
      <c r="A78" s="199">
        <v>22</v>
      </c>
      <c r="B78" s="209" t="s">
        <v>321</v>
      </c>
      <c r="C78" s="190" t="s">
        <v>62</v>
      </c>
      <c r="D78" s="192" t="s">
        <v>223</v>
      </c>
      <c r="E78" s="177" t="s">
        <v>195</v>
      </c>
      <c r="F78" s="192" t="s">
        <v>324</v>
      </c>
      <c r="G78" s="191">
        <v>1300</v>
      </c>
      <c r="H78" s="191">
        <v>1000</v>
      </c>
      <c r="I78" s="191">
        <v>1050</v>
      </c>
      <c r="J78" s="204"/>
      <c r="K78" s="204"/>
      <c r="L78" s="212">
        <f>SUM(G78:K78)</f>
        <v>3350</v>
      </c>
      <c r="M78" s="194" t="s">
        <v>155</v>
      </c>
      <c r="N78" s="208"/>
    </row>
    <row r="79" spans="1:14" s="195" customFormat="1" ht="63" customHeight="1" x14ac:dyDescent="0.3">
      <c r="A79" s="13">
        <v>23</v>
      </c>
      <c r="B79" s="209" t="s">
        <v>322</v>
      </c>
      <c r="C79" s="190" t="s">
        <v>14</v>
      </c>
      <c r="D79" s="192" t="s">
        <v>165</v>
      </c>
      <c r="E79" s="177" t="s">
        <v>56</v>
      </c>
      <c r="F79" s="192" t="s">
        <v>184</v>
      </c>
      <c r="G79" s="191">
        <v>47</v>
      </c>
      <c r="H79" s="191">
        <v>49</v>
      </c>
      <c r="I79" s="191">
        <v>51</v>
      </c>
      <c r="J79" s="204">
        <v>53</v>
      </c>
      <c r="K79" s="204">
        <v>55</v>
      </c>
      <c r="L79" s="213"/>
      <c r="M79" s="194"/>
      <c r="N79" s="208"/>
    </row>
    <row r="80" spans="1:14" s="46" customFormat="1" ht="21" customHeight="1" x14ac:dyDescent="0.45">
      <c r="A80" s="121"/>
      <c r="B80" s="119" t="s">
        <v>1</v>
      </c>
      <c r="C80" s="120" t="s">
        <v>3</v>
      </c>
      <c r="D80" s="121"/>
      <c r="E80" s="121"/>
      <c r="F80" s="121"/>
      <c r="G80" s="137">
        <f>SUM(G82:G84)</f>
        <v>50500</v>
      </c>
      <c r="H80" s="137">
        <f>SUM(H82:H84)</f>
        <v>43603.1</v>
      </c>
      <c r="I80" s="137">
        <f>SUM(I82:I84)</f>
        <v>41952.2</v>
      </c>
      <c r="J80" s="137">
        <f>SUM(J82:J84)</f>
        <v>42602.1</v>
      </c>
      <c r="K80" s="137">
        <f>SUM(K82:K84)</f>
        <v>45602</v>
      </c>
      <c r="L80" s="138">
        <f>G80+H80+I80+J80+K80</f>
        <v>224259.4</v>
      </c>
      <c r="M80" s="121"/>
      <c r="N80" s="139"/>
    </row>
    <row r="81" spans="1:14" s="46" customFormat="1" x14ac:dyDescent="0.45">
      <c r="A81" s="143"/>
      <c r="B81" s="126" t="s">
        <v>4</v>
      </c>
      <c r="C81" s="155"/>
      <c r="D81" s="140"/>
      <c r="E81" s="140"/>
      <c r="F81" s="140"/>
      <c r="G81" s="141"/>
      <c r="H81" s="141"/>
      <c r="I81" s="141"/>
      <c r="J81" s="141"/>
      <c r="K81" s="141"/>
      <c r="L81" s="130"/>
      <c r="M81" s="142"/>
      <c r="N81" s="143"/>
    </row>
    <row r="82" spans="1:14" s="46" customFormat="1" ht="21" customHeight="1" x14ac:dyDescent="0.45">
      <c r="A82" s="128"/>
      <c r="B82" s="126" t="s">
        <v>0</v>
      </c>
      <c r="C82" s="127" t="s">
        <v>3</v>
      </c>
      <c r="D82" s="128"/>
      <c r="E82" s="128"/>
      <c r="F82" s="128"/>
      <c r="G82" s="144">
        <v>0</v>
      </c>
      <c r="H82" s="144">
        <v>0</v>
      </c>
      <c r="I82" s="144">
        <v>0</v>
      </c>
      <c r="J82" s="144">
        <v>0</v>
      </c>
      <c r="K82" s="144">
        <v>0</v>
      </c>
      <c r="L82" s="145">
        <f>G82+H82+I82+J82+K82</f>
        <v>0</v>
      </c>
      <c r="M82" s="128"/>
      <c r="N82" s="141"/>
    </row>
    <row r="83" spans="1:14" s="46" customFormat="1" ht="21" customHeight="1" x14ac:dyDescent="0.45">
      <c r="A83" s="128"/>
      <c r="B83" s="126" t="s">
        <v>5</v>
      </c>
      <c r="C83" s="127" t="s">
        <v>3</v>
      </c>
      <c r="D83" s="128"/>
      <c r="E83" s="128"/>
      <c r="F83" s="128"/>
      <c r="G83" s="144">
        <v>0</v>
      </c>
      <c r="H83" s="144">
        <v>0</v>
      </c>
      <c r="I83" s="144">
        <v>0</v>
      </c>
      <c r="J83" s="144">
        <v>0</v>
      </c>
      <c r="K83" s="144">
        <v>0</v>
      </c>
      <c r="L83" s="145">
        <f>G83+H83+I83+J83+K83</f>
        <v>0</v>
      </c>
      <c r="M83" s="128"/>
      <c r="N83" s="141"/>
    </row>
    <row r="84" spans="1:14" s="46" customFormat="1" ht="21" customHeight="1" x14ac:dyDescent="0.45">
      <c r="A84" s="128"/>
      <c r="B84" s="126" t="s">
        <v>6</v>
      </c>
      <c r="C84" s="127" t="s">
        <v>3</v>
      </c>
      <c r="D84" s="128"/>
      <c r="E84" s="128"/>
      <c r="F84" s="128"/>
      <c r="G84" s="144">
        <f>G57+G63+G64+G66+G67+G69+G70+G71+G72+G73+G74+G75+G77+G78</f>
        <v>50500</v>
      </c>
      <c r="H84" s="144">
        <f t="shared" ref="H84:K84" si="3">H57+H63+H64+H66+H67+H69+H70+H71+H72+H73+H74+H75+H77+H78</f>
        <v>43603.1</v>
      </c>
      <c r="I84" s="144">
        <f t="shared" si="3"/>
        <v>41952.2</v>
      </c>
      <c r="J84" s="144">
        <f t="shared" si="3"/>
        <v>42602.1</v>
      </c>
      <c r="K84" s="144">
        <f t="shared" si="3"/>
        <v>45602</v>
      </c>
      <c r="L84" s="145">
        <f>G84+H84+I84+J84+K84</f>
        <v>224259.4</v>
      </c>
      <c r="M84" s="128"/>
      <c r="N84" s="141"/>
    </row>
    <row r="85" spans="1:14" s="66" customFormat="1" x14ac:dyDescent="0.45">
      <c r="A85" s="39"/>
      <c r="B85" s="42" t="s">
        <v>75</v>
      </c>
      <c r="C85" s="34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 s="66" customFormat="1" x14ac:dyDescent="0.45">
      <c r="A86" s="39"/>
      <c r="B86" s="43" t="s">
        <v>15</v>
      </c>
      <c r="C86" s="220"/>
      <c r="D86" s="43"/>
      <c r="E86" s="43"/>
      <c r="F86" s="43"/>
      <c r="G86" s="43"/>
      <c r="H86" s="43"/>
      <c r="I86" s="43"/>
      <c r="J86" s="43"/>
      <c r="K86" s="43"/>
      <c r="L86" s="43"/>
      <c r="M86" s="32"/>
      <c r="N86" s="47"/>
    </row>
    <row r="87" spans="1:14" s="51" customFormat="1" ht="79.25" customHeight="1" x14ac:dyDescent="0.4">
      <c r="A87" s="48">
        <v>1</v>
      </c>
      <c r="B87" s="49" t="s">
        <v>70</v>
      </c>
      <c r="C87" s="50" t="s">
        <v>14</v>
      </c>
      <c r="D87" s="48"/>
      <c r="E87" s="48"/>
      <c r="F87" s="14" t="s">
        <v>74</v>
      </c>
      <c r="G87" s="14">
        <v>71.2</v>
      </c>
      <c r="H87" s="14">
        <v>75.400000000000006</v>
      </c>
      <c r="I87" s="14">
        <v>79.2</v>
      </c>
      <c r="J87" s="14">
        <v>84.4</v>
      </c>
      <c r="K87" s="14">
        <v>91.3</v>
      </c>
      <c r="L87" s="48"/>
      <c r="M87" s="48"/>
      <c r="N87" s="48"/>
    </row>
    <row r="88" spans="1:14" s="46" customFormat="1" ht="15" customHeight="1" x14ac:dyDescent="0.45">
      <c r="A88" s="45"/>
      <c r="B88" s="239" t="s">
        <v>13</v>
      </c>
      <c r="C88" s="240"/>
      <c r="D88" s="241"/>
      <c r="E88" s="241"/>
      <c r="F88" s="241"/>
      <c r="G88" s="241"/>
      <c r="H88" s="241"/>
      <c r="I88" s="241"/>
      <c r="J88" s="241"/>
      <c r="K88" s="241"/>
      <c r="L88" s="242"/>
      <c r="M88" s="272"/>
      <c r="N88" s="272"/>
    </row>
    <row r="89" spans="1:14" s="75" customFormat="1" ht="52.8" customHeight="1" x14ac:dyDescent="0.45">
      <c r="A89" s="13">
        <v>1</v>
      </c>
      <c r="B89" s="271" t="s">
        <v>71</v>
      </c>
      <c r="C89" s="270" t="s">
        <v>55</v>
      </c>
      <c r="D89" s="146" t="s">
        <v>63</v>
      </c>
      <c r="E89" s="146" t="s">
        <v>56</v>
      </c>
      <c r="F89" s="193" t="s">
        <v>99</v>
      </c>
      <c r="G89" s="270">
        <v>295</v>
      </c>
      <c r="H89" s="270">
        <v>306</v>
      </c>
      <c r="I89" s="270">
        <v>321</v>
      </c>
      <c r="J89" s="270">
        <v>321</v>
      </c>
      <c r="K89" s="270">
        <v>310</v>
      </c>
      <c r="L89" s="16"/>
      <c r="M89" s="16"/>
      <c r="N89" s="146"/>
    </row>
    <row r="90" spans="1:14" s="75" customFormat="1" ht="145.5" customHeight="1" x14ac:dyDescent="0.45">
      <c r="A90" s="13">
        <v>2</v>
      </c>
      <c r="B90" s="271" t="s">
        <v>228</v>
      </c>
      <c r="C90" s="269" t="s">
        <v>72</v>
      </c>
      <c r="D90" s="146" t="s">
        <v>227</v>
      </c>
      <c r="E90" s="146" t="s">
        <v>56</v>
      </c>
      <c r="F90" s="270" t="s">
        <v>74</v>
      </c>
      <c r="G90" s="146">
        <v>1</v>
      </c>
      <c r="H90" s="146">
        <v>1</v>
      </c>
      <c r="I90" s="146">
        <v>1</v>
      </c>
      <c r="J90" s="146">
        <v>1</v>
      </c>
      <c r="K90" s="146">
        <v>1</v>
      </c>
      <c r="L90" s="16"/>
      <c r="M90" s="16"/>
      <c r="N90" s="146"/>
    </row>
    <row r="91" spans="1:14" s="75" customFormat="1" ht="55.5" customHeight="1" x14ac:dyDescent="0.45">
      <c r="A91" s="369">
        <v>3</v>
      </c>
      <c r="B91" s="371" t="s">
        <v>73</v>
      </c>
      <c r="C91" s="373" t="s">
        <v>3</v>
      </c>
      <c r="D91" s="375" t="s">
        <v>57</v>
      </c>
      <c r="E91" s="377" t="s">
        <v>56</v>
      </c>
      <c r="F91" s="389" t="s">
        <v>74</v>
      </c>
      <c r="G91" s="341">
        <v>1989.4</v>
      </c>
      <c r="H91" s="391" t="s">
        <v>299</v>
      </c>
      <c r="I91" s="392"/>
      <c r="J91" s="392"/>
      <c r="K91" s="393"/>
      <c r="L91" s="16">
        <f>SUM(G91:K91)</f>
        <v>1989.4</v>
      </c>
      <c r="M91" s="16" t="s">
        <v>30</v>
      </c>
      <c r="N91" s="341" t="s">
        <v>437</v>
      </c>
    </row>
    <row r="92" spans="1:14" s="75" customFormat="1" ht="115.5" customHeight="1" x14ac:dyDescent="0.45">
      <c r="A92" s="370"/>
      <c r="B92" s="372"/>
      <c r="C92" s="374"/>
      <c r="D92" s="376"/>
      <c r="E92" s="377"/>
      <c r="F92" s="390"/>
      <c r="G92" s="341">
        <v>194.3</v>
      </c>
      <c r="H92" s="391" t="s">
        <v>299</v>
      </c>
      <c r="I92" s="392"/>
      <c r="J92" s="392"/>
      <c r="K92" s="393"/>
      <c r="L92" s="16">
        <f>SUM(G92:K92)</f>
        <v>194.3</v>
      </c>
      <c r="M92" s="16" t="s">
        <v>18</v>
      </c>
      <c r="N92" s="345" t="s">
        <v>438</v>
      </c>
    </row>
    <row r="93" spans="1:14" s="46" customFormat="1" ht="21" customHeight="1" x14ac:dyDescent="0.45">
      <c r="A93" s="121"/>
      <c r="B93" s="119" t="s">
        <v>1</v>
      </c>
      <c r="C93" s="120" t="s">
        <v>2</v>
      </c>
      <c r="D93" s="121"/>
      <c r="E93" s="121"/>
      <c r="F93" s="121"/>
      <c r="G93" s="137">
        <f>SUM(G95:G97)</f>
        <v>2183.7000000000003</v>
      </c>
      <c r="H93" s="137">
        <f>SUM(H95:H97)</f>
        <v>0</v>
      </c>
      <c r="I93" s="137">
        <f>SUM(I95:I97)</f>
        <v>0</v>
      </c>
      <c r="J93" s="137">
        <f>SUM(J95:J97)</f>
        <v>0</v>
      </c>
      <c r="K93" s="137">
        <f>SUM(K95:K97)</f>
        <v>0</v>
      </c>
      <c r="L93" s="138">
        <f>G93+H93+I93+J93+K93</f>
        <v>2183.7000000000003</v>
      </c>
      <c r="M93" s="121"/>
      <c r="N93" s="139"/>
    </row>
    <row r="94" spans="1:14" s="46" customFormat="1" x14ac:dyDescent="0.45">
      <c r="A94" s="143"/>
      <c r="B94" s="126" t="s">
        <v>4</v>
      </c>
      <c r="C94" s="155"/>
      <c r="D94" s="140"/>
      <c r="E94" s="140"/>
      <c r="F94" s="140"/>
      <c r="G94" s="141"/>
      <c r="H94" s="141"/>
      <c r="I94" s="141"/>
      <c r="J94" s="141"/>
      <c r="K94" s="141"/>
      <c r="L94" s="130"/>
      <c r="M94" s="142"/>
      <c r="N94" s="143"/>
    </row>
    <row r="95" spans="1:14" s="46" customFormat="1" ht="21" customHeight="1" x14ac:dyDescent="0.45">
      <c r="A95" s="128"/>
      <c r="B95" s="126" t="s">
        <v>0</v>
      </c>
      <c r="C95" s="127" t="s">
        <v>2</v>
      </c>
      <c r="D95" s="128"/>
      <c r="E95" s="128"/>
      <c r="F95" s="128"/>
      <c r="G95" s="144">
        <f>G91</f>
        <v>1989.4</v>
      </c>
      <c r="H95" s="144">
        <v>0</v>
      </c>
      <c r="I95" s="144">
        <v>0</v>
      </c>
      <c r="J95" s="144">
        <v>0</v>
      </c>
      <c r="K95" s="144">
        <v>0</v>
      </c>
      <c r="L95" s="145">
        <f>G95+H95+I95+J95+K95</f>
        <v>1989.4</v>
      </c>
      <c r="M95" s="128"/>
      <c r="N95" s="141"/>
    </row>
    <row r="96" spans="1:14" s="46" customFormat="1" ht="21" customHeight="1" x14ac:dyDescent="0.45">
      <c r="A96" s="128"/>
      <c r="B96" s="126" t="s">
        <v>5</v>
      </c>
      <c r="C96" s="127" t="s">
        <v>2</v>
      </c>
      <c r="D96" s="128"/>
      <c r="E96" s="128"/>
      <c r="F96" s="128"/>
      <c r="G96" s="144">
        <f>G92</f>
        <v>194.3</v>
      </c>
      <c r="H96" s="144">
        <v>0</v>
      </c>
      <c r="I96" s="144">
        <v>0</v>
      </c>
      <c r="J96" s="144">
        <v>0</v>
      </c>
      <c r="K96" s="144">
        <v>0</v>
      </c>
      <c r="L96" s="145">
        <f>G96+H96+I96+J96+K96</f>
        <v>194.3</v>
      </c>
      <c r="M96" s="128"/>
      <c r="N96" s="141"/>
    </row>
    <row r="97" spans="1:14" s="46" customFormat="1" ht="21" customHeight="1" x14ac:dyDescent="0.45">
      <c r="A97" s="128"/>
      <c r="B97" s="126" t="s">
        <v>6</v>
      </c>
      <c r="C97" s="127" t="s">
        <v>2</v>
      </c>
      <c r="D97" s="128"/>
      <c r="E97" s="128"/>
      <c r="F97" s="128"/>
      <c r="G97" s="144">
        <v>0</v>
      </c>
      <c r="H97" s="144">
        <v>0</v>
      </c>
      <c r="I97" s="144">
        <v>0</v>
      </c>
      <c r="J97" s="144">
        <v>0</v>
      </c>
      <c r="K97" s="144">
        <v>0</v>
      </c>
      <c r="L97" s="145">
        <f>G97+H97+I97+J97+K97</f>
        <v>0</v>
      </c>
      <c r="M97" s="128"/>
      <c r="N97" s="141"/>
    </row>
    <row r="98" spans="1:14" s="66" customFormat="1" x14ac:dyDescent="0.45">
      <c r="A98" s="39"/>
      <c r="B98" s="42" t="s">
        <v>76</v>
      </c>
      <c r="C98" s="34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 s="66" customFormat="1" x14ac:dyDescent="0.45">
      <c r="A99" s="39"/>
      <c r="B99" s="1" t="s">
        <v>15</v>
      </c>
      <c r="C99" s="222"/>
      <c r="D99" s="2"/>
      <c r="E99" s="2"/>
      <c r="F99" s="2"/>
      <c r="G99" s="2"/>
      <c r="H99" s="2"/>
      <c r="I99" s="2"/>
      <c r="J99" s="2"/>
      <c r="K99" s="2"/>
      <c r="L99" s="35"/>
      <c r="M99" s="32"/>
      <c r="N99" s="47"/>
    </row>
    <row r="100" spans="1:14" s="66" customFormat="1" ht="33.700000000000003" customHeight="1" x14ac:dyDescent="0.45">
      <c r="A100" s="6">
        <v>1</v>
      </c>
      <c r="B100" s="81" t="s">
        <v>248</v>
      </c>
      <c r="C100" s="38" t="s">
        <v>14</v>
      </c>
      <c r="D100" s="4"/>
      <c r="E100" s="7"/>
      <c r="F100" s="36" t="s">
        <v>264</v>
      </c>
      <c r="G100" s="37">
        <v>30.2</v>
      </c>
      <c r="H100" s="37">
        <v>31.5</v>
      </c>
      <c r="I100" s="37">
        <v>32.799999999999997</v>
      </c>
      <c r="J100" s="37">
        <v>34</v>
      </c>
      <c r="K100" s="37">
        <v>35.299999999999997</v>
      </c>
      <c r="L100" s="40"/>
      <c r="M100" s="82"/>
      <c r="N100" s="13"/>
    </row>
    <row r="101" spans="1:14" s="66" customFormat="1" x14ac:dyDescent="0.45">
      <c r="A101" s="41"/>
      <c r="B101" s="54" t="s">
        <v>13</v>
      </c>
      <c r="C101" s="221"/>
      <c r="D101" s="55"/>
      <c r="E101" s="55"/>
      <c r="F101" s="55"/>
      <c r="G101" s="55"/>
      <c r="H101" s="55"/>
      <c r="I101" s="55"/>
      <c r="J101" s="55"/>
      <c r="K101" s="55"/>
      <c r="L101" s="56"/>
      <c r="M101" s="53"/>
      <c r="N101" s="45"/>
    </row>
    <row r="102" spans="1:14" s="253" customFormat="1" ht="50.55" customHeight="1" x14ac:dyDescent="0.35">
      <c r="A102" s="244">
        <v>1</v>
      </c>
      <c r="B102" s="250" t="s">
        <v>241</v>
      </c>
      <c r="C102" s="251" t="s">
        <v>244</v>
      </c>
      <c r="D102" s="211" t="s">
        <v>57</v>
      </c>
      <c r="E102" s="211" t="s">
        <v>106</v>
      </c>
      <c r="F102" s="190" t="s">
        <v>362</v>
      </c>
      <c r="G102" s="249">
        <v>85</v>
      </c>
      <c r="H102" s="249">
        <v>85</v>
      </c>
      <c r="I102" s="249">
        <v>85</v>
      </c>
      <c r="J102" s="249">
        <v>85</v>
      </c>
      <c r="K102" s="252"/>
      <c r="L102" s="245"/>
      <c r="M102" s="246"/>
      <c r="N102" s="246"/>
    </row>
    <row r="103" spans="1:14" s="253" customFormat="1" ht="50.55" customHeight="1" x14ac:dyDescent="0.35">
      <c r="A103" s="244">
        <v>2</v>
      </c>
      <c r="B103" s="248" t="s">
        <v>31</v>
      </c>
      <c r="C103" s="244" t="s">
        <v>3</v>
      </c>
      <c r="D103" s="211" t="s">
        <v>57</v>
      </c>
      <c r="E103" s="211" t="s">
        <v>106</v>
      </c>
      <c r="F103" s="254" t="s">
        <v>362</v>
      </c>
      <c r="G103" s="148">
        <v>400</v>
      </c>
      <c r="H103" s="148">
        <v>321.46300000000002</v>
      </c>
      <c r="I103" s="148">
        <v>337.536</v>
      </c>
      <c r="J103" s="148">
        <v>337.536</v>
      </c>
      <c r="K103" s="148"/>
      <c r="L103" s="149">
        <f>SUM(G103:J103)</f>
        <v>1396.5350000000001</v>
      </c>
      <c r="M103" s="257" t="s">
        <v>18</v>
      </c>
      <c r="N103" s="191" t="s">
        <v>361</v>
      </c>
    </row>
    <row r="104" spans="1:14" s="253" customFormat="1" ht="50.55" customHeight="1" x14ac:dyDescent="0.35">
      <c r="A104" s="244">
        <v>3</v>
      </c>
      <c r="B104" s="248" t="s">
        <v>242</v>
      </c>
      <c r="C104" s="244" t="s">
        <v>244</v>
      </c>
      <c r="D104" s="211" t="s">
        <v>57</v>
      </c>
      <c r="E104" s="211" t="s">
        <v>106</v>
      </c>
      <c r="F104" s="193" t="s">
        <v>363</v>
      </c>
      <c r="G104" s="255">
        <v>9</v>
      </c>
      <c r="H104" s="255">
        <v>9</v>
      </c>
      <c r="I104" s="255">
        <v>9</v>
      </c>
      <c r="J104" s="255">
        <v>9</v>
      </c>
      <c r="K104" s="256"/>
      <c r="L104" s="247"/>
      <c r="M104" s="191"/>
      <c r="N104" s="191"/>
    </row>
    <row r="105" spans="1:14" s="253" customFormat="1" ht="50.55" customHeight="1" x14ac:dyDescent="0.35">
      <c r="A105" s="211">
        <v>4</v>
      </c>
      <c r="B105" s="250" t="s">
        <v>243</v>
      </c>
      <c r="C105" s="211" t="s">
        <v>54</v>
      </c>
      <c r="D105" s="211" t="s">
        <v>57</v>
      </c>
      <c r="E105" s="211" t="s">
        <v>106</v>
      </c>
      <c r="F105" s="211" t="s">
        <v>364</v>
      </c>
      <c r="G105" s="255">
        <v>15</v>
      </c>
      <c r="H105" s="255">
        <v>15</v>
      </c>
      <c r="I105" s="255">
        <v>15</v>
      </c>
      <c r="J105" s="255">
        <v>15</v>
      </c>
      <c r="K105" s="255"/>
      <c r="L105" s="247"/>
      <c r="M105" s="190"/>
      <c r="N105" s="191"/>
    </row>
    <row r="106" spans="1:14" s="66" customFormat="1" ht="21" customHeight="1" x14ac:dyDescent="0.45">
      <c r="A106" s="122"/>
      <c r="B106" s="119" t="s">
        <v>1</v>
      </c>
      <c r="C106" s="120" t="s">
        <v>3</v>
      </c>
      <c r="D106" s="122"/>
      <c r="E106" s="121"/>
      <c r="F106" s="121"/>
      <c r="G106" s="137">
        <f>SUM(G108:G110)</f>
        <v>400</v>
      </c>
      <c r="H106" s="137">
        <f>SUM(H108:H110)</f>
        <v>321.46300000000002</v>
      </c>
      <c r="I106" s="137">
        <f>SUM(I108:I110)</f>
        <v>337.536</v>
      </c>
      <c r="J106" s="137">
        <f>SUM(J108:J110)</f>
        <v>337.536</v>
      </c>
      <c r="K106" s="137">
        <f>SUM(K108:K110)</f>
        <v>0</v>
      </c>
      <c r="L106" s="138">
        <f>G106+H106+I106+J106+K106</f>
        <v>1396.5350000000001</v>
      </c>
      <c r="M106" s="122"/>
      <c r="N106" s="44"/>
    </row>
    <row r="107" spans="1:14" s="66" customFormat="1" x14ac:dyDescent="0.45">
      <c r="A107" s="129"/>
      <c r="B107" s="237" t="s">
        <v>4</v>
      </c>
      <c r="C107" s="127"/>
      <c r="D107" s="129"/>
      <c r="E107" s="128"/>
      <c r="F107" s="128"/>
      <c r="G107" s="141"/>
      <c r="H107" s="141"/>
      <c r="I107" s="141"/>
      <c r="J107" s="141"/>
      <c r="K107" s="141"/>
      <c r="L107" s="130"/>
      <c r="M107" s="129"/>
      <c r="N107" s="140"/>
    </row>
    <row r="108" spans="1:14" s="66" customFormat="1" ht="21" customHeight="1" x14ac:dyDescent="0.45">
      <c r="A108" s="129"/>
      <c r="B108" s="237" t="s">
        <v>0</v>
      </c>
      <c r="C108" s="127" t="s">
        <v>3</v>
      </c>
      <c r="D108" s="129"/>
      <c r="E108" s="128"/>
      <c r="F108" s="128"/>
      <c r="G108" s="144">
        <v>0</v>
      </c>
      <c r="H108" s="144">
        <v>0</v>
      </c>
      <c r="I108" s="144">
        <v>0</v>
      </c>
      <c r="J108" s="144">
        <v>0</v>
      </c>
      <c r="K108" s="144">
        <v>0</v>
      </c>
      <c r="L108" s="145">
        <f>G108+H108+I108+J108+K108</f>
        <v>0</v>
      </c>
      <c r="M108" s="129"/>
      <c r="N108" s="140"/>
    </row>
    <row r="109" spans="1:14" s="66" customFormat="1" ht="21" customHeight="1" x14ac:dyDescent="0.45">
      <c r="A109" s="129"/>
      <c r="B109" s="237" t="s">
        <v>5</v>
      </c>
      <c r="C109" s="127" t="s">
        <v>3</v>
      </c>
      <c r="D109" s="129"/>
      <c r="E109" s="128"/>
      <c r="F109" s="128"/>
      <c r="G109" s="144">
        <f>G103</f>
        <v>400</v>
      </c>
      <c r="H109" s="144">
        <f>H103</f>
        <v>321.46300000000002</v>
      </c>
      <c r="I109" s="144">
        <f>I103</f>
        <v>337.536</v>
      </c>
      <c r="J109" s="144">
        <f>J103</f>
        <v>337.536</v>
      </c>
      <c r="K109" s="144">
        <v>0</v>
      </c>
      <c r="L109" s="145">
        <f>G109+H109+I109+J109+K109</f>
        <v>1396.5350000000001</v>
      </c>
      <c r="M109" s="129"/>
      <c r="N109" s="140"/>
    </row>
    <row r="110" spans="1:14" s="66" customFormat="1" ht="21" customHeight="1" x14ac:dyDescent="0.45">
      <c r="A110" s="129"/>
      <c r="B110" s="237" t="s">
        <v>6</v>
      </c>
      <c r="C110" s="127" t="s">
        <v>3</v>
      </c>
      <c r="D110" s="129"/>
      <c r="E110" s="128"/>
      <c r="F110" s="128"/>
      <c r="G110" s="144">
        <v>0</v>
      </c>
      <c r="H110" s="144">
        <v>0</v>
      </c>
      <c r="I110" s="144">
        <v>0</v>
      </c>
      <c r="J110" s="144">
        <v>0</v>
      </c>
      <c r="K110" s="144">
        <v>0</v>
      </c>
      <c r="L110" s="145">
        <f>G110+H110+I110+J110+K110</f>
        <v>0</v>
      </c>
      <c r="M110" s="129"/>
      <c r="N110" s="140"/>
    </row>
    <row r="111" spans="1:14" s="66" customFormat="1" x14ac:dyDescent="0.45">
      <c r="A111" s="39"/>
      <c r="B111" s="42" t="s">
        <v>77</v>
      </c>
      <c r="C111" s="34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 s="46" customFormat="1" ht="19.8" customHeight="1" x14ac:dyDescent="0.45">
      <c r="A112" s="44"/>
      <c r="B112" s="1" t="s">
        <v>15</v>
      </c>
      <c r="C112" s="222"/>
      <c r="D112" s="2"/>
      <c r="E112" s="2"/>
      <c r="F112" s="2"/>
      <c r="G112" s="2"/>
      <c r="H112" s="2"/>
      <c r="I112" s="2"/>
      <c r="J112" s="8"/>
      <c r="K112" s="8"/>
      <c r="L112" s="35"/>
      <c r="M112" s="84"/>
      <c r="N112" s="25"/>
    </row>
    <row r="113" spans="1:14" s="46" customFormat="1" ht="60" x14ac:dyDescent="0.45">
      <c r="A113" s="9">
        <v>1</v>
      </c>
      <c r="B113" s="3" t="s">
        <v>176</v>
      </c>
      <c r="C113" s="5" t="s">
        <v>14</v>
      </c>
      <c r="D113" s="85"/>
      <c r="E113" s="85"/>
      <c r="F113" s="37" t="s">
        <v>264</v>
      </c>
      <c r="G113" s="50">
        <v>103</v>
      </c>
      <c r="H113" s="50">
        <v>105</v>
      </c>
      <c r="I113" s="50">
        <v>107</v>
      </c>
      <c r="J113" s="50">
        <v>111</v>
      </c>
      <c r="K113" s="50">
        <v>114</v>
      </c>
      <c r="L113" s="86"/>
      <c r="M113" s="63"/>
      <c r="N113" s="63"/>
    </row>
    <row r="114" spans="1:14" s="27" customFormat="1" ht="15" x14ac:dyDescent="0.4">
      <c r="A114" s="53"/>
      <c r="B114" s="261" t="s">
        <v>13</v>
      </c>
      <c r="C114" s="262"/>
      <c r="D114" s="263"/>
      <c r="E114" s="263"/>
      <c r="F114" s="263"/>
      <c r="G114" s="263"/>
      <c r="H114" s="263"/>
      <c r="I114" s="263"/>
      <c r="J114" s="264"/>
      <c r="K114" s="264"/>
      <c r="L114" s="265"/>
      <c r="M114" s="173"/>
      <c r="N114" s="173"/>
    </row>
    <row r="115" spans="1:14" s="110" customFormat="1" ht="52.5" customHeight="1" x14ac:dyDescent="0.45">
      <c r="A115" s="13">
        <v>1</v>
      </c>
      <c r="B115" s="259" t="s">
        <v>233</v>
      </c>
      <c r="C115" s="188" t="s">
        <v>365</v>
      </c>
      <c r="D115" s="188" t="s">
        <v>366</v>
      </c>
      <c r="E115" s="188" t="s">
        <v>56</v>
      </c>
      <c r="F115" s="188" t="s">
        <v>375</v>
      </c>
      <c r="G115" s="188">
        <v>2</v>
      </c>
      <c r="H115" s="188">
        <v>2</v>
      </c>
      <c r="I115" s="188">
        <v>3</v>
      </c>
      <c r="J115" s="188">
        <v>4</v>
      </c>
      <c r="K115" s="188">
        <v>4</v>
      </c>
      <c r="L115" s="112"/>
      <c r="M115" s="112"/>
      <c r="N115" s="188"/>
    </row>
    <row r="116" spans="1:14" s="110" customFormat="1" ht="76.900000000000006" x14ac:dyDescent="0.45">
      <c r="A116" s="258">
        <v>2</v>
      </c>
      <c r="B116" s="259" t="s">
        <v>367</v>
      </c>
      <c r="C116" s="188" t="s">
        <v>54</v>
      </c>
      <c r="D116" s="188" t="s">
        <v>366</v>
      </c>
      <c r="E116" s="188" t="s">
        <v>290</v>
      </c>
      <c r="F116" s="188" t="s">
        <v>376</v>
      </c>
      <c r="G116" s="188"/>
      <c r="H116" s="188">
        <v>1</v>
      </c>
      <c r="I116" s="188">
        <v>1</v>
      </c>
      <c r="J116" s="188">
        <v>1</v>
      </c>
      <c r="K116" s="188"/>
      <c r="L116" s="260"/>
      <c r="M116" s="112"/>
      <c r="N116" s="188"/>
    </row>
    <row r="117" spans="1:14" s="110" customFormat="1" ht="114.75" customHeight="1" x14ac:dyDescent="0.45">
      <c r="A117" s="258">
        <v>3</v>
      </c>
      <c r="B117" s="259" t="s">
        <v>368</v>
      </c>
      <c r="C117" s="188" t="s">
        <v>54</v>
      </c>
      <c r="D117" s="188" t="s">
        <v>366</v>
      </c>
      <c r="E117" s="188" t="s">
        <v>192</v>
      </c>
      <c r="F117" s="188" t="s">
        <v>377</v>
      </c>
      <c r="G117" s="188"/>
      <c r="H117" s="188">
        <v>5</v>
      </c>
      <c r="I117" s="188">
        <v>3</v>
      </c>
      <c r="J117" s="188">
        <v>2</v>
      </c>
      <c r="K117" s="188">
        <v>3</v>
      </c>
      <c r="L117" s="260"/>
      <c r="M117" s="112"/>
      <c r="N117" s="188"/>
    </row>
    <row r="118" spans="1:14" s="110" customFormat="1" ht="70.5" customHeight="1" x14ac:dyDescent="0.45">
      <c r="A118" s="258">
        <v>4</v>
      </c>
      <c r="B118" s="259" t="s">
        <v>369</v>
      </c>
      <c r="C118" s="188" t="s">
        <v>54</v>
      </c>
      <c r="D118" s="188" t="s">
        <v>366</v>
      </c>
      <c r="E118" s="188">
        <v>2022</v>
      </c>
      <c r="F118" s="188" t="s">
        <v>375</v>
      </c>
      <c r="G118" s="188"/>
      <c r="H118" s="188">
        <v>1</v>
      </c>
      <c r="I118" s="188"/>
      <c r="J118" s="188"/>
      <c r="K118" s="188"/>
      <c r="L118" s="260"/>
      <c r="M118" s="112"/>
      <c r="N118" s="188"/>
    </row>
    <row r="119" spans="1:14" s="110" customFormat="1" ht="106.5" customHeight="1" x14ac:dyDescent="0.45">
      <c r="A119" s="258">
        <v>5</v>
      </c>
      <c r="B119" s="259" t="s">
        <v>370</v>
      </c>
      <c r="C119" s="188" t="s">
        <v>54</v>
      </c>
      <c r="D119" s="188" t="s">
        <v>371</v>
      </c>
      <c r="E119" s="188" t="s">
        <v>56</v>
      </c>
      <c r="F119" s="188" t="s">
        <v>375</v>
      </c>
      <c r="G119" s="188">
        <v>3</v>
      </c>
      <c r="H119" s="188">
        <v>3</v>
      </c>
      <c r="I119" s="188">
        <v>5</v>
      </c>
      <c r="J119" s="188">
        <v>5</v>
      </c>
      <c r="K119" s="188">
        <v>5</v>
      </c>
      <c r="L119" s="260"/>
      <c r="M119" s="112"/>
      <c r="N119" s="188"/>
    </row>
    <row r="120" spans="1:14" s="110" customFormat="1" ht="108" customHeight="1" x14ac:dyDescent="0.45">
      <c r="A120" s="258">
        <v>6</v>
      </c>
      <c r="B120" s="259" t="s">
        <v>372</v>
      </c>
      <c r="C120" s="188" t="s">
        <v>54</v>
      </c>
      <c r="D120" s="188" t="s">
        <v>57</v>
      </c>
      <c r="E120" s="188" t="s">
        <v>56</v>
      </c>
      <c r="F120" s="188" t="s">
        <v>378</v>
      </c>
      <c r="G120" s="188">
        <v>1</v>
      </c>
      <c r="H120" s="188">
        <v>1</v>
      </c>
      <c r="I120" s="188">
        <v>1</v>
      </c>
      <c r="J120" s="188">
        <v>1</v>
      </c>
      <c r="K120" s="188">
        <v>1</v>
      </c>
      <c r="L120" s="260"/>
      <c r="M120" s="112"/>
      <c r="N120" s="188"/>
    </row>
    <row r="121" spans="1:14" s="110" customFormat="1" ht="74.55" customHeight="1" x14ac:dyDescent="0.45">
      <c r="A121" s="258">
        <v>7</v>
      </c>
      <c r="B121" s="259" t="s">
        <v>373</v>
      </c>
      <c r="C121" s="188" t="s">
        <v>54</v>
      </c>
      <c r="D121" s="188" t="s">
        <v>57</v>
      </c>
      <c r="E121" s="188" t="s">
        <v>56</v>
      </c>
      <c r="F121" s="188" t="s">
        <v>375</v>
      </c>
      <c r="G121" s="188">
        <v>15</v>
      </c>
      <c r="H121" s="188">
        <v>25</v>
      </c>
      <c r="I121" s="188">
        <v>50</v>
      </c>
      <c r="J121" s="188">
        <v>55</v>
      </c>
      <c r="K121" s="188">
        <v>80</v>
      </c>
      <c r="L121" s="260"/>
      <c r="M121" s="112"/>
      <c r="N121" s="188"/>
    </row>
    <row r="122" spans="1:14" s="110" customFormat="1" ht="61.5" x14ac:dyDescent="0.45">
      <c r="A122" s="258">
        <v>8</v>
      </c>
      <c r="B122" s="259" t="s">
        <v>234</v>
      </c>
      <c r="C122" s="188" t="s">
        <v>3</v>
      </c>
      <c r="D122" s="188" t="s">
        <v>19</v>
      </c>
      <c r="E122" s="188" t="s">
        <v>56</v>
      </c>
      <c r="F122" s="188" t="s">
        <v>264</v>
      </c>
      <c r="G122" s="188">
        <v>0.9</v>
      </c>
      <c r="H122" s="188">
        <v>0.9</v>
      </c>
      <c r="I122" s="188">
        <v>1</v>
      </c>
      <c r="J122" s="188">
        <v>1</v>
      </c>
      <c r="K122" s="188">
        <v>1</v>
      </c>
      <c r="L122" s="212">
        <f>SUM(G122:K122)</f>
        <v>4.8</v>
      </c>
      <c r="M122" s="112" t="s">
        <v>18</v>
      </c>
      <c r="N122" s="188" t="s">
        <v>374</v>
      </c>
    </row>
    <row r="123" spans="1:14" s="46" customFormat="1" ht="21" customHeight="1" x14ac:dyDescent="0.45">
      <c r="A123" s="121"/>
      <c r="B123" s="119" t="s">
        <v>1</v>
      </c>
      <c r="C123" s="120" t="s">
        <v>2</v>
      </c>
      <c r="D123" s="121"/>
      <c r="E123" s="121"/>
      <c r="F123" s="121"/>
      <c r="G123" s="137">
        <f>SUM(G125:G127)</f>
        <v>0.9</v>
      </c>
      <c r="H123" s="137">
        <f>SUM(H125:H127)</f>
        <v>0.9</v>
      </c>
      <c r="I123" s="137">
        <f>SUM(I125:I127)</f>
        <v>1</v>
      </c>
      <c r="J123" s="137">
        <f>SUM(J125:J127)</f>
        <v>1</v>
      </c>
      <c r="K123" s="137">
        <f>SUM(K125:K127)</f>
        <v>1</v>
      </c>
      <c r="L123" s="138">
        <f>G123+H123+I123+J123+K123</f>
        <v>4.8</v>
      </c>
      <c r="M123" s="121"/>
      <c r="N123" s="139"/>
    </row>
    <row r="124" spans="1:14" s="46" customFormat="1" ht="21" customHeight="1" x14ac:dyDescent="0.45">
      <c r="A124" s="143"/>
      <c r="B124" s="126" t="s">
        <v>4</v>
      </c>
      <c r="C124" s="155"/>
      <c r="D124" s="140"/>
      <c r="E124" s="140"/>
      <c r="F124" s="140"/>
      <c r="G124" s="141"/>
      <c r="H124" s="141"/>
      <c r="I124" s="141"/>
      <c r="J124" s="141"/>
      <c r="K124" s="141"/>
      <c r="L124" s="130"/>
      <c r="M124" s="142"/>
      <c r="N124" s="143"/>
    </row>
    <row r="125" spans="1:14" s="46" customFormat="1" ht="21" customHeight="1" x14ac:dyDescent="0.45">
      <c r="A125" s="128"/>
      <c r="B125" s="126" t="s">
        <v>0</v>
      </c>
      <c r="C125" s="127" t="s">
        <v>2</v>
      </c>
      <c r="D125" s="128"/>
      <c r="E125" s="128"/>
      <c r="F125" s="128"/>
      <c r="G125" s="144">
        <v>0</v>
      </c>
      <c r="H125" s="144">
        <v>0</v>
      </c>
      <c r="I125" s="144">
        <v>0</v>
      </c>
      <c r="J125" s="144">
        <v>0</v>
      </c>
      <c r="K125" s="144">
        <v>0</v>
      </c>
      <c r="L125" s="145">
        <f>G125+H125+I125+J125+K125</f>
        <v>0</v>
      </c>
      <c r="M125" s="128"/>
      <c r="N125" s="141"/>
    </row>
    <row r="126" spans="1:14" s="46" customFormat="1" ht="21" customHeight="1" x14ac:dyDescent="0.45">
      <c r="A126" s="128"/>
      <c r="B126" s="126" t="s">
        <v>5</v>
      </c>
      <c r="C126" s="127" t="s">
        <v>2</v>
      </c>
      <c r="D126" s="128"/>
      <c r="E126" s="128"/>
      <c r="F126" s="128"/>
      <c r="G126" s="144">
        <f>G122</f>
        <v>0.9</v>
      </c>
      <c r="H126" s="144">
        <f t="shared" ref="H126:K126" si="4">H122</f>
        <v>0.9</v>
      </c>
      <c r="I126" s="144">
        <f t="shared" si="4"/>
        <v>1</v>
      </c>
      <c r="J126" s="144">
        <f t="shared" si="4"/>
        <v>1</v>
      </c>
      <c r="K126" s="144">
        <f t="shared" si="4"/>
        <v>1</v>
      </c>
      <c r="L126" s="145">
        <f>G126+H126+I126+J126+K126</f>
        <v>4.8</v>
      </c>
      <c r="M126" s="128"/>
      <c r="N126" s="141"/>
    </row>
    <row r="127" spans="1:14" s="46" customFormat="1" ht="21" customHeight="1" x14ac:dyDescent="0.45">
      <c r="A127" s="128"/>
      <c r="B127" s="126" t="s">
        <v>6</v>
      </c>
      <c r="C127" s="127" t="s">
        <v>2</v>
      </c>
      <c r="D127" s="128"/>
      <c r="E127" s="128"/>
      <c r="F127" s="128"/>
      <c r="G127" s="144">
        <v>0</v>
      </c>
      <c r="H127" s="144">
        <v>0</v>
      </c>
      <c r="I127" s="144">
        <v>0</v>
      </c>
      <c r="J127" s="144">
        <v>0</v>
      </c>
      <c r="K127" s="144">
        <v>0</v>
      </c>
      <c r="L127" s="145">
        <f>G127+H127+I127+J127+K127</f>
        <v>0</v>
      </c>
      <c r="M127" s="128"/>
      <c r="N127" s="141"/>
    </row>
    <row r="128" spans="1:14" s="75" customFormat="1" ht="12" customHeight="1" x14ac:dyDescent="0.45">
      <c r="A128" s="378"/>
      <c r="B128" s="379"/>
      <c r="C128" s="379"/>
      <c r="D128" s="379"/>
      <c r="E128" s="379"/>
      <c r="F128" s="379"/>
      <c r="G128" s="379"/>
      <c r="H128" s="379"/>
      <c r="I128" s="379"/>
      <c r="J128" s="379"/>
      <c r="K128" s="379"/>
      <c r="L128" s="379"/>
      <c r="M128" s="379"/>
      <c r="N128" s="380"/>
    </row>
    <row r="129" spans="1:14" s="46" customFormat="1" ht="16.25" customHeight="1" x14ac:dyDescent="0.45">
      <c r="A129" s="25"/>
      <c r="B129" s="32" t="s">
        <v>105</v>
      </c>
      <c r="C129" s="118" t="s">
        <v>3</v>
      </c>
      <c r="D129" s="122"/>
      <c r="E129" s="122"/>
      <c r="F129" s="122"/>
      <c r="G129" s="137">
        <f>G131+G132+G133</f>
        <v>108042.40000000001</v>
      </c>
      <c r="H129" s="137">
        <f t="shared" ref="H129:L129" si="5">H131+H132+H133</f>
        <v>90783.463000000003</v>
      </c>
      <c r="I129" s="137">
        <f t="shared" si="5"/>
        <v>90290.73599999999</v>
      </c>
      <c r="J129" s="137">
        <f t="shared" si="5"/>
        <v>93340.635999999999</v>
      </c>
      <c r="K129" s="137">
        <f t="shared" si="5"/>
        <v>98203</v>
      </c>
      <c r="L129" s="137">
        <f t="shared" si="5"/>
        <v>480660.23499999999</v>
      </c>
      <c r="M129" s="273"/>
      <c r="N129" s="25"/>
    </row>
    <row r="130" spans="1:14" s="46" customFormat="1" x14ac:dyDescent="0.45">
      <c r="A130" s="143"/>
      <c r="B130" s="126" t="s">
        <v>4</v>
      </c>
      <c r="C130" s="155"/>
      <c r="D130" s="140"/>
      <c r="E130" s="140"/>
      <c r="F130" s="140"/>
      <c r="G130" s="141"/>
      <c r="H130" s="141"/>
      <c r="I130" s="141"/>
      <c r="J130" s="141"/>
      <c r="K130" s="141"/>
      <c r="L130" s="130"/>
      <c r="M130" s="142"/>
      <c r="N130" s="143"/>
    </row>
    <row r="131" spans="1:14" s="46" customFormat="1" ht="21" customHeight="1" x14ac:dyDescent="0.45">
      <c r="A131" s="143"/>
      <c r="B131" s="126" t="s">
        <v>0</v>
      </c>
      <c r="C131" s="125" t="s">
        <v>3</v>
      </c>
      <c r="D131" s="140"/>
      <c r="E131" s="140"/>
      <c r="F131" s="140"/>
      <c r="G131" s="144">
        <f t="shared" ref="G131:K133" si="6">G49+G82+G95+G108+G125</f>
        <v>1989.4</v>
      </c>
      <c r="H131" s="144">
        <f t="shared" si="6"/>
        <v>0</v>
      </c>
      <c r="I131" s="144">
        <f t="shared" si="6"/>
        <v>0</v>
      </c>
      <c r="J131" s="144">
        <f t="shared" si="6"/>
        <v>0</v>
      </c>
      <c r="K131" s="144">
        <f t="shared" si="6"/>
        <v>0</v>
      </c>
      <c r="L131" s="130">
        <f>J131+I131+H131+G131+K131</f>
        <v>1989.4</v>
      </c>
      <c r="M131" s="142"/>
      <c r="N131" s="143"/>
    </row>
    <row r="132" spans="1:14" s="46" customFormat="1" ht="21" customHeight="1" x14ac:dyDescent="0.45">
      <c r="A132" s="143"/>
      <c r="B132" s="126" t="s">
        <v>5</v>
      </c>
      <c r="C132" s="125" t="s">
        <v>3</v>
      </c>
      <c r="D132" s="140"/>
      <c r="E132" s="140"/>
      <c r="F132" s="140"/>
      <c r="G132" s="144">
        <f t="shared" si="6"/>
        <v>595.19999999999993</v>
      </c>
      <c r="H132" s="144">
        <f t="shared" si="6"/>
        <v>322.363</v>
      </c>
      <c r="I132" s="144">
        <f t="shared" si="6"/>
        <v>338.536</v>
      </c>
      <c r="J132" s="144">
        <f t="shared" si="6"/>
        <v>338.536</v>
      </c>
      <c r="K132" s="144">
        <f t="shared" si="6"/>
        <v>1</v>
      </c>
      <c r="L132" s="130">
        <f>J132+I132+H132+G132+K132</f>
        <v>1595.6349999999998</v>
      </c>
      <c r="M132" s="142"/>
      <c r="N132" s="143"/>
    </row>
    <row r="133" spans="1:14" s="46" customFormat="1" ht="21" customHeight="1" x14ac:dyDescent="0.45">
      <c r="A133" s="143"/>
      <c r="B133" s="126" t="s">
        <v>6</v>
      </c>
      <c r="C133" s="125" t="s">
        <v>3</v>
      </c>
      <c r="D133" s="140"/>
      <c r="E133" s="140"/>
      <c r="F133" s="140"/>
      <c r="G133" s="144">
        <f t="shared" si="6"/>
        <v>105457.8</v>
      </c>
      <c r="H133" s="144">
        <f t="shared" si="6"/>
        <v>90461.1</v>
      </c>
      <c r="I133" s="144">
        <f t="shared" si="6"/>
        <v>89952.2</v>
      </c>
      <c r="J133" s="144">
        <f t="shared" si="6"/>
        <v>93002.1</v>
      </c>
      <c r="K133" s="144">
        <f t="shared" si="6"/>
        <v>98202</v>
      </c>
      <c r="L133" s="130">
        <f>J133+I133+H133+G133+K133</f>
        <v>477075.20000000001</v>
      </c>
      <c r="M133" s="142"/>
      <c r="N133" s="143"/>
    </row>
    <row r="134" spans="1:14" x14ac:dyDescent="0.45">
      <c r="B134" s="83" t="s">
        <v>247</v>
      </c>
    </row>
  </sheetData>
  <mergeCells count="21">
    <mergeCell ref="A128:N128"/>
    <mergeCell ref="A7:N7"/>
    <mergeCell ref="A8:L8"/>
    <mergeCell ref="A9:N9"/>
    <mergeCell ref="A11:A12"/>
    <mergeCell ref="B11:B12"/>
    <mergeCell ref="C11:C12"/>
    <mergeCell ref="D11:D12"/>
    <mergeCell ref="E11:E12"/>
    <mergeCell ref="N11:N12"/>
    <mergeCell ref="F11:F12"/>
    <mergeCell ref="G11:L11"/>
    <mergeCell ref="M11:M12"/>
    <mergeCell ref="F91:F92"/>
    <mergeCell ref="H91:K91"/>
    <mergeCell ref="H92:K92"/>
    <mergeCell ref="A91:A92"/>
    <mergeCell ref="B91:B92"/>
    <mergeCell ref="C91:C92"/>
    <mergeCell ref="D91:D92"/>
    <mergeCell ref="E91:E92"/>
  </mergeCells>
  <pageMargins left="0.39374999999999999" right="0.39370078740157483" top="0.39370078740157483" bottom="0.39370078740157483" header="3.937007874015748E-2" footer="3.937007874015748E-2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Q146"/>
  <sheetViews>
    <sheetView zoomScale="65" zoomScaleNormal="65" workbookViewId="0">
      <selection activeCell="B64" sqref="B64"/>
    </sheetView>
  </sheetViews>
  <sheetFormatPr defaultColWidth="8.9296875" defaultRowHeight="15.4" x14ac:dyDescent="0.45"/>
  <cols>
    <col min="1" max="1" width="4.59765625" style="92" customWidth="1"/>
    <col min="2" max="2" width="45.19921875" style="75" customWidth="1"/>
    <col min="3" max="3" width="13" style="75" customWidth="1"/>
    <col min="4" max="4" width="17.46484375" style="78" customWidth="1"/>
    <col min="5" max="5" width="12" style="75" customWidth="1"/>
    <col min="6" max="6" width="22.06640625" style="75" customWidth="1"/>
    <col min="7" max="7" width="10.53125" style="75" customWidth="1"/>
    <col min="8" max="9" width="10" style="75" customWidth="1"/>
    <col min="10" max="10" width="10.53125" style="75" customWidth="1"/>
    <col min="11" max="11" width="9.9296875" style="75" customWidth="1"/>
    <col min="12" max="12" width="10.265625" style="76" customWidth="1"/>
    <col min="13" max="13" width="12.19921875" style="76" customWidth="1"/>
    <col min="14" max="14" width="14.796875" style="78" customWidth="1"/>
    <col min="15" max="16384" width="8.9296875" style="74"/>
  </cols>
  <sheetData>
    <row r="1" spans="1:14" s="46" customFormat="1" ht="18.75" customHeight="1" x14ac:dyDescent="0.45">
      <c r="A1" s="381" t="s">
        <v>43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</row>
    <row r="2" spans="1:14" s="66" customFormat="1" ht="15.75" customHeight="1" x14ac:dyDescent="0.45">
      <c r="A2" s="33"/>
      <c r="L2" s="51"/>
      <c r="M2" s="51"/>
      <c r="N2" s="299"/>
    </row>
    <row r="3" spans="1:14" s="66" customFormat="1" ht="34.799999999999997" customHeight="1" x14ac:dyDescent="0.45">
      <c r="A3" s="383" t="s">
        <v>7</v>
      </c>
      <c r="B3" s="383" t="s">
        <v>8</v>
      </c>
      <c r="C3" s="383" t="s">
        <v>28</v>
      </c>
      <c r="D3" s="383" t="s">
        <v>9</v>
      </c>
      <c r="E3" s="383" t="s">
        <v>10</v>
      </c>
      <c r="F3" s="384" t="s">
        <v>29</v>
      </c>
      <c r="G3" s="385" t="s">
        <v>16</v>
      </c>
      <c r="H3" s="386"/>
      <c r="I3" s="386"/>
      <c r="J3" s="386"/>
      <c r="K3" s="386"/>
      <c r="L3" s="387"/>
      <c r="M3" s="387" t="s">
        <v>12</v>
      </c>
      <c r="N3" s="383" t="s">
        <v>17</v>
      </c>
    </row>
    <row r="4" spans="1:14" s="66" customFormat="1" ht="34.799999999999997" customHeight="1" x14ac:dyDescent="0.45">
      <c r="A4" s="383"/>
      <c r="B4" s="383"/>
      <c r="C4" s="383"/>
      <c r="D4" s="383"/>
      <c r="E4" s="383"/>
      <c r="F4" s="383"/>
      <c r="G4" s="79" t="s">
        <v>20</v>
      </c>
      <c r="H4" s="79" t="s">
        <v>21</v>
      </c>
      <c r="I4" s="79" t="s">
        <v>22</v>
      </c>
      <c r="J4" s="79" t="s">
        <v>23</v>
      </c>
      <c r="K4" s="79" t="s">
        <v>24</v>
      </c>
      <c r="L4" s="80" t="s">
        <v>11</v>
      </c>
      <c r="M4" s="388"/>
      <c r="N4" s="383"/>
    </row>
    <row r="5" spans="1:14" s="66" customFormat="1" x14ac:dyDescent="0.45">
      <c r="A5" s="12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68">
        <v>12</v>
      </c>
      <c r="M5" s="13">
        <v>13</v>
      </c>
      <c r="N5" s="13">
        <v>14</v>
      </c>
    </row>
    <row r="6" spans="1:14" s="66" customFormat="1" x14ac:dyDescent="0.45">
      <c r="A6" s="34"/>
      <c r="B6" s="42" t="s">
        <v>42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 s="66" customFormat="1" x14ac:dyDescent="0.45">
      <c r="A7" s="34"/>
      <c r="B7" s="43" t="s">
        <v>15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32"/>
      <c r="N7" s="47"/>
    </row>
    <row r="8" spans="1:14" s="51" customFormat="1" ht="66.7" customHeight="1" x14ac:dyDescent="0.4">
      <c r="A8" s="37">
        <v>1</v>
      </c>
      <c r="B8" s="49" t="s">
        <v>46</v>
      </c>
      <c r="C8" s="50" t="s">
        <v>47</v>
      </c>
      <c r="D8" s="48"/>
      <c r="E8" s="48"/>
      <c r="F8" s="57" t="s">
        <v>265</v>
      </c>
      <c r="G8" s="58">
        <v>22.7</v>
      </c>
      <c r="H8" s="58">
        <v>23.4</v>
      </c>
      <c r="I8" s="58">
        <v>24.1</v>
      </c>
      <c r="J8" s="58">
        <v>24.8</v>
      </c>
      <c r="K8" s="58">
        <v>25.5</v>
      </c>
      <c r="L8" s="48"/>
      <c r="M8" s="48"/>
      <c r="N8" s="48"/>
    </row>
    <row r="9" spans="1:14" s="66" customFormat="1" ht="21" customHeight="1" x14ac:dyDescent="0.45">
      <c r="A9" s="101"/>
      <c r="B9" s="405" t="s">
        <v>13</v>
      </c>
      <c r="C9" s="406"/>
      <c r="D9" s="406"/>
      <c r="E9" s="406"/>
      <c r="F9" s="406"/>
      <c r="G9" s="406"/>
      <c r="H9" s="406"/>
      <c r="I9" s="406"/>
      <c r="J9" s="406"/>
      <c r="K9" s="406"/>
      <c r="L9" s="407"/>
      <c r="M9" s="53"/>
      <c r="N9" s="45"/>
    </row>
    <row r="10" spans="1:14" s="109" customFormat="1" ht="63" customHeight="1" x14ac:dyDescent="0.45">
      <c r="A10" s="311">
        <v>1</v>
      </c>
      <c r="B10" s="312" t="s">
        <v>198</v>
      </c>
      <c r="C10" s="313" t="s">
        <v>229</v>
      </c>
      <c r="D10" s="314" t="s">
        <v>199</v>
      </c>
      <c r="E10" s="313" t="s">
        <v>232</v>
      </c>
      <c r="F10" s="313" t="s">
        <v>187</v>
      </c>
      <c r="G10" s="315">
        <f>G11+G12+G13</f>
        <v>39237.4</v>
      </c>
      <c r="H10" s="315">
        <f>H11+H13</f>
        <v>33046.300000000003</v>
      </c>
      <c r="I10" s="315">
        <v>3300</v>
      </c>
      <c r="J10" s="315">
        <v>3200</v>
      </c>
      <c r="K10" s="315">
        <v>3300</v>
      </c>
      <c r="L10" s="315">
        <f>L11+L12+L13</f>
        <v>82083.7</v>
      </c>
      <c r="M10" s="316" t="s">
        <v>240</v>
      </c>
      <c r="N10" s="317"/>
    </row>
    <row r="11" spans="1:14" s="306" customFormat="1" ht="86" customHeight="1" x14ac:dyDescent="0.45">
      <c r="A11" s="318"/>
      <c r="B11" s="319" t="s">
        <v>200</v>
      </c>
      <c r="C11" s="320" t="s">
        <v>229</v>
      </c>
      <c r="D11" s="320" t="s">
        <v>199</v>
      </c>
      <c r="E11" s="320" t="s">
        <v>56</v>
      </c>
      <c r="F11" s="323" t="s">
        <v>187</v>
      </c>
      <c r="G11" s="192">
        <v>13731.2</v>
      </c>
      <c r="H11" s="192">
        <v>7397.3</v>
      </c>
      <c r="I11" s="192">
        <v>3300</v>
      </c>
      <c r="J11" s="192">
        <v>3200</v>
      </c>
      <c r="K11" s="192">
        <v>3300</v>
      </c>
      <c r="L11" s="321">
        <f>K11+J11+I11+H11+G11</f>
        <v>30928.5</v>
      </c>
      <c r="M11" s="322" t="s">
        <v>201</v>
      </c>
      <c r="N11" s="223" t="s">
        <v>452</v>
      </c>
    </row>
    <row r="12" spans="1:14" s="306" customFormat="1" ht="76.05" customHeight="1" x14ac:dyDescent="0.45">
      <c r="A12" s="318"/>
      <c r="B12" s="319" t="s">
        <v>231</v>
      </c>
      <c r="C12" s="320" t="s">
        <v>229</v>
      </c>
      <c r="D12" s="320" t="s">
        <v>199</v>
      </c>
      <c r="E12" s="320" t="s">
        <v>56</v>
      </c>
      <c r="F12" s="323" t="s">
        <v>187</v>
      </c>
      <c r="G12" s="192">
        <v>1975.2</v>
      </c>
      <c r="H12" s="326" t="s">
        <v>433</v>
      </c>
      <c r="I12" s="326" t="s">
        <v>433</v>
      </c>
      <c r="J12" s="326" t="s">
        <v>433</v>
      </c>
      <c r="K12" s="326" t="s">
        <v>433</v>
      </c>
      <c r="L12" s="321">
        <f>G12</f>
        <v>1975.2</v>
      </c>
      <c r="M12" s="322" t="s">
        <v>18</v>
      </c>
      <c r="N12" s="223" t="s">
        <v>453</v>
      </c>
    </row>
    <row r="13" spans="1:14" s="306" customFormat="1" ht="63" customHeight="1" x14ac:dyDescent="0.45">
      <c r="A13" s="318"/>
      <c r="B13" s="319" t="s">
        <v>202</v>
      </c>
      <c r="C13" s="320" t="s">
        <v>229</v>
      </c>
      <c r="D13" s="320" t="s">
        <v>230</v>
      </c>
      <c r="E13" s="320" t="s">
        <v>56</v>
      </c>
      <c r="F13" s="323" t="s">
        <v>187</v>
      </c>
      <c r="G13" s="192">
        <v>23531</v>
      </c>
      <c r="H13" s="192">
        <v>25649</v>
      </c>
      <c r="I13" s="326" t="s">
        <v>433</v>
      </c>
      <c r="J13" s="326" t="s">
        <v>433</v>
      </c>
      <c r="K13" s="326" t="s">
        <v>433</v>
      </c>
      <c r="L13" s="321">
        <f>G13+H13</f>
        <v>49180</v>
      </c>
      <c r="M13" s="322" t="s">
        <v>155</v>
      </c>
      <c r="N13" s="325"/>
    </row>
    <row r="14" spans="1:14" s="306" customFormat="1" ht="63" customHeight="1" x14ac:dyDescent="0.45">
      <c r="A14" s="13">
        <v>2</v>
      </c>
      <c r="B14" s="319" t="s">
        <v>435</v>
      </c>
      <c r="C14" s="320" t="s">
        <v>434</v>
      </c>
      <c r="D14" s="320" t="s">
        <v>230</v>
      </c>
      <c r="E14" s="320" t="s">
        <v>56</v>
      </c>
      <c r="F14" s="323" t="s">
        <v>187</v>
      </c>
      <c r="G14" s="192">
        <v>340.5</v>
      </c>
      <c r="H14" s="192">
        <v>367.7</v>
      </c>
      <c r="I14" s="192">
        <v>397.1</v>
      </c>
      <c r="J14" s="192">
        <v>428.9</v>
      </c>
      <c r="K14" s="192">
        <v>463.2</v>
      </c>
      <c r="L14" s="324"/>
      <c r="M14" s="322"/>
      <c r="N14" s="325"/>
    </row>
    <row r="15" spans="1:14" s="306" customFormat="1" ht="21" customHeight="1" x14ac:dyDescent="0.45">
      <c r="A15" s="122"/>
      <c r="B15" s="119" t="s">
        <v>1</v>
      </c>
      <c r="C15" s="120" t="s">
        <v>3</v>
      </c>
      <c r="D15" s="121"/>
      <c r="E15" s="121"/>
      <c r="F15" s="121"/>
      <c r="G15" s="137">
        <f>SUM(G17:G19)</f>
        <v>39237.4</v>
      </c>
      <c r="H15" s="137">
        <f>SUM(H17:H19)</f>
        <v>33046.300000000003</v>
      </c>
      <c r="I15" s="137">
        <f>SUM(I17:I19)</f>
        <v>3300</v>
      </c>
      <c r="J15" s="137">
        <f>SUM(J17:J19)</f>
        <v>3200</v>
      </c>
      <c r="K15" s="137">
        <f>SUM(K17:K19)</f>
        <v>3300</v>
      </c>
      <c r="L15" s="138">
        <f>G15+H15+I15+J15+K15</f>
        <v>82083.700000000012</v>
      </c>
      <c r="M15" s="121"/>
      <c r="N15" s="139"/>
    </row>
    <row r="16" spans="1:14" s="306" customFormat="1" x14ac:dyDescent="0.45">
      <c r="A16" s="140"/>
      <c r="B16" s="126" t="s">
        <v>4</v>
      </c>
      <c r="C16" s="129"/>
      <c r="D16" s="140"/>
      <c r="E16" s="140"/>
      <c r="F16" s="140"/>
      <c r="G16" s="141"/>
      <c r="H16" s="141"/>
      <c r="I16" s="141"/>
      <c r="J16" s="141"/>
      <c r="K16" s="141"/>
      <c r="L16" s="130"/>
      <c r="M16" s="142"/>
      <c r="N16" s="143"/>
    </row>
    <row r="17" spans="1:14" s="306" customFormat="1" ht="21" customHeight="1" x14ac:dyDescent="0.45">
      <c r="A17" s="129"/>
      <c r="B17" s="126" t="s">
        <v>0</v>
      </c>
      <c r="C17" s="129" t="s">
        <v>3</v>
      </c>
      <c r="D17" s="128"/>
      <c r="E17" s="128"/>
      <c r="F17" s="128"/>
      <c r="G17" s="144">
        <f>G11</f>
        <v>13731.2</v>
      </c>
      <c r="H17" s="144">
        <f t="shared" ref="H17:K17" si="0">H11</f>
        <v>7397.3</v>
      </c>
      <c r="I17" s="144">
        <f t="shared" si="0"/>
        <v>3300</v>
      </c>
      <c r="J17" s="144">
        <f t="shared" si="0"/>
        <v>3200</v>
      </c>
      <c r="K17" s="144">
        <f t="shared" si="0"/>
        <v>3300</v>
      </c>
      <c r="L17" s="145">
        <f>G17+H17+I17+J17+K17</f>
        <v>30928.5</v>
      </c>
      <c r="M17" s="128"/>
      <c r="N17" s="141"/>
    </row>
    <row r="18" spans="1:14" s="306" customFormat="1" ht="21" customHeight="1" x14ac:dyDescent="0.45">
      <c r="A18" s="129"/>
      <c r="B18" s="126" t="s">
        <v>5</v>
      </c>
      <c r="C18" s="129" t="s">
        <v>3</v>
      </c>
      <c r="D18" s="128"/>
      <c r="E18" s="128"/>
      <c r="F18" s="128"/>
      <c r="G18" s="144">
        <f>G12</f>
        <v>1975.2</v>
      </c>
      <c r="H18" s="144">
        <v>0</v>
      </c>
      <c r="I18" s="144">
        <v>0</v>
      </c>
      <c r="J18" s="144">
        <v>0</v>
      </c>
      <c r="K18" s="144">
        <v>0</v>
      </c>
      <c r="L18" s="145">
        <f>G18+H18+I18+J18+K18</f>
        <v>1975.2</v>
      </c>
      <c r="M18" s="128"/>
      <c r="N18" s="141"/>
    </row>
    <row r="19" spans="1:14" s="306" customFormat="1" ht="21" customHeight="1" x14ac:dyDescent="0.45">
      <c r="A19" s="129"/>
      <c r="B19" s="126" t="s">
        <v>6</v>
      </c>
      <c r="C19" s="129" t="s">
        <v>3</v>
      </c>
      <c r="D19" s="128"/>
      <c r="E19" s="128"/>
      <c r="F19" s="128"/>
      <c r="G19" s="144">
        <f>G13</f>
        <v>23531</v>
      </c>
      <c r="H19" s="144">
        <f t="shared" ref="H19" si="1">H13</f>
        <v>25649</v>
      </c>
      <c r="I19" s="144">
        <v>0</v>
      </c>
      <c r="J19" s="144">
        <v>0</v>
      </c>
      <c r="K19" s="144">
        <v>0</v>
      </c>
      <c r="L19" s="145">
        <f>G19+H19+I19+J19+K19</f>
        <v>49180</v>
      </c>
      <c r="M19" s="128"/>
      <c r="N19" s="141"/>
    </row>
    <row r="20" spans="1:14" s="66" customFormat="1" x14ac:dyDescent="0.45">
      <c r="A20" s="34"/>
      <c r="B20" s="42" t="s">
        <v>78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s="66" customFormat="1" x14ac:dyDescent="0.45">
      <c r="A21" s="34"/>
      <c r="B21" s="43" t="s">
        <v>15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32"/>
      <c r="N21" s="47"/>
    </row>
    <row r="22" spans="1:14" s="51" customFormat="1" ht="33" customHeight="1" x14ac:dyDescent="0.4">
      <c r="A22" s="37"/>
      <c r="B22" s="49" t="s">
        <v>48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</row>
    <row r="23" spans="1:14" s="51" customFormat="1" ht="33" customHeight="1" x14ac:dyDescent="0.4">
      <c r="A23" s="37"/>
      <c r="B23" s="31" t="s">
        <v>166</v>
      </c>
      <c r="C23" s="48" t="s">
        <v>14</v>
      </c>
      <c r="D23" s="48"/>
      <c r="E23" s="48"/>
      <c r="F23" s="37" t="s">
        <v>266</v>
      </c>
      <c r="G23" s="16">
        <v>100</v>
      </c>
      <c r="H23" s="16">
        <v>100</v>
      </c>
      <c r="I23" s="16">
        <v>100</v>
      </c>
      <c r="J23" s="16">
        <v>100</v>
      </c>
      <c r="K23" s="16">
        <v>100</v>
      </c>
      <c r="L23" s="48"/>
      <c r="M23" s="48"/>
      <c r="N23" s="48"/>
    </row>
    <row r="24" spans="1:14" s="51" customFormat="1" ht="30" customHeight="1" x14ac:dyDescent="0.4">
      <c r="A24" s="37"/>
      <c r="B24" s="31" t="s">
        <v>167</v>
      </c>
      <c r="C24" s="48" t="s">
        <v>14</v>
      </c>
      <c r="D24" s="48"/>
      <c r="E24" s="48"/>
      <c r="F24" s="37" t="s">
        <v>266</v>
      </c>
      <c r="G24" s="16">
        <v>83.5</v>
      </c>
      <c r="H24" s="16">
        <v>84</v>
      </c>
      <c r="I24" s="16">
        <v>87.9</v>
      </c>
      <c r="J24" s="16">
        <v>93.3</v>
      </c>
      <c r="K24" s="16">
        <v>100</v>
      </c>
      <c r="L24" s="48"/>
      <c r="M24" s="48"/>
      <c r="N24" s="48"/>
    </row>
    <row r="25" spans="1:14" s="46" customFormat="1" x14ac:dyDescent="0.45">
      <c r="A25" s="45"/>
      <c r="B25" s="408" t="s">
        <v>13</v>
      </c>
      <c r="C25" s="408"/>
      <c r="D25" s="408"/>
      <c r="E25" s="408"/>
      <c r="F25" s="408"/>
      <c r="G25" s="408"/>
      <c r="H25" s="408"/>
      <c r="I25" s="408"/>
      <c r="J25" s="408"/>
      <c r="K25" s="408"/>
      <c r="L25" s="408"/>
      <c r="M25" s="408"/>
      <c r="N25" s="408"/>
    </row>
    <row r="26" spans="1:14" s="46" customFormat="1" ht="30.5" customHeight="1" x14ac:dyDescent="0.45">
      <c r="A26" s="413">
        <v>1</v>
      </c>
      <c r="B26" s="415" t="s">
        <v>237</v>
      </c>
      <c r="C26" s="416" t="s">
        <v>3</v>
      </c>
      <c r="D26" s="409" t="s">
        <v>96</v>
      </c>
      <c r="E26" s="416" t="s">
        <v>56</v>
      </c>
      <c r="F26" s="409" t="s">
        <v>379</v>
      </c>
      <c r="G26" s="267">
        <f>G28+G29</f>
        <v>8365</v>
      </c>
      <c r="H26" s="267">
        <f t="shared" ref="H26:K26" si="2">H28+H29</f>
        <v>15071</v>
      </c>
      <c r="I26" s="267">
        <f t="shared" si="2"/>
        <v>13009</v>
      </c>
      <c r="J26" s="267">
        <f t="shared" si="2"/>
        <v>17929</v>
      </c>
      <c r="K26" s="267">
        <f t="shared" si="2"/>
        <v>11840</v>
      </c>
      <c r="L26" s="268">
        <f>SUM(G26:K26)</f>
        <v>66214</v>
      </c>
      <c r="M26" s="268" t="s">
        <v>30</v>
      </c>
      <c r="N26" s="349"/>
    </row>
    <row r="27" spans="1:14" s="46" customFormat="1" ht="30.5" customHeight="1" x14ac:dyDescent="0.45">
      <c r="A27" s="414"/>
      <c r="B27" s="415"/>
      <c r="C27" s="416"/>
      <c r="D27" s="409"/>
      <c r="E27" s="416"/>
      <c r="F27" s="409"/>
      <c r="G27" s="267">
        <f>G30</f>
        <v>123.8</v>
      </c>
      <c r="H27" s="267">
        <f t="shared" ref="H27:K27" si="3">H30</f>
        <v>668</v>
      </c>
      <c r="I27" s="267">
        <f t="shared" si="3"/>
        <v>722</v>
      </c>
      <c r="J27" s="267">
        <f t="shared" si="3"/>
        <v>752</v>
      </c>
      <c r="K27" s="267">
        <f t="shared" si="3"/>
        <v>666.7</v>
      </c>
      <c r="L27" s="268">
        <f>SUM(G27:K27)</f>
        <v>2932.5</v>
      </c>
      <c r="M27" s="268" t="s">
        <v>18</v>
      </c>
      <c r="N27" s="349"/>
    </row>
    <row r="28" spans="1:14" s="306" customFormat="1" ht="69" customHeight="1" x14ac:dyDescent="0.45">
      <c r="A28" s="269" t="s">
        <v>204</v>
      </c>
      <c r="B28" s="271" t="s">
        <v>235</v>
      </c>
      <c r="C28" s="345" t="s">
        <v>3</v>
      </c>
      <c r="D28" s="342" t="s">
        <v>96</v>
      </c>
      <c r="E28" s="345" t="s">
        <v>56</v>
      </c>
      <c r="F28" s="342" t="s">
        <v>266</v>
      </c>
      <c r="G28" s="345">
        <v>5757</v>
      </c>
      <c r="H28" s="345">
        <v>9055</v>
      </c>
      <c r="I28" s="345">
        <v>6507</v>
      </c>
      <c r="J28" s="345">
        <v>11160</v>
      </c>
      <c r="K28" s="345">
        <v>5840</v>
      </c>
      <c r="L28" s="37">
        <f t="shared" ref="L28:L30" si="4">SUM(G28:K28)</f>
        <v>38319</v>
      </c>
      <c r="M28" s="37" t="s">
        <v>30</v>
      </c>
      <c r="N28" s="305" t="s">
        <v>386</v>
      </c>
    </row>
    <row r="29" spans="1:14" s="306" customFormat="1" ht="25.15" customHeight="1" x14ac:dyDescent="0.45">
      <c r="A29" s="373" t="s">
        <v>207</v>
      </c>
      <c r="B29" s="410" t="s">
        <v>236</v>
      </c>
      <c r="C29" s="411" t="s">
        <v>3</v>
      </c>
      <c r="D29" s="412" t="s">
        <v>96</v>
      </c>
      <c r="E29" s="411" t="s">
        <v>56</v>
      </c>
      <c r="F29" s="412" t="s">
        <v>379</v>
      </c>
      <c r="G29" s="345">
        <v>2608</v>
      </c>
      <c r="H29" s="345">
        <v>6016</v>
      </c>
      <c r="I29" s="345">
        <v>6502</v>
      </c>
      <c r="J29" s="345">
        <v>6769</v>
      </c>
      <c r="K29" s="345">
        <v>6000</v>
      </c>
      <c r="L29" s="37">
        <f t="shared" si="4"/>
        <v>27895</v>
      </c>
      <c r="M29" s="37" t="s">
        <v>30</v>
      </c>
      <c r="N29" s="341" t="s">
        <v>455</v>
      </c>
    </row>
    <row r="30" spans="1:14" s="306" customFormat="1" ht="25.15" customHeight="1" x14ac:dyDescent="0.45">
      <c r="A30" s="374"/>
      <c r="B30" s="410"/>
      <c r="C30" s="411"/>
      <c r="D30" s="412"/>
      <c r="E30" s="411"/>
      <c r="F30" s="412"/>
      <c r="G30" s="345">
        <v>123.8</v>
      </c>
      <c r="H30" s="345">
        <v>668</v>
      </c>
      <c r="I30" s="345">
        <v>722</v>
      </c>
      <c r="J30" s="345">
        <v>752</v>
      </c>
      <c r="K30" s="255">
        <v>666.7</v>
      </c>
      <c r="L30" s="37">
        <f t="shared" si="4"/>
        <v>2932.5</v>
      </c>
      <c r="M30" s="37" t="s">
        <v>18</v>
      </c>
      <c r="N30" s="341" t="s">
        <v>454</v>
      </c>
    </row>
    <row r="31" spans="1:14" s="46" customFormat="1" ht="21" customHeight="1" x14ac:dyDescent="0.45">
      <c r="A31" s="122"/>
      <c r="B31" s="119" t="s">
        <v>1</v>
      </c>
      <c r="C31" s="120" t="s">
        <v>3</v>
      </c>
      <c r="D31" s="121"/>
      <c r="E31" s="121"/>
      <c r="F31" s="121"/>
      <c r="G31" s="137">
        <f>SUM(G33:G35)</f>
        <v>8488.7999999999993</v>
      </c>
      <c r="H31" s="137">
        <f>SUM(H33:H35)</f>
        <v>15739</v>
      </c>
      <c r="I31" s="137">
        <f>SUM(I33:I35)</f>
        <v>13731</v>
      </c>
      <c r="J31" s="137">
        <f>SUM(J33:J35)</f>
        <v>18681</v>
      </c>
      <c r="K31" s="137">
        <f>SUM(K33:K35)</f>
        <v>12506.7</v>
      </c>
      <c r="L31" s="124">
        <f>G31+H31+I31+J31+K31</f>
        <v>69146.5</v>
      </c>
      <c r="M31" s="121"/>
      <c r="N31" s="139"/>
    </row>
    <row r="32" spans="1:14" s="46" customFormat="1" x14ac:dyDescent="0.45">
      <c r="A32" s="140"/>
      <c r="B32" s="126" t="s">
        <v>4</v>
      </c>
      <c r="C32" s="129"/>
      <c r="D32" s="140"/>
      <c r="E32" s="140"/>
      <c r="F32" s="140"/>
      <c r="G32" s="141"/>
      <c r="H32" s="141"/>
      <c r="I32" s="141"/>
      <c r="J32" s="141"/>
      <c r="K32" s="141"/>
      <c r="L32" s="130"/>
      <c r="M32" s="142"/>
      <c r="N32" s="143"/>
    </row>
    <row r="33" spans="1:17" s="46" customFormat="1" ht="21" customHeight="1" x14ac:dyDescent="0.45">
      <c r="A33" s="129"/>
      <c r="B33" s="126" t="s">
        <v>0</v>
      </c>
      <c r="C33" s="129" t="s">
        <v>3</v>
      </c>
      <c r="D33" s="128"/>
      <c r="E33" s="128"/>
      <c r="F33" s="128"/>
      <c r="G33" s="144">
        <f>G26</f>
        <v>8365</v>
      </c>
      <c r="H33" s="144">
        <f t="shared" ref="H33:K33" si="5">H26</f>
        <v>15071</v>
      </c>
      <c r="I33" s="144">
        <f t="shared" si="5"/>
        <v>13009</v>
      </c>
      <c r="J33" s="144">
        <f t="shared" si="5"/>
        <v>17929</v>
      </c>
      <c r="K33" s="144">
        <f t="shared" si="5"/>
        <v>11840</v>
      </c>
      <c r="L33" s="145">
        <f>G33+H33+I33+J33+K33</f>
        <v>66214</v>
      </c>
      <c r="M33" s="128"/>
      <c r="N33" s="141"/>
    </row>
    <row r="34" spans="1:17" s="46" customFormat="1" ht="21" customHeight="1" x14ac:dyDescent="0.45">
      <c r="A34" s="129"/>
      <c r="B34" s="126" t="s">
        <v>5</v>
      </c>
      <c r="C34" s="129" t="s">
        <v>3</v>
      </c>
      <c r="D34" s="128"/>
      <c r="E34" s="128"/>
      <c r="F34" s="128"/>
      <c r="G34" s="144">
        <f>G27</f>
        <v>123.8</v>
      </c>
      <c r="H34" s="144">
        <f t="shared" ref="H34:K34" si="6">H27</f>
        <v>668</v>
      </c>
      <c r="I34" s="144">
        <f t="shared" si="6"/>
        <v>722</v>
      </c>
      <c r="J34" s="144">
        <f t="shared" si="6"/>
        <v>752</v>
      </c>
      <c r="K34" s="144">
        <f t="shared" si="6"/>
        <v>666.7</v>
      </c>
      <c r="L34" s="145">
        <f>G34+H34+I34+J34+K34</f>
        <v>2932.5</v>
      </c>
      <c r="M34" s="128"/>
      <c r="N34" s="141"/>
    </row>
    <row r="35" spans="1:17" s="46" customFormat="1" ht="21" customHeight="1" x14ac:dyDescent="0.45">
      <c r="A35" s="129"/>
      <c r="B35" s="126" t="s">
        <v>6</v>
      </c>
      <c r="C35" s="129" t="s">
        <v>3</v>
      </c>
      <c r="D35" s="128"/>
      <c r="E35" s="128"/>
      <c r="F35" s="128"/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5">
        <f>G35+H35+I35+J35+K35</f>
        <v>0</v>
      </c>
      <c r="M35" s="128"/>
      <c r="N35" s="141"/>
    </row>
    <row r="36" spans="1:17" s="66" customFormat="1" x14ac:dyDescent="0.45">
      <c r="A36" s="34"/>
      <c r="B36" s="42" t="s">
        <v>97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7" s="66" customFormat="1" x14ac:dyDescent="0.45">
      <c r="A37" s="34"/>
      <c r="B37" s="43" t="s">
        <v>15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32"/>
      <c r="N37" s="47"/>
    </row>
    <row r="38" spans="1:17" s="51" customFormat="1" ht="64.5" customHeight="1" x14ac:dyDescent="0.4">
      <c r="A38" s="37">
        <v>1</v>
      </c>
      <c r="B38" s="49" t="s">
        <v>50</v>
      </c>
      <c r="C38" s="48" t="s">
        <v>14</v>
      </c>
      <c r="D38" s="48"/>
      <c r="E38" s="48"/>
      <c r="F38" s="37" t="s">
        <v>267</v>
      </c>
      <c r="G38" s="37">
        <v>74</v>
      </c>
      <c r="H38" s="37">
        <v>81</v>
      </c>
      <c r="I38" s="37">
        <v>88</v>
      </c>
      <c r="J38" s="37">
        <v>97</v>
      </c>
      <c r="K38" s="37">
        <v>98</v>
      </c>
      <c r="L38" s="48"/>
      <c r="M38" s="48"/>
      <c r="N38" s="48"/>
    </row>
    <row r="39" spans="1:17" s="51" customFormat="1" ht="27" customHeight="1" x14ac:dyDescent="0.45">
      <c r="A39" s="41"/>
      <c r="B39" s="54" t="s">
        <v>13</v>
      </c>
      <c r="C39" s="55"/>
      <c r="D39" s="55"/>
      <c r="E39" s="55"/>
      <c r="F39" s="55"/>
      <c r="G39" s="55"/>
      <c r="H39" s="55"/>
      <c r="I39" s="55"/>
      <c r="J39" s="55"/>
      <c r="K39" s="55"/>
      <c r="L39" s="56"/>
      <c r="M39" s="53"/>
      <c r="N39" s="45"/>
      <c r="O39" s="66"/>
    </row>
    <row r="40" spans="1:17" s="306" customFormat="1" ht="22.5" customHeight="1" x14ac:dyDescent="0.45">
      <c r="A40" s="400"/>
      <c r="B40" s="402" t="s">
        <v>111</v>
      </c>
      <c r="C40" s="400"/>
      <c r="D40" s="400" t="s">
        <v>148</v>
      </c>
      <c r="E40" s="398"/>
      <c r="F40" s="404"/>
      <c r="G40" s="333">
        <f>G46+G55+G58</f>
        <v>1499.0320000000002</v>
      </c>
      <c r="H40" s="333">
        <f t="shared" ref="H40:K40" si="7">H46+H55+H58</f>
        <v>475</v>
      </c>
      <c r="I40" s="333">
        <f t="shared" si="7"/>
        <v>100</v>
      </c>
      <c r="J40" s="333">
        <f t="shared" si="7"/>
        <v>0</v>
      </c>
      <c r="K40" s="333">
        <f t="shared" si="7"/>
        <v>800</v>
      </c>
      <c r="L40" s="333">
        <f t="shared" ref="L40:L98" si="8">SUM(G40:K40)</f>
        <v>2874.0320000000002</v>
      </c>
      <c r="M40" s="334" t="s">
        <v>30</v>
      </c>
      <c r="N40" s="335"/>
      <c r="O40" s="108"/>
      <c r="P40" s="51"/>
      <c r="Q40" s="110"/>
    </row>
    <row r="41" spans="1:17" s="306" customFormat="1" ht="22.5" customHeight="1" x14ac:dyDescent="0.45">
      <c r="A41" s="401"/>
      <c r="B41" s="403"/>
      <c r="C41" s="401"/>
      <c r="D41" s="401" t="s">
        <v>148</v>
      </c>
      <c r="E41" s="399"/>
      <c r="F41" s="404"/>
      <c r="G41" s="333">
        <f>G42+G43+G44+G45+G47+G48+G49+G50+G51+G52+G53+G54+G56+G57+G59</f>
        <v>2251.6239999999998</v>
      </c>
      <c r="H41" s="333">
        <f t="shared" ref="H41:K41" si="9">H42+H43+H44+H45+H47+H48+H49+H50+H51+H52+H53+H54+H56+H57+H59</f>
        <v>3933.8691675199998</v>
      </c>
      <c r="I41" s="333">
        <f t="shared" si="9"/>
        <v>2425</v>
      </c>
      <c r="J41" s="333">
        <f t="shared" si="9"/>
        <v>3422</v>
      </c>
      <c r="K41" s="333">
        <f t="shared" si="9"/>
        <v>3925</v>
      </c>
      <c r="L41" s="333">
        <f t="shared" si="8"/>
        <v>15957.493167519999</v>
      </c>
      <c r="M41" s="334" t="s">
        <v>18</v>
      </c>
      <c r="N41" s="335"/>
      <c r="O41" s="51"/>
      <c r="P41" s="51"/>
    </row>
    <row r="42" spans="1:17" s="306" customFormat="1" ht="48" customHeight="1" x14ac:dyDescent="0.45">
      <c r="A42" s="348">
        <v>1</v>
      </c>
      <c r="B42" s="350" t="s">
        <v>270</v>
      </c>
      <c r="C42" s="350" t="s">
        <v>3</v>
      </c>
      <c r="D42" s="348" t="s">
        <v>148</v>
      </c>
      <c r="E42" s="348">
        <v>2021</v>
      </c>
      <c r="F42" s="348" t="s">
        <v>440</v>
      </c>
      <c r="G42" s="348">
        <v>368.125</v>
      </c>
      <c r="H42" s="350"/>
      <c r="I42" s="350"/>
      <c r="J42" s="350"/>
      <c r="K42" s="350"/>
      <c r="L42" s="114">
        <f t="shared" si="8"/>
        <v>368.125</v>
      </c>
      <c r="M42" s="116" t="s">
        <v>18</v>
      </c>
      <c r="N42" s="348">
        <v>268025053</v>
      </c>
      <c r="O42" s="351"/>
      <c r="P42" s="351"/>
    </row>
    <row r="43" spans="1:17" s="306" customFormat="1" ht="57.5" customHeight="1" x14ac:dyDescent="0.45">
      <c r="A43" s="348">
        <v>2</v>
      </c>
      <c r="B43" s="350" t="s">
        <v>271</v>
      </c>
      <c r="C43" s="350" t="s">
        <v>3</v>
      </c>
      <c r="D43" s="348" t="s">
        <v>148</v>
      </c>
      <c r="E43" s="348">
        <v>2021</v>
      </c>
      <c r="F43" s="348" t="s">
        <v>440</v>
      </c>
      <c r="G43" s="348">
        <v>152.91499999999999</v>
      </c>
      <c r="H43" s="350"/>
      <c r="I43" s="350"/>
      <c r="J43" s="350"/>
      <c r="K43" s="350"/>
      <c r="L43" s="114">
        <f t="shared" si="8"/>
        <v>152.91499999999999</v>
      </c>
      <c r="M43" s="116" t="s">
        <v>18</v>
      </c>
      <c r="N43" s="348">
        <v>268025053</v>
      </c>
      <c r="O43" s="351"/>
      <c r="P43" s="351"/>
    </row>
    <row r="44" spans="1:17" s="306" customFormat="1" ht="43.5" customHeight="1" x14ac:dyDescent="0.45">
      <c r="A44" s="348">
        <v>3</v>
      </c>
      <c r="B44" s="350" t="s">
        <v>272</v>
      </c>
      <c r="C44" s="350" t="s">
        <v>3</v>
      </c>
      <c r="D44" s="348" t="s">
        <v>148</v>
      </c>
      <c r="E44" s="348">
        <v>2021</v>
      </c>
      <c r="F44" s="348" t="s">
        <v>440</v>
      </c>
      <c r="G44" s="348">
        <v>5.59</v>
      </c>
      <c r="H44" s="350"/>
      <c r="I44" s="350"/>
      <c r="J44" s="350"/>
      <c r="K44" s="350"/>
      <c r="L44" s="114">
        <f t="shared" si="8"/>
        <v>5.59</v>
      </c>
      <c r="M44" s="116" t="s">
        <v>18</v>
      </c>
      <c r="N44" s="348">
        <v>268025053</v>
      </c>
      <c r="O44" s="351"/>
      <c r="P44" s="351"/>
    </row>
    <row r="45" spans="1:17" s="306" customFormat="1" ht="61.5" customHeight="1" x14ac:dyDescent="0.45">
      <c r="A45" s="348">
        <v>4</v>
      </c>
      <c r="B45" s="350" t="s">
        <v>441</v>
      </c>
      <c r="C45" s="350" t="s">
        <v>3</v>
      </c>
      <c r="D45" s="348" t="s">
        <v>148</v>
      </c>
      <c r="E45" s="348">
        <v>2021</v>
      </c>
      <c r="F45" s="348" t="s">
        <v>440</v>
      </c>
      <c r="G45" s="348">
        <v>0.32800000000000001</v>
      </c>
      <c r="H45" s="350"/>
      <c r="I45" s="350"/>
      <c r="J45" s="350"/>
      <c r="K45" s="350"/>
      <c r="L45" s="114">
        <f t="shared" si="8"/>
        <v>0.32800000000000001</v>
      </c>
      <c r="M45" s="116" t="s">
        <v>18</v>
      </c>
      <c r="N45" s="348">
        <v>268025053</v>
      </c>
      <c r="O45" s="351"/>
      <c r="P45" s="351"/>
    </row>
    <row r="46" spans="1:17" s="306" customFormat="1" ht="49.5" customHeight="1" x14ac:dyDescent="0.45">
      <c r="A46" s="348">
        <v>5</v>
      </c>
      <c r="B46" s="350" t="s">
        <v>116</v>
      </c>
      <c r="C46" s="350" t="s">
        <v>3</v>
      </c>
      <c r="D46" s="348" t="s">
        <v>148</v>
      </c>
      <c r="E46" s="348">
        <v>2021</v>
      </c>
      <c r="F46" s="348" t="s">
        <v>440</v>
      </c>
      <c r="G46" s="352">
        <v>1199.4580000000001</v>
      </c>
      <c r="H46" s="350"/>
      <c r="I46" s="350"/>
      <c r="J46" s="350"/>
      <c r="K46" s="350"/>
      <c r="L46" s="114">
        <f t="shared" si="8"/>
        <v>1199.4580000000001</v>
      </c>
      <c r="M46" s="116" t="s">
        <v>30</v>
      </c>
      <c r="N46" s="348">
        <v>268028011</v>
      </c>
      <c r="O46" s="351"/>
      <c r="P46" s="351"/>
    </row>
    <row r="47" spans="1:17" s="110" customFormat="1" ht="44.55" customHeight="1" x14ac:dyDescent="0.45">
      <c r="A47" s="348">
        <v>6</v>
      </c>
      <c r="B47" s="350" t="s">
        <v>190</v>
      </c>
      <c r="C47" s="348" t="s">
        <v>3</v>
      </c>
      <c r="D47" s="113" t="s">
        <v>148</v>
      </c>
      <c r="E47" s="348" t="s">
        <v>183</v>
      </c>
      <c r="F47" s="348" t="s">
        <v>440</v>
      </c>
      <c r="G47" s="114"/>
      <c r="H47" s="114"/>
      <c r="I47" s="115"/>
      <c r="J47" s="115">
        <v>300</v>
      </c>
      <c r="K47" s="115">
        <v>250</v>
      </c>
      <c r="L47" s="114">
        <f t="shared" si="8"/>
        <v>550</v>
      </c>
      <c r="M47" s="112" t="s">
        <v>18</v>
      </c>
      <c r="N47" s="343">
        <v>268025015</v>
      </c>
      <c r="O47" s="351"/>
      <c r="P47" s="351"/>
      <c r="Q47" s="306"/>
    </row>
    <row r="48" spans="1:17" s="308" customFormat="1" ht="46.05" customHeight="1" x14ac:dyDescent="0.45">
      <c r="A48" s="348">
        <v>7</v>
      </c>
      <c r="B48" s="350" t="s">
        <v>191</v>
      </c>
      <c r="C48" s="348" t="s">
        <v>3</v>
      </c>
      <c r="D48" s="113" t="s">
        <v>148</v>
      </c>
      <c r="E48" s="348" t="s">
        <v>183</v>
      </c>
      <c r="F48" s="348" t="s">
        <v>440</v>
      </c>
      <c r="G48" s="353"/>
      <c r="H48" s="353"/>
      <c r="I48" s="353"/>
      <c r="J48" s="353">
        <v>250</v>
      </c>
      <c r="K48" s="353">
        <v>375</v>
      </c>
      <c r="L48" s="114">
        <f t="shared" si="8"/>
        <v>625</v>
      </c>
      <c r="M48" s="112" t="s">
        <v>18</v>
      </c>
      <c r="N48" s="343">
        <v>268025015</v>
      </c>
      <c r="O48" s="351"/>
      <c r="P48" s="351"/>
      <c r="Q48" s="306"/>
    </row>
    <row r="49" spans="1:17" s="308" customFormat="1" ht="47" customHeight="1" x14ac:dyDescent="0.45">
      <c r="A49" s="348">
        <v>8</v>
      </c>
      <c r="B49" s="350" t="s">
        <v>112</v>
      </c>
      <c r="C49" s="348" t="s">
        <v>3</v>
      </c>
      <c r="D49" s="113" t="s">
        <v>148</v>
      </c>
      <c r="E49" s="348" t="s">
        <v>443</v>
      </c>
      <c r="F49" s="348" t="s">
        <v>440</v>
      </c>
      <c r="G49" s="353"/>
      <c r="H49" s="353">
        <v>650</v>
      </c>
      <c r="I49" s="353">
        <v>475</v>
      </c>
      <c r="J49" s="353"/>
      <c r="K49" s="353">
        <v>700</v>
      </c>
      <c r="L49" s="114">
        <f t="shared" si="8"/>
        <v>1825</v>
      </c>
      <c r="M49" s="112" t="s">
        <v>18</v>
      </c>
      <c r="N49" s="343">
        <v>268025015</v>
      </c>
      <c r="O49" s="351"/>
      <c r="P49" s="351"/>
      <c r="Q49" s="306"/>
    </row>
    <row r="50" spans="1:17" s="351" customFormat="1" ht="52.5" customHeight="1" x14ac:dyDescent="0.45">
      <c r="A50" s="348">
        <v>9</v>
      </c>
      <c r="B50" s="350" t="s">
        <v>113</v>
      </c>
      <c r="C50" s="348" t="s">
        <v>3</v>
      </c>
      <c r="D50" s="113" t="s">
        <v>148</v>
      </c>
      <c r="E50" s="348" t="s">
        <v>192</v>
      </c>
      <c r="F50" s="348" t="s">
        <v>440</v>
      </c>
      <c r="G50" s="353"/>
      <c r="H50" s="353">
        <v>492</v>
      </c>
      <c r="I50" s="353">
        <v>525</v>
      </c>
      <c r="J50" s="353">
        <v>525</v>
      </c>
      <c r="K50" s="353">
        <v>375</v>
      </c>
      <c r="L50" s="114">
        <f t="shared" si="8"/>
        <v>1917</v>
      </c>
      <c r="M50" s="112" t="s">
        <v>18</v>
      </c>
      <c r="N50" s="343">
        <v>268025015</v>
      </c>
      <c r="Q50" s="110"/>
    </row>
    <row r="51" spans="1:17" s="351" customFormat="1" ht="46.05" customHeight="1" x14ac:dyDescent="0.45">
      <c r="A51" s="348">
        <v>10</v>
      </c>
      <c r="B51" s="350" t="s">
        <v>114</v>
      </c>
      <c r="C51" s="348" t="s">
        <v>3</v>
      </c>
      <c r="D51" s="113" t="s">
        <v>148</v>
      </c>
      <c r="E51" s="348" t="s">
        <v>192</v>
      </c>
      <c r="F51" s="348" t="s">
        <v>440</v>
      </c>
      <c r="G51" s="353"/>
      <c r="H51" s="353">
        <v>450</v>
      </c>
      <c r="I51" s="353">
        <v>475</v>
      </c>
      <c r="J51" s="353">
        <v>625</v>
      </c>
      <c r="K51" s="353">
        <v>450</v>
      </c>
      <c r="L51" s="114">
        <f t="shared" si="8"/>
        <v>2000</v>
      </c>
      <c r="M51" s="112" t="s">
        <v>18</v>
      </c>
      <c r="N51" s="343">
        <v>268025015</v>
      </c>
      <c r="Q51" s="308"/>
    </row>
    <row r="52" spans="1:17" s="351" customFormat="1" ht="40.049999999999997" customHeight="1" x14ac:dyDescent="0.45">
      <c r="A52" s="348">
        <v>11</v>
      </c>
      <c r="B52" s="354" t="s">
        <v>115</v>
      </c>
      <c r="C52" s="343" t="s">
        <v>3</v>
      </c>
      <c r="D52" s="113" t="s">
        <v>148</v>
      </c>
      <c r="E52" s="348" t="s">
        <v>183</v>
      </c>
      <c r="F52" s="348" t="s">
        <v>440</v>
      </c>
      <c r="G52" s="115"/>
      <c r="H52" s="115"/>
      <c r="I52" s="115"/>
      <c r="J52" s="115">
        <v>194</v>
      </c>
      <c r="K52" s="115">
        <v>100</v>
      </c>
      <c r="L52" s="114">
        <f t="shared" si="8"/>
        <v>294</v>
      </c>
      <c r="M52" s="112" t="s">
        <v>18</v>
      </c>
      <c r="N52" s="343">
        <v>268025015</v>
      </c>
      <c r="Q52" s="308"/>
    </row>
    <row r="53" spans="1:17" s="110" customFormat="1" ht="45.5" customHeight="1" x14ac:dyDescent="0.45">
      <c r="A53" s="348">
        <v>12</v>
      </c>
      <c r="B53" s="354" t="s">
        <v>116</v>
      </c>
      <c r="C53" s="343" t="s">
        <v>3</v>
      </c>
      <c r="D53" s="113" t="s">
        <v>148</v>
      </c>
      <c r="E53" s="348" t="s">
        <v>192</v>
      </c>
      <c r="F53" s="348" t="s">
        <v>440</v>
      </c>
      <c r="G53" s="353"/>
      <c r="H53" s="353">
        <v>600</v>
      </c>
      <c r="I53" s="353">
        <v>275</v>
      </c>
      <c r="J53" s="353">
        <v>300</v>
      </c>
      <c r="K53" s="353">
        <v>250</v>
      </c>
      <c r="L53" s="114">
        <f t="shared" si="8"/>
        <v>1425</v>
      </c>
      <c r="M53" s="112" t="s">
        <v>18</v>
      </c>
      <c r="N53" s="343">
        <v>268025015</v>
      </c>
      <c r="O53" s="351"/>
      <c r="P53" s="351"/>
      <c r="Q53" s="351"/>
    </row>
    <row r="54" spans="1:17" s="110" customFormat="1" ht="47" customHeight="1" x14ac:dyDescent="0.45">
      <c r="A54" s="348">
        <v>13</v>
      </c>
      <c r="B54" s="354" t="s">
        <v>117</v>
      </c>
      <c r="C54" s="343" t="s">
        <v>3</v>
      </c>
      <c r="D54" s="113" t="s">
        <v>148</v>
      </c>
      <c r="E54" s="348" t="s">
        <v>56</v>
      </c>
      <c r="F54" s="348" t="s">
        <v>440</v>
      </c>
      <c r="G54" s="115">
        <v>73.965000000000003</v>
      </c>
      <c r="H54" s="115">
        <v>162.607</v>
      </c>
      <c r="I54" s="115">
        <v>200</v>
      </c>
      <c r="J54" s="115">
        <v>300</v>
      </c>
      <c r="K54" s="115">
        <v>300</v>
      </c>
      <c r="L54" s="114">
        <f t="shared" si="8"/>
        <v>1036.5720000000001</v>
      </c>
      <c r="M54" s="112" t="s">
        <v>18</v>
      </c>
      <c r="N54" s="343">
        <v>268025053</v>
      </c>
      <c r="O54" s="351"/>
      <c r="P54" s="351"/>
      <c r="Q54" s="351"/>
    </row>
    <row r="55" spans="1:17" s="110" customFormat="1" ht="49.05" customHeight="1" x14ac:dyDescent="0.45">
      <c r="A55" s="348">
        <v>14</v>
      </c>
      <c r="B55" s="354" t="s">
        <v>118</v>
      </c>
      <c r="C55" s="343" t="s">
        <v>3</v>
      </c>
      <c r="D55" s="113" t="s">
        <v>148</v>
      </c>
      <c r="E55" s="348" t="s">
        <v>443</v>
      </c>
      <c r="F55" s="348" t="s">
        <v>440</v>
      </c>
      <c r="G55" s="353"/>
      <c r="H55" s="353">
        <v>475</v>
      </c>
      <c r="I55" s="353">
        <v>100</v>
      </c>
      <c r="J55" s="353"/>
      <c r="K55" s="353">
        <v>800</v>
      </c>
      <c r="L55" s="114">
        <f t="shared" si="8"/>
        <v>1375</v>
      </c>
      <c r="M55" s="112" t="s">
        <v>30</v>
      </c>
      <c r="N55" s="343">
        <v>268028011</v>
      </c>
      <c r="O55" s="351"/>
      <c r="P55" s="351"/>
      <c r="Q55" s="351"/>
    </row>
    <row r="56" spans="1:17" s="110" customFormat="1" ht="40.049999999999997" customHeight="1" x14ac:dyDescent="0.45">
      <c r="A56" s="348">
        <v>15</v>
      </c>
      <c r="B56" s="354" t="s">
        <v>119</v>
      </c>
      <c r="C56" s="343" t="s">
        <v>3</v>
      </c>
      <c r="D56" s="113" t="s">
        <v>148</v>
      </c>
      <c r="E56" s="348">
        <v>2022</v>
      </c>
      <c r="F56" s="348" t="s">
        <v>440</v>
      </c>
      <c r="G56" s="115"/>
      <c r="H56" s="115">
        <v>129.26216751999999</v>
      </c>
      <c r="I56" s="115"/>
      <c r="J56" s="115"/>
      <c r="K56" s="115"/>
      <c r="L56" s="114">
        <f t="shared" si="8"/>
        <v>129.26216751999999</v>
      </c>
      <c r="M56" s="112" t="s">
        <v>18</v>
      </c>
      <c r="N56" s="343">
        <v>268025015</v>
      </c>
      <c r="O56" s="351"/>
      <c r="P56" s="351"/>
      <c r="Q56" s="351"/>
    </row>
    <row r="57" spans="1:17" s="110" customFormat="1" ht="47" customHeight="1" x14ac:dyDescent="0.45">
      <c r="A57" s="348">
        <v>16</v>
      </c>
      <c r="B57" s="354" t="s">
        <v>120</v>
      </c>
      <c r="C57" s="343" t="s">
        <v>3</v>
      </c>
      <c r="D57" s="113" t="s">
        <v>148</v>
      </c>
      <c r="E57" s="113" t="s">
        <v>56</v>
      </c>
      <c r="F57" s="343" t="s">
        <v>440</v>
      </c>
      <c r="G57" s="353">
        <v>952.90099999999995</v>
      </c>
      <c r="H57" s="353">
        <v>850</v>
      </c>
      <c r="I57" s="353">
        <v>475</v>
      </c>
      <c r="J57" s="353">
        <v>428</v>
      </c>
      <c r="K57" s="353">
        <v>850</v>
      </c>
      <c r="L57" s="114">
        <f t="shared" si="8"/>
        <v>3555.9009999999998</v>
      </c>
      <c r="M57" s="112" t="s">
        <v>18</v>
      </c>
      <c r="N57" s="343">
        <v>268025053</v>
      </c>
      <c r="O57" s="351"/>
      <c r="P57" s="351"/>
      <c r="Q57" s="351"/>
    </row>
    <row r="58" spans="1:17" s="110" customFormat="1" ht="44.55" customHeight="1" x14ac:dyDescent="0.45">
      <c r="A58" s="348">
        <v>17</v>
      </c>
      <c r="B58" s="354" t="s">
        <v>120</v>
      </c>
      <c r="C58" s="343" t="s">
        <v>3</v>
      </c>
      <c r="D58" s="113" t="s">
        <v>148</v>
      </c>
      <c r="E58" s="113">
        <v>2021</v>
      </c>
      <c r="F58" s="343" t="s">
        <v>440</v>
      </c>
      <c r="G58" s="353">
        <v>299.57400000000001</v>
      </c>
      <c r="H58" s="353"/>
      <c r="I58" s="353"/>
      <c r="J58" s="353"/>
      <c r="K58" s="353"/>
      <c r="L58" s="114">
        <f t="shared" si="8"/>
        <v>299.57400000000001</v>
      </c>
      <c r="M58" s="112" t="s">
        <v>30</v>
      </c>
      <c r="N58" s="343">
        <v>268028011</v>
      </c>
      <c r="O58" s="351"/>
      <c r="P58" s="351"/>
      <c r="Q58" s="351"/>
    </row>
    <row r="59" spans="1:17" s="306" customFormat="1" ht="45.5" customHeight="1" x14ac:dyDescent="0.45">
      <c r="A59" s="348">
        <v>18</v>
      </c>
      <c r="B59" s="354" t="s">
        <v>121</v>
      </c>
      <c r="C59" s="343" t="s">
        <v>3</v>
      </c>
      <c r="D59" s="113" t="s">
        <v>148</v>
      </c>
      <c r="E59" s="343" t="s">
        <v>444</v>
      </c>
      <c r="F59" s="343" t="s">
        <v>440</v>
      </c>
      <c r="G59" s="353">
        <v>697.8</v>
      </c>
      <c r="H59" s="353">
        <v>600</v>
      </c>
      <c r="I59" s="353"/>
      <c r="J59" s="353">
        <v>500</v>
      </c>
      <c r="K59" s="353">
        <v>275</v>
      </c>
      <c r="L59" s="114">
        <f t="shared" si="8"/>
        <v>2072.8000000000002</v>
      </c>
      <c r="M59" s="112" t="s">
        <v>18</v>
      </c>
      <c r="N59" s="343">
        <v>268025053</v>
      </c>
      <c r="O59" s="351"/>
      <c r="P59" s="351"/>
      <c r="Q59" s="351"/>
    </row>
    <row r="60" spans="1:17" s="306" customFormat="1" ht="25.05" customHeight="1" x14ac:dyDescent="0.45">
      <c r="A60" s="394"/>
      <c r="B60" s="395" t="s">
        <v>122</v>
      </c>
      <c r="C60" s="394"/>
      <c r="D60" s="396" t="s">
        <v>148</v>
      </c>
      <c r="E60" s="398"/>
      <c r="F60" s="394"/>
      <c r="G60" s="333">
        <f>G77+G78+G79+G80+G81+G82+G83+G84+G85+G86+G87+G88+G89+G90+G91+G92+G93+G94+G95+G96</f>
        <v>0</v>
      </c>
      <c r="H60" s="333">
        <f t="shared" ref="H60:K60" si="10">H77+H78+H79+H80+H81+H82+H83+H84+H85+H86+H87+H88+H89+H90+H91+H92+H93+H94+H95+H96</f>
        <v>3801.1525763200007</v>
      </c>
      <c r="I60" s="333">
        <f t="shared" si="10"/>
        <v>4392.1000000000004</v>
      </c>
      <c r="J60" s="333">
        <f t="shared" si="10"/>
        <v>1143.9000000000001</v>
      </c>
      <c r="K60" s="333">
        <f t="shared" si="10"/>
        <v>0</v>
      </c>
      <c r="L60" s="333">
        <f t="shared" si="8"/>
        <v>9337.1525763200007</v>
      </c>
      <c r="M60" s="334" t="s">
        <v>30</v>
      </c>
      <c r="N60" s="335"/>
      <c r="O60" s="51"/>
      <c r="P60" s="51"/>
      <c r="Q60" s="51"/>
    </row>
    <row r="61" spans="1:17" s="306" customFormat="1" ht="25.05" customHeight="1" x14ac:dyDescent="0.45">
      <c r="A61" s="394"/>
      <c r="B61" s="395"/>
      <c r="C61" s="394"/>
      <c r="D61" s="397" t="s">
        <v>148</v>
      </c>
      <c r="E61" s="399"/>
      <c r="F61" s="394"/>
      <c r="G61" s="333">
        <f>G62+G63+G64+G65+G66+G67+G68+G69+G70+G71+G72+G73+G74+G75+G76+G97</f>
        <v>715.17899999999997</v>
      </c>
      <c r="H61" s="333">
        <f t="shared" ref="H61:K61" si="11">H62+H63+H64+H65+H66+H67+H68+H69+H70+H71+H72+H73+H74+H75+H76+H97</f>
        <v>2321.1849999999995</v>
      </c>
      <c r="I61" s="333">
        <f t="shared" si="11"/>
        <v>3436.3849999999998</v>
      </c>
      <c r="J61" s="333">
        <f t="shared" si="11"/>
        <v>3645.1790000000001</v>
      </c>
      <c r="K61" s="333">
        <f t="shared" si="11"/>
        <v>2735.1790000000001</v>
      </c>
      <c r="L61" s="333">
        <f t="shared" si="8"/>
        <v>12853.107</v>
      </c>
      <c r="M61" s="333" t="s">
        <v>18</v>
      </c>
      <c r="N61" s="334"/>
      <c r="O61" s="51"/>
      <c r="P61" s="51"/>
      <c r="Q61" s="51"/>
    </row>
    <row r="62" spans="1:17" s="306" customFormat="1" ht="40.049999999999997" customHeight="1" x14ac:dyDescent="0.45">
      <c r="A62" s="343">
        <v>19</v>
      </c>
      <c r="B62" s="354" t="s">
        <v>123</v>
      </c>
      <c r="C62" s="343" t="s">
        <v>3</v>
      </c>
      <c r="D62" s="113" t="s">
        <v>148</v>
      </c>
      <c r="E62" s="113" t="s">
        <v>56</v>
      </c>
      <c r="F62" s="343" t="s">
        <v>440</v>
      </c>
      <c r="G62" s="115">
        <v>715.17899999999997</v>
      </c>
      <c r="H62" s="115">
        <v>715.17899999999997</v>
      </c>
      <c r="I62" s="115">
        <v>715.17899999999997</v>
      </c>
      <c r="J62" s="115">
        <v>715.17899999999997</v>
      </c>
      <c r="K62" s="115">
        <v>715.17899999999997</v>
      </c>
      <c r="L62" s="114">
        <f t="shared" si="8"/>
        <v>3575.895</v>
      </c>
      <c r="M62" s="112" t="s">
        <v>18</v>
      </c>
      <c r="N62" s="343">
        <v>268025053</v>
      </c>
      <c r="O62" s="351"/>
      <c r="P62" s="351"/>
      <c r="Q62" s="351"/>
    </row>
    <row r="63" spans="1:17" s="306" customFormat="1" ht="40.049999999999997" customHeight="1" x14ac:dyDescent="0.45">
      <c r="A63" s="343">
        <v>20</v>
      </c>
      <c r="B63" s="354" t="s">
        <v>124</v>
      </c>
      <c r="C63" s="343" t="s">
        <v>3</v>
      </c>
      <c r="D63" s="113" t="s">
        <v>148</v>
      </c>
      <c r="E63" s="113" t="s">
        <v>183</v>
      </c>
      <c r="F63" s="343" t="s">
        <v>440</v>
      </c>
      <c r="G63" s="115"/>
      <c r="H63" s="115"/>
      <c r="I63" s="115"/>
      <c r="J63" s="115">
        <v>250</v>
      </c>
      <c r="K63" s="115">
        <v>300</v>
      </c>
      <c r="L63" s="114">
        <f t="shared" si="8"/>
        <v>550</v>
      </c>
      <c r="M63" s="112" t="s">
        <v>18</v>
      </c>
      <c r="N63" s="343">
        <v>268025015</v>
      </c>
      <c r="O63" s="351"/>
      <c r="P63" s="351"/>
      <c r="Q63" s="351"/>
    </row>
    <row r="64" spans="1:17" s="110" customFormat="1" ht="40.049999999999997" customHeight="1" x14ac:dyDescent="0.45">
      <c r="A64" s="343">
        <v>21</v>
      </c>
      <c r="B64" s="354" t="s">
        <v>121</v>
      </c>
      <c r="C64" s="343" t="s">
        <v>3</v>
      </c>
      <c r="D64" s="113" t="s">
        <v>148</v>
      </c>
      <c r="E64" s="113" t="s">
        <v>446</v>
      </c>
      <c r="F64" s="343" t="s">
        <v>440</v>
      </c>
      <c r="G64" s="115"/>
      <c r="H64" s="115">
        <v>447.47199999999998</v>
      </c>
      <c r="I64" s="115"/>
      <c r="J64" s="115">
        <v>250</v>
      </c>
      <c r="K64" s="115">
        <v>300</v>
      </c>
      <c r="L64" s="114">
        <f t="shared" si="8"/>
        <v>997.47199999999998</v>
      </c>
      <c r="M64" s="112" t="s">
        <v>18</v>
      </c>
      <c r="N64" s="343">
        <v>268025015</v>
      </c>
      <c r="O64" s="351"/>
      <c r="P64" s="351"/>
      <c r="Q64" s="351"/>
    </row>
    <row r="65" spans="1:17" s="308" customFormat="1" ht="40.049999999999997" customHeight="1" x14ac:dyDescent="0.45">
      <c r="A65" s="343">
        <v>22</v>
      </c>
      <c r="B65" s="354" t="s">
        <v>125</v>
      </c>
      <c r="C65" s="343" t="s">
        <v>3</v>
      </c>
      <c r="D65" s="113" t="s">
        <v>148</v>
      </c>
      <c r="E65" s="113" t="s">
        <v>193</v>
      </c>
      <c r="F65" s="343" t="s">
        <v>440</v>
      </c>
      <c r="G65" s="115"/>
      <c r="H65" s="115"/>
      <c r="I65" s="115">
        <v>51</v>
      </c>
      <c r="J65" s="115">
        <v>100</v>
      </c>
      <c r="K65" s="115">
        <v>150</v>
      </c>
      <c r="L65" s="114">
        <f t="shared" si="8"/>
        <v>301</v>
      </c>
      <c r="M65" s="112" t="s">
        <v>18</v>
      </c>
      <c r="N65" s="343">
        <v>268025015</v>
      </c>
      <c r="O65" s="351"/>
      <c r="P65" s="351"/>
      <c r="Q65" s="351"/>
    </row>
    <row r="66" spans="1:17" s="308" customFormat="1" ht="40.049999999999997" customHeight="1" x14ac:dyDescent="0.45">
      <c r="A66" s="343">
        <v>23</v>
      </c>
      <c r="B66" s="354" t="s">
        <v>126</v>
      </c>
      <c r="C66" s="343" t="s">
        <v>3</v>
      </c>
      <c r="D66" s="113" t="s">
        <v>148</v>
      </c>
      <c r="E66" s="113" t="s">
        <v>192</v>
      </c>
      <c r="F66" s="343" t="s">
        <v>440</v>
      </c>
      <c r="G66" s="115"/>
      <c r="H66" s="115">
        <v>149.87899999999999</v>
      </c>
      <c r="I66" s="115">
        <v>150</v>
      </c>
      <c r="J66" s="115">
        <v>250</v>
      </c>
      <c r="K66" s="115">
        <v>300</v>
      </c>
      <c r="L66" s="114">
        <f t="shared" si="8"/>
        <v>849.87900000000002</v>
      </c>
      <c r="M66" s="112" t="s">
        <v>18</v>
      </c>
      <c r="N66" s="343">
        <v>268025015</v>
      </c>
      <c r="O66" s="351"/>
      <c r="P66" s="351"/>
      <c r="Q66" s="351"/>
    </row>
    <row r="67" spans="1:17" s="351" customFormat="1" ht="40.049999999999997" customHeight="1" x14ac:dyDescent="0.4">
      <c r="A67" s="343">
        <v>24</v>
      </c>
      <c r="B67" s="354" t="s">
        <v>116</v>
      </c>
      <c r="C67" s="343" t="s">
        <v>3</v>
      </c>
      <c r="D67" s="113" t="s">
        <v>148</v>
      </c>
      <c r="E67" s="113" t="s">
        <v>445</v>
      </c>
      <c r="F67" s="343" t="s">
        <v>440</v>
      </c>
      <c r="G67" s="115"/>
      <c r="H67" s="115">
        <v>178.655</v>
      </c>
      <c r="I67" s="115"/>
      <c r="J67" s="115"/>
      <c r="K67" s="115">
        <v>250</v>
      </c>
      <c r="L67" s="114">
        <f t="shared" si="8"/>
        <v>428.65499999999997</v>
      </c>
      <c r="M67" s="112" t="s">
        <v>18</v>
      </c>
      <c r="N67" s="343">
        <v>268025015</v>
      </c>
    </row>
    <row r="68" spans="1:17" s="351" customFormat="1" ht="40.049999999999997" customHeight="1" x14ac:dyDescent="0.4">
      <c r="A68" s="343">
        <v>25</v>
      </c>
      <c r="B68" s="354" t="s">
        <v>127</v>
      </c>
      <c r="C68" s="343" t="s">
        <v>3</v>
      </c>
      <c r="D68" s="113" t="s">
        <v>148</v>
      </c>
      <c r="E68" s="113" t="s">
        <v>193</v>
      </c>
      <c r="F68" s="343" t="s">
        <v>440</v>
      </c>
      <c r="G68" s="115"/>
      <c r="H68" s="115"/>
      <c r="I68" s="115">
        <v>249.56399999999999</v>
      </c>
      <c r="J68" s="115">
        <v>200</v>
      </c>
      <c r="K68" s="115">
        <v>160</v>
      </c>
      <c r="L68" s="114">
        <f t="shared" si="8"/>
        <v>609.56399999999996</v>
      </c>
      <c r="M68" s="112" t="s">
        <v>18</v>
      </c>
      <c r="N68" s="343">
        <v>268025015</v>
      </c>
    </row>
    <row r="69" spans="1:17" s="351" customFormat="1" ht="40.049999999999997" customHeight="1" x14ac:dyDescent="0.4">
      <c r="A69" s="343">
        <v>26</v>
      </c>
      <c r="B69" s="354" t="s">
        <v>128</v>
      </c>
      <c r="C69" s="343" t="s">
        <v>3</v>
      </c>
      <c r="D69" s="113" t="s">
        <v>148</v>
      </c>
      <c r="E69" s="113" t="s">
        <v>194</v>
      </c>
      <c r="F69" s="343" t="s">
        <v>440</v>
      </c>
      <c r="G69" s="115"/>
      <c r="H69" s="115"/>
      <c r="I69" s="115">
        <v>378.37900000000002</v>
      </c>
      <c r="J69" s="115">
        <v>250</v>
      </c>
      <c r="K69" s="115"/>
      <c r="L69" s="114">
        <f t="shared" si="8"/>
        <v>628.37900000000002</v>
      </c>
      <c r="M69" s="112" t="s">
        <v>18</v>
      </c>
      <c r="N69" s="343">
        <v>268025015</v>
      </c>
    </row>
    <row r="70" spans="1:17" s="351" customFormat="1" ht="40.049999999999997" customHeight="1" x14ac:dyDescent="0.4">
      <c r="A70" s="343">
        <v>27</v>
      </c>
      <c r="B70" s="354" t="s">
        <v>129</v>
      </c>
      <c r="C70" s="343" t="s">
        <v>3</v>
      </c>
      <c r="D70" s="113" t="s">
        <v>148</v>
      </c>
      <c r="E70" s="113" t="s">
        <v>193</v>
      </c>
      <c r="F70" s="343" t="s">
        <v>440</v>
      </c>
      <c r="G70" s="115"/>
      <c r="H70" s="115"/>
      <c r="I70" s="115">
        <v>231.279</v>
      </c>
      <c r="J70" s="115">
        <v>250</v>
      </c>
      <c r="K70" s="115">
        <v>260</v>
      </c>
      <c r="L70" s="114">
        <f t="shared" si="8"/>
        <v>741.279</v>
      </c>
      <c r="M70" s="112" t="s">
        <v>18</v>
      </c>
      <c r="N70" s="343">
        <v>268025015</v>
      </c>
    </row>
    <row r="71" spans="1:17" s="351" customFormat="1" ht="51.5" customHeight="1" x14ac:dyDescent="0.4">
      <c r="A71" s="343">
        <v>28</v>
      </c>
      <c r="B71" s="354" t="s">
        <v>130</v>
      </c>
      <c r="C71" s="343" t="s">
        <v>3</v>
      </c>
      <c r="D71" s="113" t="s">
        <v>148</v>
      </c>
      <c r="E71" s="113" t="s">
        <v>193</v>
      </c>
      <c r="F71" s="343" t="s">
        <v>440</v>
      </c>
      <c r="G71" s="115"/>
      <c r="H71" s="115"/>
      <c r="I71" s="115">
        <v>437.38400000000001</v>
      </c>
      <c r="J71" s="115">
        <v>350</v>
      </c>
      <c r="K71" s="115">
        <v>300</v>
      </c>
      <c r="L71" s="114">
        <f t="shared" si="8"/>
        <v>1087.384</v>
      </c>
      <c r="M71" s="112" t="s">
        <v>18</v>
      </c>
      <c r="N71" s="343">
        <v>268025015</v>
      </c>
    </row>
    <row r="72" spans="1:17" s="351" customFormat="1" ht="40.049999999999997" customHeight="1" x14ac:dyDescent="0.4">
      <c r="A72" s="343">
        <v>29</v>
      </c>
      <c r="B72" s="354" t="s">
        <v>131</v>
      </c>
      <c r="C72" s="343" t="s">
        <v>3</v>
      </c>
      <c r="D72" s="113" t="s">
        <v>148</v>
      </c>
      <c r="E72" s="113">
        <v>2024</v>
      </c>
      <c r="F72" s="343" t="s">
        <v>440</v>
      </c>
      <c r="G72" s="115"/>
      <c r="H72" s="115"/>
      <c r="I72" s="115"/>
      <c r="J72" s="115">
        <v>350</v>
      </c>
      <c r="K72" s="115"/>
      <c r="L72" s="114">
        <f t="shared" si="8"/>
        <v>350</v>
      </c>
      <c r="M72" s="112" t="s">
        <v>18</v>
      </c>
      <c r="N72" s="343">
        <v>268025015</v>
      </c>
    </row>
    <row r="73" spans="1:17" s="351" customFormat="1" ht="64.05" customHeight="1" x14ac:dyDescent="0.4">
      <c r="A73" s="343">
        <v>30</v>
      </c>
      <c r="B73" s="354" t="s">
        <v>132</v>
      </c>
      <c r="C73" s="343" t="s">
        <v>3</v>
      </c>
      <c r="D73" s="113" t="s">
        <v>148</v>
      </c>
      <c r="E73" s="113" t="s">
        <v>290</v>
      </c>
      <c r="F73" s="343" t="s">
        <v>440</v>
      </c>
      <c r="G73" s="115"/>
      <c r="H73" s="115">
        <v>300</v>
      </c>
      <c r="I73" s="115">
        <v>150</v>
      </c>
      <c r="J73" s="115">
        <v>280</v>
      </c>
      <c r="K73" s="115"/>
      <c r="L73" s="114">
        <f t="shared" si="8"/>
        <v>730</v>
      </c>
      <c r="M73" s="112" t="s">
        <v>18</v>
      </c>
      <c r="N73" s="343">
        <v>268025015</v>
      </c>
    </row>
    <row r="74" spans="1:17" s="351" customFormat="1" ht="53" customHeight="1" x14ac:dyDescent="0.4">
      <c r="A74" s="343">
        <v>31</v>
      </c>
      <c r="B74" s="354" t="s">
        <v>133</v>
      </c>
      <c r="C74" s="343" t="s">
        <v>3</v>
      </c>
      <c r="D74" s="113" t="s">
        <v>148</v>
      </c>
      <c r="E74" s="113">
        <v>2022</v>
      </c>
      <c r="F74" s="343" t="s">
        <v>442</v>
      </c>
      <c r="G74" s="115"/>
      <c r="H74" s="115">
        <v>130</v>
      </c>
      <c r="I74" s="115"/>
      <c r="J74" s="115"/>
      <c r="K74" s="355"/>
      <c r="L74" s="114">
        <f t="shared" si="8"/>
        <v>130</v>
      </c>
      <c r="M74" s="112" t="s">
        <v>18</v>
      </c>
      <c r="N74" s="343">
        <v>268113000</v>
      </c>
    </row>
    <row r="75" spans="1:17" s="351" customFormat="1" ht="40.049999999999997" customHeight="1" x14ac:dyDescent="0.4">
      <c r="A75" s="343">
        <v>32</v>
      </c>
      <c r="B75" s="354" t="s">
        <v>134</v>
      </c>
      <c r="C75" s="343" t="s">
        <v>3</v>
      </c>
      <c r="D75" s="113" t="s">
        <v>148</v>
      </c>
      <c r="E75" s="113" t="s">
        <v>194</v>
      </c>
      <c r="F75" s="343" t="s">
        <v>440</v>
      </c>
      <c r="G75" s="115"/>
      <c r="H75" s="115"/>
      <c r="I75" s="115">
        <v>744.6</v>
      </c>
      <c r="J75" s="115">
        <v>400</v>
      </c>
      <c r="K75" s="115"/>
      <c r="L75" s="114">
        <f t="shared" si="8"/>
        <v>1144.5999999999999</v>
      </c>
      <c r="M75" s="112" t="s">
        <v>18</v>
      </c>
      <c r="N75" s="343">
        <v>268025015</v>
      </c>
    </row>
    <row r="76" spans="1:17" s="351" customFormat="1" ht="40.049999999999997" customHeight="1" x14ac:dyDescent="0.4">
      <c r="A76" s="343">
        <v>33</v>
      </c>
      <c r="B76" s="354" t="s">
        <v>120</v>
      </c>
      <c r="C76" s="343" t="s">
        <v>3</v>
      </c>
      <c r="D76" s="113" t="s">
        <v>148</v>
      </c>
      <c r="E76" s="113" t="s">
        <v>196</v>
      </c>
      <c r="F76" s="343" t="s">
        <v>440</v>
      </c>
      <c r="G76" s="115"/>
      <c r="H76" s="115">
        <v>400</v>
      </c>
      <c r="I76" s="115">
        <v>250</v>
      </c>
      <c r="J76" s="115"/>
      <c r="K76" s="115"/>
      <c r="L76" s="114">
        <f t="shared" si="8"/>
        <v>650</v>
      </c>
      <c r="M76" s="112" t="s">
        <v>18</v>
      </c>
      <c r="N76" s="343">
        <v>268025000</v>
      </c>
    </row>
    <row r="77" spans="1:17" s="351" customFormat="1" ht="40.049999999999997" customHeight="1" x14ac:dyDescent="0.4">
      <c r="A77" s="343">
        <v>34</v>
      </c>
      <c r="B77" s="354" t="s">
        <v>135</v>
      </c>
      <c r="C77" s="343" t="s">
        <v>3</v>
      </c>
      <c r="D77" s="113" t="s">
        <v>148</v>
      </c>
      <c r="E77" s="113">
        <v>2023</v>
      </c>
      <c r="F77" s="343" t="s">
        <v>440</v>
      </c>
      <c r="G77" s="115"/>
      <c r="H77" s="115"/>
      <c r="I77" s="115">
        <v>50</v>
      </c>
      <c r="J77" s="115"/>
      <c r="K77" s="115"/>
      <c r="L77" s="114">
        <f t="shared" si="8"/>
        <v>50</v>
      </c>
      <c r="M77" s="112" t="s">
        <v>30</v>
      </c>
      <c r="N77" s="343">
        <v>268028011</v>
      </c>
    </row>
    <row r="78" spans="1:17" s="351" customFormat="1" ht="53.55" customHeight="1" x14ac:dyDescent="0.4">
      <c r="A78" s="343">
        <v>35</v>
      </c>
      <c r="B78" s="354" t="s">
        <v>130</v>
      </c>
      <c r="C78" s="343" t="s">
        <v>3</v>
      </c>
      <c r="D78" s="113" t="s">
        <v>148</v>
      </c>
      <c r="E78" s="113">
        <v>2024</v>
      </c>
      <c r="F78" s="343" t="s">
        <v>440</v>
      </c>
      <c r="G78" s="115"/>
      <c r="H78" s="115"/>
      <c r="I78" s="115"/>
      <c r="J78" s="115">
        <v>157.4</v>
      </c>
      <c r="K78" s="115"/>
      <c r="L78" s="114">
        <f t="shared" si="8"/>
        <v>157.4</v>
      </c>
      <c r="M78" s="112" t="s">
        <v>30</v>
      </c>
      <c r="N78" s="343">
        <v>268028011</v>
      </c>
    </row>
    <row r="79" spans="1:17" s="351" customFormat="1" ht="40.049999999999997" customHeight="1" x14ac:dyDescent="0.4">
      <c r="A79" s="343">
        <v>36</v>
      </c>
      <c r="B79" s="354" t="s">
        <v>120</v>
      </c>
      <c r="C79" s="343" t="s">
        <v>3</v>
      </c>
      <c r="D79" s="113" t="s">
        <v>148</v>
      </c>
      <c r="E79" s="113">
        <v>2023</v>
      </c>
      <c r="F79" s="343" t="s">
        <v>440</v>
      </c>
      <c r="G79" s="115"/>
      <c r="H79" s="115"/>
      <c r="I79" s="115">
        <v>131</v>
      </c>
      <c r="J79" s="115"/>
      <c r="K79" s="115"/>
      <c r="L79" s="114">
        <f t="shared" si="8"/>
        <v>131</v>
      </c>
      <c r="M79" s="112" t="s">
        <v>30</v>
      </c>
      <c r="N79" s="343">
        <v>268028011</v>
      </c>
    </row>
    <row r="80" spans="1:17" s="351" customFormat="1" ht="40.049999999999997" customHeight="1" x14ac:dyDescent="0.4">
      <c r="A80" s="343">
        <v>37</v>
      </c>
      <c r="B80" s="354" t="s">
        <v>121</v>
      </c>
      <c r="C80" s="343" t="s">
        <v>3</v>
      </c>
      <c r="D80" s="113" t="s">
        <v>148</v>
      </c>
      <c r="E80" s="113">
        <v>2022</v>
      </c>
      <c r="F80" s="343" t="s">
        <v>440</v>
      </c>
      <c r="G80" s="115"/>
      <c r="H80" s="115">
        <v>519.70000000000005</v>
      </c>
      <c r="I80" s="115"/>
      <c r="J80" s="115"/>
      <c r="K80" s="115"/>
      <c r="L80" s="114">
        <f t="shared" si="8"/>
        <v>519.70000000000005</v>
      </c>
      <c r="M80" s="112" t="s">
        <v>30</v>
      </c>
      <c r="N80" s="343">
        <v>268028011</v>
      </c>
    </row>
    <row r="81" spans="1:14" s="351" customFormat="1" ht="40.049999999999997" customHeight="1" x14ac:dyDescent="0.4">
      <c r="A81" s="343">
        <v>38</v>
      </c>
      <c r="B81" s="354" t="s">
        <v>131</v>
      </c>
      <c r="C81" s="343" t="s">
        <v>3</v>
      </c>
      <c r="D81" s="113" t="s">
        <v>148</v>
      </c>
      <c r="E81" s="113" t="s">
        <v>196</v>
      </c>
      <c r="F81" s="343" t="s">
        <v>440</v>
      </c>
      <c r="G81" s="115"/>
      <c r="H81" s="115">
        <v>182.185</v>
      </c>
      <c r="I81" s="115">
        <v>440.5</v>
      </c>
      <c r="J81" s="115"/>
      <c r="K81" s="115"/>
      <c r="L81" s="114">
        <f t="shared" si="8"/>
        <v>622.68499999999995</v>
      </c>
      <c r="M81" s="112" t="s">
        <v>30</v>
      </c>
      <c r="N81" s="343">
        <v>268102011</v>
      </c>
    </row>
    <row r="82" spans="1:14" s="351" customFormat="1" ht="40.049999999999997" customHeight="1" x14ac:dyDescent="0.4">
      <c r="A82" s="343">
        <v>39</v>
      </c>
      <c r="B82" s="354" t="s">
        <v>127</v>
      </c>
      <c r="C82" s="343" t="s">
        <v>3</v>
      </c>
      <c r="D82" s="113" t="s">
        <v>148</v>
      </c>
      <c r="E82" s="113" t="s">
        <v>196</v>
      </c>
      <c r="F82" s="343" t="s">
        <v>440</v>
      </c>
      <c r="G82" s="115"/>
      <c r="H82" s="115">
        <v>162.626</v>
      </c>
      <c r="I82" s="115">
        <v>168</v>
      </c>
      <c r="J82" s="115"/>
      <c r="K82" s="115"/>
      <c r="L82" s="114">
        <f t="shared" si="8"/>
        <v>330.62599999999998</v>
      </c>
      <c r="M82" s="112" t="s">
        <v>30</v>
      </c>
      <c r="N82" s="343">
        <v>268028011</v>
      </c>
    </row>
    <row r="83" spans="1:14" s="351" customFormat="1" ht="40.049999999999997" customHeight="1" x14ac:dyDescent="0.4">
      <c r="A83" s="343">
        <v>40</v>
      </c>
      <c r="B83" s="354" t="s">
        <v>136</v>
      </c>
      <c r="C83" s="343" t="s">
        <v>3</v>
      </c>
      <c r="D83" s="113" t="s">
        <v>148</v>
      </c>
      <c r="E83" s="113" t="s">
        <v>196</v>
      </c>
      <c r="F83" s="343" t="s">
        <v>440</v>
      </c>
      <c r="G83" s="115"/>
      <c r="H83" s="356">
        <v>843.399</v>
      </c>
      <c r="I83" s="115">
        <v>695.2</v>
      </c>
      <c r="J83" s="115"/>
      <c r="K83" s="115"/>
      <c r="L83" s="114">
        <f t="shared" si="8"/>
        <v>1538.5990000000002</v>
      </c>
      <c r="M83" s="112" t="s">
        <v>30</v>
      </c>
      <c r="N83" s="343">
        <v>268028011</v>
      </c>
    </row>
    <row r="84" spans="1:14" s="351" customFormat="1" ht="40.049999999999997" customHeight="1" x14ac:dyDescent="0.4">
      <c r="A84" s="343">
        <v>41</v>
      </c>
      <c r="B84" s="354" t="s">
        <v>137</v>
      </c>
      <c r="C84" s="343" t="s">
        <v>3</v>
      </c>
      <c r="D84" s="113" t="s">
        <v>148</v>
      </c>
      <c r="E84" s="113">
        <v>2024</v>
      </c>
      <c r="F84" s="343" t="s">
        <v>440</v>
      </c>
      <c r="G84" s="115"/>
      <c r="H84" s="115"/>
      <c r="I84" s="115"/>
      <c r="J84" s="115">
        <v>986.5</v>
      </c>
      <c r="K84" s="115"/>
      <c r="L84" s="114">
        <f t="shared" si="8"/>
        <v>986.5</v>
      </c>
      <c r="M84" s="112" t="s">
        <v>30</v>
      </c>
      <c r="N84" s="343">
        <v>268028011</v>
      </c>
    </row>
    <row r="85" spans="1:14" s="351" customFormat="1" ht="40.049999999999997" customHeight="1" x14ac:dyDescent="0.4">
      <c r="A85" s="343">
        <v>42</v>
      </c>
      <c r="B85" s="354" t="s">
        <v>138</v>
      </c>
      <c r="C85" s="343" t="s">
        <v>3</v>
      </c>
      <c r="D85" s="113" t="s">
        <v>148</v>
      </c>
      <c r="E85" s="113">
        <v>2023</v>
      </c>
      <c r="F85" s="343" t="s">
        <v>440</v>
      </c>
      <c r="G85" s="115"/>
      <c r="H85" s="115"/>
      <c r="I85" s="115">
        <v>460.7</v>
      </c>
      <c r="J85" s="115"/>
      <c r="K85" s="115"/>
      <c r="L85" s="114">
        <f t="shared" si="8"/>
        <v>460.7</v>
      </c>
      <c r="M85" s="112" t="s">
        <v>30</v>
      </c>
      <c r="N85" s="343">
        <v>268028011</v>
      </c>
    </row>
    <row r="86" spans="1:14" s="351" customFormat="1" ht="40.049999999999997" customHeight="1" x14ac:dyDescent="0.4">
      <c r="A86" s="343">
        <v>43</v>
      </c>
      <c r="B86" s="354" t="s">
        <v>139</v>
      </c>
      <c r="C86" s="343" t="s">
        <v>3</v>
      </c>
      <c r="D86" s="113" t="s">
        <v>148</v>
      </c>
      <c r="E86" s="113">
        <v>2023</v>
      </c>
      <c r="F86" s="343" t="s">
        <v>440</v>
      </c>
      <c r="G86" s="115"/>
      <c r="H86" s="115"/>
      <c r="I86" s="115">
        <v>727.7</v>
      </c>
      <c r="J86" s="115"/>
      <c r="K86" s="115"/>
      <c r="L86" s="114">
        <f t="shared" si="8"/>
        <v>727.7</v>
      </c>
      <c r="M86" s="112" t="s">
        <v>30</v>
      </c>
      <c r="N86" s="343">
        <v>268028011</v>
      </c>
    </row>
    <row r="87" spans="1:14" s="351" customFormat="1" ht="40.049999999999997" customHeight="1" x14ac:dyDescent="0.4">
      <c r="A87" s="343">
        <v>44</v>
      </c>
      <c r="B87" s="354" t="s">
        <v>140</v>
      </c>
      <c r="C87" s="343" t="s">
        <v>3</v>
      </c>
      <c r="D87" s="113" t="s">
        <v>148</v>
      </c>
      <c r="E87" s="113" t="s">
        <v>196</v>
      </c>
      <c r="F87" s="343" t="s">
        <v>440</v>
      </c>
      <c r="G87" s="115"/>
      <c r="H87" s="115">
        <v>585.76</v>
      </c>
      <c r="I87" s="115">
        <v>379.8</v>
      </c>
      <c r="J87" s="115"/>
      <c r="K87" s="115"/>
      <c r="L87" s="114">
        <f t="shared" si="8"/>
        <v>965.56</v>
      </c>
      <c r="M87" s="112" t="s">
        <v>30</v>
      </c>
      <c r="N87" s="343">
        <v>268028011</v>
      </c>
    </row>
    <row r="88" spans="1:14" s="351" customFormat="1" ht="40.049999999999997" customHeight="1" x14ac:dyDescent="0.4">
      <c r="A88" s="343">
        <v>45</v>
      </c>
      <c r="B88" s="354" t="s">
        <v>119</v>
      </c>
      <c r="C88" s="343" t="s">
        <v>3</v>
      </c>
      <c r="D88" s="113" t="s">
        <v>148</v>
      </c>
      <c r="E88" s="113" t="s">
        <v>196</v>
      </c>
      <c r="F88" s="343" t="s">
        <v>440</v>
      </c>
      <c r="G88" s="115"/>
      <c r="H88" s="115">
        <v>397.59888000000001</v>
      </c>
      <c r="I88" s="115">
        <v>174.4</v>
      </c>
      <c r="J88" s="115"/>
      <c r="K88" s="115"/>
      <c r="L88" s="114">
        <f t="shared" si="8"/>
        <v>571.99887999999999</v>
      </c>
      <c r="M88" s="112" t="s">
        <v>30</v>
      </c>
      <c r="N88" s="343">
        <v>268028011</v>
      </c>
    </row>
    <row r="89" spans="1:14" s="351" customFormat="1" ht="40.049999999999997" customHeight="1" x14ac:dyDescent="0.4">
      <c r="A89" s="343">
        <v>46</v>
      </c>
      <c r="B89" s="354" t="s">
        <v>129</v>
      </c>
      <c r="C89" s="343" t="s">
        <v>3</v>
      </c>
      <c r="D89" s="113" t="s">
        <v>148</v>
      </c>
      <c r="E89" s="113">
        <v>2022</v>
      </c>
      <c r="F89" s="343" t="s">
        <v>440</v>
      </c>
      <c r="G89" s="115"/>
      <c r="H89" s="115">
        <v>417.27109311999999</v>
      </c>
      <c r="I89" s="115"/>
      <c r="J89" s="115"/>
      <c r="K89" s="115"/>
      <c r="L89" s="114">
        <f t="shared" si="8"/>
        <v>417.27109311999999</v>
      </c>
      <c r="M89" s="112" t="s">
        <v>30</v>
      </c>
      <c r="N89" s="343">
        <v>268028011</v>
      </c>
    </row>
    <row r="90" spans="1:14" s="351" customFormat="1" ht="40.049999999999997" customHeight="1" x14ac:dyDescent="0.4">
      <c r="A90" s="343">
        <v>47</v>
      </c>
      <c r="B90" s="354" t="s">
        <v>131</v>
      </c>
      <c r="C90" s="343" t="s">
        <v>3</v>
      </c>
      <c r="D90" s="113" t="s">
        <v>148</v>
      </c>
      <c r="E90" s="113">
        <v>2022</v>
      </c>
      <c r="F90" s="343" t="s">
        <v>440</v>
      </c>
      <c r="G90" s="115"/>
      <c r="H90" s="115">
        <v>333.36840319999999</v>
      </c>
      <c r="I90" s="115"/>
      <c r="J90" s="115"/>
      <c r="K90" s="115"/>
      <c r="L90" s="114">
        <f t="shared" si="8"/>
        <v>333.36840319999999</v>
      </c>
      <c r="M90" s="112" t="s">
        <v>30</v>
      </c>
      <c r="N90" s="343">
        <v>268028011</v>
      </c>
    </row>
    <row r="91" spans="1:14" s="351" customFormat="1" ht="40.049999999999997" customHeight="1" x14ac:dyDescent="0.4">
      <c r="A91" s="343">
        <v>48</v>
      </c>
      <c r="B91" s="354" t="s">
        <v>141</v>
      </c>
      <c r="C91" s="343" t="s">
        <v>3</v>
      </c>
      <c r="D91" s="113" t="s">
        <v>148</v>
      </c>
      <c r="E91" s="113">
        <v>2023</v>
      </c>
      <c r="F91" s="343" t="s">
        <v>440</v>
      </c>
      <c r="G91" s="115"/>
      <c r="H91" s="115"/>
      <c r="I91" s="115">
        <v>481</v>
      </c>
      <c r="J91" s="115"/>
      <c r="K91" s="115"/>
      <c r="L91" s="114">
        <f t="shared" si="8"/>
        <v>481</v>
      </c>
      <c r="M91" s="112" t="s">
        <v>30</v>
      </c>
      <c r="N91" s="343">
        <v>268028011</v>
      </c>
    </row>
    <row r="92" spans="1:14" s="351" customFormat="1" ht="40.049999999999997" customHeight="1" x14ac:dyDescent="0.4">
      <c r="A92" s="343">
        <v>49</v>
      </c>
      <c r="B92" s="354" t="s">
        <v>128</v>
      </c>
      <c r="C92" s="343" t="s">
        <v>3</v>
      </c>
      <c r="D92" s="113" t="s">
        <v>148</v>
      </c>
      <c r="E92" s="113" t="s">
        <v>196</v>
      </c>
      <c r="F92" s="343" t="s">
        <v>440</v>
      </c>
      <c r="G92" s="115"/>
      <c r="H92" s="115">
        <v>259.97199999999998</v>
      </c>
      <c r="I92" s="115">
        <v>498.4</v>
      </c>
      <c r="J92" s="115"/>
      <c r="K92" s="115"/>
      <c r="L92" s="114">
        <f t="shared" si="8"/>
        <v>758.37199999999996</v>
      </c>
      <c r="M92" s="112" t="s">
        <v>30</v>
      </c>
      <c r="N92" s="343">
        <v>268028011</v>
      </c>
    </row>
    <row r="93" spans="1:14" s="351" customFormat="1" ht="59.55" customHeight="1" x14ac:dyDescent="0.4">
      <c r="A93" s="343">
        <v>50</v>
      </c>
      <c r="B93" s="354" t="s">
        <v>142</v>
      </c>
      <c r="C93" s="343" t="s">
        <v>3</v>
      </c>
      <c r="D93" s="113" t="s">
        <v>148</v>
      </c>
      <c r="E93" s="113">
        <v>2022</v>
      </c>
      <c r="F93" s="343" t="s">
        <v>149</v>
      </c>
      <c r="G93" s="115"/>
      <c r="H93" s="115">
        <v>15.9526</v>
      </c>
      <c r="I93" s="115"/>
      <c r="J93" s="115"/>
      <c r="K93" s="115"/>
      <c r="L93" s="114">
        <f t="shared" si="8"/>
        <v>15.9526</v>
      </c>
      <c r="M93" s="112" t="s">
        <v>30</v>
      </c>
      <c r="N93" s="343">
        <v>268116000</v>
      </c>
    </row>
    <row r="94" spans="1:14" s="351" customFormat="1" ht="51.5" customHeight="1" x14ac:dyDescent="0.4">
      <c r="A94" s="343">
        <v>51</v>
      </c>
      <c r="B94" s="354" t="s">
        <v>143</v>
      </c>
      <c r="C94" s="343" t="s">
        <v>3</v>
      </c>
      <c r="D94" s="113" t="s">
        <v>148</v>
      </c>
      <c r="E94" s="113">
        <v>2022</v>
      </c>
      <c r="F94" s="343" t="s">
        <v>150</v>
      </c>
      <c r="G94" s="115"/>
      <c r="H94" s="115">
        <v>32.437600000000003</v>
      </c>
      <c r="I94" s="115"/>
      <c r="J94" s="115"/>
      <c r="K94" s="115"/>
      <c r="L94" s="114">
        <f t="shared" si="8"/>
        <v>32.437600000000003</v>
      </c>
      <c r="M94" s="112" t="s">
        <v>30</v>
      </c>
      <c r="N94" s="343">
        <v>268116000</v>
      </c>
    </row>
    <row r="95" spans="1:14" s="351" customFormat="1" ht="51.5" customHeight="1" x14ac:dyDescent="0.4">
      <c r="A95" s="343">
        <v>52</v>
      </c>
      <c r="B95" s="354" t="s">
        <v>144</v>
      </c>
      <c r="C95" s="343" t="s">
        <v>3</v>
      </c>
      <c r="D95" s="113" t="s">
        <v>148</v>
      </c>
      <c r="E95" s="113">
        <v>2022</v>
      </c>
      <c r="F95" s="343" t="s">
        <v>150</v>
      </c>
      <c r="G95" s="115"/>
      <c r="H95" s="115">
        <v>50.881999999999998</v>
      </c>
      <c r="I95" s="115"/>
      <c r="J95" s="115"/>
      <c r="K95" s="115"/>
      <c r="L95" s="114">
        <f t="shared" si="8"/>
        <v>50.881999999999998</v>
      </c>
      <c r="M95" s="112" t="s">
        <v>30</v>
      </c>
      <c r="N95" s="343">
        <v>268116000</v>
      </c>
    </row>
    <row r="96" spans="1:14" s="351" customFormat="1" ht="40.049999999999997" customHeight="1" x14ac:dyDescent="0.4">
      <c r="A96" s="343">
        <v>53</v>
      </c>
      <c r="B96" s="354" t="s">
        <v>134</v>
      </c>
      <c r="C96" s="343" t="s">
        <v>3</v>
      </c>
      <c r="D96" s="113" t="s">
        <v>148</v>
      </c>
      <c r="E96" s="113">
        <v>2023</v>
      </c>
      <c r="F96" s="348" t="s">
        <v>440</v>
      </c>
      <c r="G96" s="115"/>
      <c r="H96" s="115"/>
      <c r="I96" s="115">
        <v>185.4</v>
      </c>
      <c r="J96" s="115"/>
      <c r="K96" s="115"/>
      <c r="L96" s="114">
        <f t="shared" si="8"/>
        <v>185.4</v>
      </c>
      <c r="M96" s="112" t="s">
        <v>30</v>
      </c>
      <c r="N96" s="343">
        <v>268116000</v>
      </c>
    </row>
    <row r="97" spans="1:14" s="351" customFormat="1" ht="40.049999999999997" customHeight="1" x14ac:dyDescent="0.4">
      <c r="A97" s="343">
        <v>54</v>
      </c>
      <c r="B97" s="354" t="s">
        <v>145</v>
      </c>
      <c r="C97" s="343" t="s">
        <v>3</v>
      </c>
      <c r="D97" s="113" t="s">
        <v>148</v>
      </c>
      <c r="E97" s="113">
        <v>2023</v>
      </c>
      <c r="F97" s="348" t="s">
        <v>440</v>
      </c>
      <c r="G97" s="115"/>
      <c r="H97" s="115"/>
      <c r="I97" s="115">
        <v>79</v>
      </c>
      <c r="J97" s="115"/>
      <c r="K97" s="115"/>
      <c r="L97" s="114">
        <f t="shared" si="8"/>
        <v>79</v>
      </c>
      <c r="M97" s="112" t="s">
        <v>18</v>
      </c>
      <c r="N97" s="343">
        <v>268025015</v>
      </c>
    </row>
    <row r="98" spans="1:14" s="51" customFormat="1" ht="51" customHeight="1" x14ac:dyDescent="0.4">
      <c r="A98" s="331"/>
      <c r="B98" s="336" t="s">
        <v>146</v>
      </c>
      <c r="C98" s="335"/>
      <c r="D98" s="337"/>
      <c r="E98" s="334"/>
      <c r="F98" s="338"/>
      <c r="G98" s="333">
        <f>SUM(G99:G99)</f>
        <v>1080</v>
      </c>
      <c r="H98" s="333">
        <f>SUM(H99:H99)</f>
        <v>2386.6684669300002</v>
      </c>
      <c r="I98" s="333">
        <f>SUM(I99:I99)</f>
        <v>2553.7352596151004</v>
      </c>
      <c r="J98" s="333">
        <f>SUM(J99:J99)</f>
        <v>2732.4967277881574</v>
      </c>
      <c r="K98" s="333">
        <f>SUM(K99:K99)</f>
        <v>2923.7714987333284</v>
      </c>
      <c r="L98" s="333">
        <f t="shared" si="8"/>
        <v>11676.671953066587</v>
      </c>
      <c r="M98" s="334" t="s">
        <v>18</v>
      </c>
      <c r="N98" s="334"/>
    </row>
    <row r="99" spans="1:14" s="351" customFormat="1" ht="40.049999999999997" customHeight="1" x14ac:dyDescent="0.4">
      <c r="A99" s="343">
        <v>55</v>
      </c>
      <c r="B99" s="354" t="s">
        <v>147</v>
      </c>
      <c r="C99" s="343" t="s">
        <v>3</v>
      </c>
      <c r="D99" s="113" t="s">
        <v>148</v>
      </c>
      <c r="E99" s="343" t="s">
        <v>56</v>
      </c>
      <c r="F99" s="348" t="s">
        <v>440</v>
      </c>
      <c r="G99" s="115">
        <v>1080</v>
      </c>
      <c r="H99" s="115">
        <v>2386.6684669300002</v>
      </c>
      <c r="I99" s="115">
        <v>2553.7352596151004</v>
      </c>
      <c r="J99" s="115">
        <v>2732.4967277881574</v>
      </c>
      <c r="K99" s="115">
        <v>2923.7714987333284</v>
      </c>
      <c r="L99" s="114">
        <f t="shared" ref="L99" si="12">SUM(G99:K99)</f>
        <v>11676.671953066587</v>
      </c>
      <c r="M99" s="112" t="s">
        <v>18</v>
      </c>
      <c r="N99" s="343">
        <v>268003053</v>
      </c>
    </row>
    <row r="100" spans="1:14" s="51" customFormat="1" ht="27" customHeight="1" x14ac:dyDescent="0.4">
      <c r="A100" s="118"/>
      <c r="B100" s="119" t="s">
        <v>1</v>
      </c>
      <c r="C100" s="120" t="s">
        <v>3</v>
      </c>
      <c r="D100" s="121"/>
      <c r="E100" s="121"/>
      <c r="F100" s="122"/>
      <c r="G100" s="123">
        <f>G102+G103+G104</f>
        <v>5545.835</v>
      </c>
      <c r="H100" s="123">
        <f t="shared" ref="H100:K100" si="13">H102+H103+H104</f>
        <v>12917.87521077</v>
      </c>
      <c r="I100" s="123">
        <f t="shared" si="13"/>
        <v>12907.220259615102</v>
      </c>
      <c r="J100" s="123">
        <f t="shared" si="13"/>
        <v>10943.575727788157</v>
      </c>
      <c r="K100" s="123">
        <f t="shared" si="13"/>
        <v>10383.950498733328</v>
      </c>
      <c r="L100" s="124">
        <f>SUM(G100:K100)</f>
        <v>52698.456696906585</v>
      </c>
      <c r="M100" s="124"/>
      <c r="N100" s="124"/>
    </row>
    <row r="101" spans="1:14" s="51" customFormat="1" ht="27" customHeight="1" x14ac:dyDescent="0.4">
      <c r="A101" s="125"/>
      <c r="B101" s="126" t="s">
        <v>4</v>
      </c>
      <c r="C101" s="127"/>
      <c r="D101" s="128"/>
      <c r="E101" s="128"/>
      <c r="F101" s="129"/>
      <c r="G101" s="130"/>
      <c r="H101" s="130"/>
      <c r="I101" s="130"/>
      <c r="J101" s="130"/>
      <c r="K101" s="130"/>
      <c r="L101" s="131"/>
      <c r="M101" s="131"/>
      <c r="N101" s="131"/>
    </row>
    <row r="102" spans="1:14" s="51" customFormat="1" ht="27" customHeight="1" x14ac:dyDescent="0.4">
      <c r="A102" s="128"/>
      <c r="B102" s="126" t="s">
        <v>0</v>
      </c>
      <c r="C102" s="127" t="s">
        <v>3</v>
      </c>
      <c r="D102" s="128"/>
      <c r="E102" s="128"/>
      <c r="F102" s="129"/>
      <c r="G102" s="130">
        <f>G40+G60</f>
        <v>1499.0320000000002</v>
      </c>
      <c r="H102" s="130">
        <f>H40+H60</f>
        <v>4276.1525763200007</v>
      </c>
      <c r="I102" s="130">
        <f>I40+I60</f>
        <v>4492.1000000000004</v>
      </c>
      <c r="J102" s="130">
        <f>J40+J60</f>
        <v>1143.9000000000001</v>
      </c>
      <c r="K102" s="130">
        <f>K40+K60</f>
        <v>800</v>
      </c>
      <c r="L102" s="131">
        <f>SUM(G102:K102)</f>
        <v>12211.184576320002</v>
      </c>
      <c r="M102" s="131"/>
      <c r="N102" s="131"/>
    </row>
    <row r="103" spans="1:14" s="51" customFormat="1" ht="27" customHeight="1" x14ac:dyDescent="0.4">
      <c r="A103" s="128"/>
      <c r="B103" s="126" t="s">
        <v>5</v>
      </c>
      <c r="C103" s="127" t="s">
        <v>3</v>
      </c>
      <c r="D103" s="128"/>
      <c r="E103" s="128"/>
      <c r="F103" s="129"/>
      <c r="G103" s="130">
        <f>G41+G61+G98</f>
        <v>4046.8029999999999</v>
      </c>
      <c r="H103" s="130">
        <f>H41+H61+H98</f>
        <v>8641.7226344499995</v>
      </c>
      <c r="I103" s="130">
        <f>I41+I61+I98</f>
        <v>8415.1202596151015</v>
      </c>
      <c r="J103" s="130">
        <f>J41+J61+J98</f>
        <v>9799.675727788157</v>
      </c>
      <c r="K103" s="130">
        <f>K41+K61+K98</f>
        <v>9583.9504987333275</v>
      </c>
      <c r="L103" s="131">
        <f>SUM(G103:K103)</f>
        <v>40487.272120586582</v>
      </c>
      <c r="M103" s="131"/>
      <c r="N103" s="131"/>
    </row>
    <row r="104" spans="1:14" s="51" customFormat="1" ht="27" customHeight="1" x14ac:dyDescent="0.4">
      <c r="A104" s="128"/>
      <c r="B104" s="126" t="s">
        <v>6</v>
      </c>
      <c r="C104" s="127" t="s">
        <v>3</v>
      </c>
      <c r="D104" s="128"/>
      <c r="E104" s="128"/>
      <c r="F104" s="129"/>
      <c r="G104" s="130">
        <v>0</v>
      </c>
      <c r="H104" s="130">
        <v>0</v>
      </c>
      <c r="I104" s="130">
        <v>0</v>
      </c>
      <c r="J104" s="130">
        <v>0</v>
      </c>
      <c r="K104" s="130">
        <v>0</v>
      </c>
      <c r="L104" s="131">
        <f>SUM(G104:K104)</f>
        <v>0</v>
      </c>
      <c r="M104" s="131"/>
      <c r="N104" s="131"/>
    </row>
    <row r="105" spans="1:14" s="66" customFormat="1" x14ac:dyDescent="0.45">
      <c r="A105" s="34"/>
      <c r="B105" s="42" t="s">
        <v>249</v>
      </c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 s="66" customFormat="1" x14ac:dyDescent="0.45">
      <c r="A106" s="34"/>
      <c r="B106" s="43" t="s">
        <v>15</v>
      </c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32"/>
      <c r="N106" s="47"/>
    </row>
    <row r="107" spans="1:14" s="51" customFormat="1" ht="41.45" customHeight="1" x14ac:dyDescent="0.4">
      <c r="A107" s="37"/>
      <c r="B107" s="49" t="s">
        <v>51</v>
      </c>
      <c r="C107" s="48" t="s">
        <v>14</v>
      </c>
      <c r="D107" s="48"/>
      <c r="E107" s="48"/>
      <c r="F107" s="15" t="s">
        <v>175</v>
      </c>
      <c r="G107" s="69">
        <v>15</v>
      </c>
      <c r="H107" s="69">
        <v>17</v>
      </c>
      <c r="I107" s="69">
        <v>19</v>
      </c>
      <c r="J107" s="69">
        <v>21</v>
      </c>
      <c r="K107" s="69">
        <v>23</v>
      </c>
      <c r="L107" s="48"/>
      <c r="M107" s="48"/>
      <c r="N107" s="48"/>
    </row>
    <row r="108" spans="1:14" s="66" customFormat="1" x14ac:dyDescent="0.45">
      <c r="A108" s="101"/>
      <c r="B108" s="54" t="s">
        <v>13</v>
      </c>
      <c r="C108" s="55"/>
      <c r="D108" s="55"/>
      <c r="E108" s="55"/>
      <c r="F108" s="55"/>
      <c r="G108" s="55"/>
      <c r="H108" s="55"/>
      <c r="I108" s="55"/>
      <c r="J108" s="55"/>
      <c r="K108" s="55"/>
      <c r="L108" s="56"/>
      <c r="M108" s="53"/>
      <c r="N108" s="45"/>
    </row>
    <row r="109" spans="1:14" s="108" customFormat="1" ht="61.5" x14ac:dyDescent="0.45">
      <c r="A109" s="99">
        <v>1</v>
      </c>
      <c r="B109" s="132" t="s">
        <v>169</v>
      </c>
      <c r="C109" s="111" t="s">
        <v>170</v>
      </c>
      <c r="D109" s="100" t="s">
        <v>273</v>
      </c>
      <c r="E109" s="133" t="s">
        <v>56</v>
      </c>
      <c r="F109" s="111" t="s">
        <v>274</v>
      </c>
      <c r="G109" s="99">
        <v>50</v>
      </c>
      <c r="H109" s="99">
        <v>50</v>
      </c>
      <c r="I109" s="99">
        <v>50</v>
      </c>
      <c r="J109" s="99">
        <v>50</v>
      </c>
      <c r="K109" s="99">
        <v>50</v>
      </c>
      <c r="L109" s="134"/>
      <c r="M109" s="134"/>
      <c r="N109" s="99"/>
    </row>
    <row r="110" spans="1:14" s="108" customFormat="1" ht="84" customHeight="1" x14ac:dyDescent="0.45">
      <c r="A110" s="99">
        <v>2</v>
      </c>
      <c r="B110" s="132" t="s">
        <v>171</v>
      </c>
      <c r="C110" s="111" t="s">
        <v>170</v>
      </c>
      <c r="D110" s="100" t="s">
        <v>273</v>
      </c>
      <c r="E110" s="113" t="s">
        <v>446</v>
      </c>
      <c r="F110" s="111"/>
      <c r="G110" s="99"/>
      <c r="H110" s="99">
        <v>1</v>
      </c>
      <c r="I110" s="99"/>
      <c r="J110" s="99">
        <v>1</v>
      </c>
      <c r="K110" s="99">
        <v>1</v>
      </c>
      <c r="L110" s="134"/>
      <c r="M110" s="134"/>
      <c r="N110" s="99"/>
    </row>
    <row r="111" spans="1:14" s="108" customFormat="1" ht="53.25" customHeight="1" x14ac:dyDescent="0.45">
      <c r="A111" s="99">
        <v>3</v>
      </c>
      <c r="B111" s="132" t="s">
        <v>172</v>
      </c>
      <c r="C111" s="111" t="s">
        <v>170</v>
      </c>
      <c r="D111" s="100" t="s">
        <v>273</v>
      </c>
      <c r="E111" s="113" t="s">
        <v>446</v>
      </c>
      <c r="F111" s="111" t="s">
        <v>275</v>
      </c>
      <c r="G111" s="99"/>
      <c r="H111" s="99">
        <v>1</v>
      </c>
      <c r="I111" s="99"/>
      <c r="J111" s="99">
        <v>1</v>
      </c>
      <c r="K111" s="99">
        <v>1</v>
      </c>
      <c r="L111" s="134"/>
      <c r="M111" s="134"/>
      <c r="N111" s="99"/>
    </row>
    <row r="112" spans="1:14" s="108" customFormat="1" ht="92.25" x14ac:dyDescent="0.45">
      <c r="A112" s="107">
        <v>4</v>
      </c>
      <c r="B112" s="132" t="s">
        <v>173</v>
      </c>
      <c r="C112" s="111" t="s">
        <v>3</v>
      </c>
      <c r="D112" s="100" t="s">
        <v>276</v>
      </c>
      <c r="E112" s="99" t="s">
        <v>196</v>
      </c>
      <c r="F112" s="111" t="s">
        <v>277</v>
      </c>
      <c r="G112" s="99"/>
      <c r="H112" s="99">
        <v>544</v>
      </c>
      <c r="I112" s="99">
        <v>543</v>
      </c>
      <c r="J112" s="99"/>
      <c r="K112" s="99"/>
      <c r="L112" s="134">
        <f>SUM(G112:K112)</f>
        <v>1087</v>
      </c>
      <c r="M112" s="134" t="s">
        <v>155</v>
      </c>
      <c r="N112" s="99"/>
    </row>
    <row r="113" spans="1:14" s="108" customFormat="1" ht="46.15" x14ac:dyDescent="0.45">
      <c r="A113" s="135">
        <v>5</v>
      </c>
      <c r="B113" s="132" t="s">
        <v>278</v>
      </c>
      <c r="C113" s="111" t="s">
        <v>279</v>
      </c>
      <c r="D113" s="100" t="s">
        <v>280</v>
      </c>
      <c r="E113" s="99" t="s">
        <v>56</v>
      </c>
      <c r="F113" s="111" t="s">
        <v>275</v>
      </c>
      <c r="G113" s="99">
        <v>8</v>
      </c>
      <c r="H113" s="99">
        <v>1</v>
      </c>
      <c r="I113" s="99">
        <v>1</v>
      </c>
      <c r="J113" s="99">
        <v>1</v>
      </c>
      <c r="K113" s="99">
        <v>1</v>
      </c>
      <c r="L113" s="134"/>
      <c r="M113" s="134"/>
      <c r="N113" s="100"/>
    </row>
    <row r="114" spans="1:14" s="108" customFormat="1" ht="61.5" x14ac:dyDescent="0.45">
      <c r="A114" s="135">
        <v>6</v>
      </c>
      <c r="B114" s="132" t="s">
        <v>174</v>
      </c>
      <c r="C114" s="111" t="s">
        <v>3</v>
      </c>
      <c r="D114" s="136" t="s">
        <v>273</v>
      </c>
      <c r="E114" s="99" t="s">
        <v>56</v>
      </c>
      <c r="F114" s="111" t="s">
        <v>274</v>
      </c>
      <c r="G114" s="99">
        <v>1.68</v>
      </c>
      <c r="H114" s="99">
        <v>1.68</v>
      </c>
      <c r="I114" s="99">
        <v>1.68</v>
      </c>
      <c r="J114" s="99">
        <v>1.68</v>
      </c>
      <c r="K114" s="99">
        <v>1.68</v>
      </c>
      <c r="L114" s="134">
        <v>8.4</v>
      </c>
      <c r="M114" s="134" t="s">
        <v>18</v>
      </c>
      <c r="N114" s="99">
        <v>254001155</v>
      </c>
    </row>
    <row r="115" spans="1:14" s="46" customFormat="1" ht="21" customHeight="1" x14ac:dyDescent="0.45">
      <c r="A115" s="122"/>
      <c r="B115" s="119" t="s">
        <v>1</v>
      </c>
      <c r="C115" s="120" t="s">
        <v>3</v>
      </c>
      <c r="D115" s="121"/>
      <c r="E115" s="121"/>
      <c r="F115" s="121"/>
      <c r="G115" s="137">
        <f>SUM(G117:G119)</f>
        <v>1.68</v>
      </c>
      <c r="H115" s="137">
        <f>SUM(H117:H119)</f>
        <v>545.67999999999995</v>
      </c>
      <c r="I115" s="137">
        <f>SUM(I117:I119)</f>
        <v>544.67999999999995</v>
      </c>
      <c r="J115" s="137">
        <f>SUM(J117:J119)</f>
        <v>1.68</v>
      </c>
      <c r="K115" s="137">
        <f>SUM(K117:K119)</f>
        <v>1.68</v>
      </c>
      <c r="L115" s="138">
        <f>G115+H115+I115+J115+K115</f>
        <v>1095.4000000000001</v>
      </c>
      <c r="M115" s="121"/>
      <c r="N115" s="139"/>
    </row>
    <row r="116" spans="1:14" s="46" customFormat="1" x14ac:dyDescent="0.45">
      <c r="A116" s="140"/>
      <c r="B116" s="126" t="s">
        <v>4</v>
      </c>
      <c r="C116" s="127"/>
      <c r="D116" s="140"/>
      <c r="E116" s="140"/>
      <c r="F116" s="140"/>
      <c r="G116" s="141"/>
      <c r="H116" s="141"/>
      <c r="I116" s="141"/>
      <c r="J116" s="141"/>
      <c r="K116" s="141"/>
      <c r="L116" s="130"/>
      <c r="M116" s="142"/>
      <c r="N116" s="143"/>
    </row>
    <row r="117" spans="1:14" s="46" customFormat="1" ht="21" customHeight="1" x14ac:dyDescent="0.45">
      <c r="A117" s="129"/>
      <c r="B117" s="126" t="s">
        <v>0</v>
      </c>
      <c r="C117" s="127" t="s">
        <v>3</v>
      </c>
      <c r="D117" s="128"/>
      <c r="E117" s="128"/>
      <c r="F117" s="128"/>
      <c r="G117" s="144">
        <v>0</v>
      </c>
      <c r="H117" s="144">
        <v>0</v>
      </c>
      <c r="I117" s="144">
        <v>0</v>
      </c>
      <c r="J117" s="144">
        <v>0</v>
      </c>
      <c r="K117" s="144">
        <v>0</v>
      </c>
      <c r="L117" s="145">
        <f>G117+H117+I117+J117+K117</f>
        <v>0</v>
      </c>
      <c r="M117" s="128"/>
      <c r="N117" s="141"/>
    </row>
    <row r="118" spans="1:14" s="46" customFormat="1" ht="21" customHeight="1" x14ac:dyDescent="0.45">
      <c r="A118" s="129"/>
      <c r="B118" s="126" t="s">
        <v>5</v>
      </c>
      <c r="C118" s="127" t="s">
        <v>3</v>
      </c>
      <c r="D118" s="128"/>
      <c r="E118" s="128"/>
      <c r="F118" s="128"/>
      <c r="G118" s="144">
        <f>G114</f>
        <v>1.68</v>
      </c>
      <c r="H118" s="144">
        <f t="shared" ref="H118:K118" si="14">H114</f>
        <v>1.68</v>
      </c>
      <c r="I118" s="144">
        <f t="shared" si="14"/>
        <v>1.68</v>
      </c>
      <c r="J118" s="144">
        <f t="shared" si="14"/>
        <v>1.68</v>
      </c>
      <c r="K118" s="144">
        <f t="shared" si="14"/>
        <v>1.68</v>
      </c>
      <c r="L118" s="145">
        <f>G118+H118+I118+J118+K118</f>
        <v>8.4</v>
      </c>
      <c r="M118" s="128"/>
      <c r="N118" s="141"/>
    </row>
    <row r="119" spans="1:14" s="46" customFormat="1" ht="21" customHeight="1" x14ac:dyDescent="0.45">
      <c r="A119" s="129"/>
      <c r="B119" s="126" t="s">
        <v>6</v>
      </c>
      <c r="C119" s="127" t="s">
        <v>3</v>
      </c>
      <c r="D119" s="128"/>
      <c r="E119" s="128"/>
      <c r="F119" s="128"/>
      <c r="G119" s="144">
        <f>G112</f>
        <v>0</v>
      </c>
      <c r="H119" s="144">
        <f t="shared" ref="H119:K119" si="15">H112</f>
        <v>544</v>
      </c>
      <c r="I119" s="144">
        <f t="shared" si="15"/>
        <v>543</v>
      </c>
      <c r="J119" s="144">
        <f t="shared" si="15"/>
        <v>0</v>
      </c>
      <c r="K119" s="144">
        <f t="shared" si="15"/>
        <v>0</v>
      </c>
      <c r="L119" s="145">
        <f>G119+H119+I119+J119+K119</f>
        <v>1087</v>
      </c>
      <c r="M119" s="128"/>
      <c r="N119" s="141"/>
    </row>
    <row r="120" spans="1:14" s="66" customFormat="1" x14ac:dyDescent="0.45">
      <c r="A120" s="34"/>
      <c r="B120" s="42" t="s">
        <v>250</v>
      </c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 s="66" customFormat="1" x14ac:dyDescent="0.45">
      <c r="A121" s="34"/>
      <c r="B121" s="43" t="s">
        <v>15</v>
      </c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32"/>
      <c r="N121" s="47"/>
    </row>
    <row r="122" spans="1:14" s="51" customFormat="1" ht="34.25" customHeight="1" x14ac:dyDescent="0.4">
      <c r="A122" s="37"/>
      <c r="B122" s="49" t="s">
        <v>251</v>
      </c>
      <c r="C122" s="48" t="s">
        <v>14</v>
      </c>
      <c r="D122" s="48"/>
      <c r="E122" s="69"/>
      <c r="F122" s="69" t="s">
        <v>92</v>
      </c>
      <c r="G122" s="69">
        <v>130</v>
      </c>
      <c r="H122" s="69">
        <v>129</v>
      </c>
      <c r="I122" s="69">
        <v>128</v>
      </c>
      <c r="J122" s="69">
        <v>127</v>
      </c>
      <c r="K122" s="69">
        <v>126</v>
      </c>
      <c r="L122" s="48"/>
      <c r="M122" s="48"/>
      <c r="N122" s="48"/>
    </row>
    <row r="123" spans="1:14" s="51" customFormat="1" ht="27.5" customHeight="1" x14ac:dyDescent="0.4">
      <c r="A123" s="37"/>
      <c r="B123" s="49" t="s">
        <v>53</v>
      </c>
      <c r="C123" s="48" t="s">
        <v>14</v>
      </c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</row>
    <row r="124" spans="1:14" s="66" customFormat="1" x14ac:dyDescent="0.45">
      <c r="A124" s="101"/>
      <c r="B124" s="54" t="s">
        <v>13</v>
      </c>
      <c r="C124" s="55"/>
      <c r="D124" s="55"/>
      <c r="E124" s="55"/>
      <c r="F124" s="55"/>
      <c r="G124" s="55"/>
      <c r="H124" s="55"/>
      <c r="I124" s="55"/>
      <c r="J124" s="55"/>
      <c r="K124" s="55"/>
      <c r="L124" s="56"/>
      <c r="M124" s="53"/>
      <c r="N124" s="45"/>
    </row>
    <row r="125" spans="1:14" s="27" customFormat="1" ht="53.25" customHeight="1" x14ac:dyDescent="0.4">
      <c r="A125" s="345">
        <v>1</v>
      </c>
      <c r="B125" s="271" t="s">
        <v>86</v>
      </c>
      <c r="C125" s="345" t="s">
        <v>3</v>
      </c>
      <c r="D125" s="345" t="s">
        <v>87</v>
      </c>
      <c r="E125" s="345" t="s">
        <v>56</v>
      </c>
      <c r="F125" s="345" t="s">
        <v>92</v>
      </c>
      <c r="G125" s="148">
        <v>6.1950000000000003</v>
      </c>
      <c r="H125" s="148">
        <v>6.1950000000000003</v>
      </c>
      <c r="I125" s="148">
        <v>6.1950000000000003</v>
      </c>
      <c r="J125" s="148">
        <v>6.1950000000000003</v>
      </c>
      <c r="K125" s="148">
        <v>6.1950000000000003</v>
      </c>
      <c r="L125" s="149">
        <f>SUM(G125:K125)</f>
        <v>30.975000000000001</v>
      </c>
      <c r="M125" s="37" t="s">
        <v>18</v>
      </c>
      <c r="N125" s="341" t="s">
        <v>269</v>
      </c>
    </row>
    <row r="126" spans="1:14" s="27" customFormat="1" ht="103.05" customHeight="1" x14ac:dyDescent="0.4">
      <c r="A126" s="345">
        <v>2</v>
      </c>
      <c r="B126" s="271" t="s">
        <v>88</v>
      </c>
      <c r="C126" s="345" t="s">
        <v>89</v>
      </c>
      <c r="D126" s="345" t="s">
        <v>90</v>
      </c>
      <c r="E126" s="345" t="s">
        <v>56</v>
      </c>
      <c r="F126" s="345" t="s">
        <v>92</v>
      </c>
      <c r="G126" s="345">
        <v>40</v>
      </c>
      <c r="H126" s="345">
        <v>40</v>
      </c>
      <c r="I126" s="345">
        <v>40</v>
      </c>
      <c r="J126" s="345">
        <v>40</v>
      </c>
      <c r="K126" s="345">
        <v>40</v>
      </c>
      <c r="L126" s="357"/>
      <c r="M126" s="357"/>
      <c r="N126" s="226"/>
    </row>
    <row r="127" spans="1:14" s="27" customFormat="1" ht="71.55" customHeight="1" x14ac:dyDescent="0.45">
      <c r="A127" s="345">
        <v>3</v>
      </c>
      <c r="B127" s="271" t="s">
        <v>91</v>
      </c>
      <c r="C127" s="345" t="s">
        <v>54</v>
      </c>
      <c r="D127" s="345" t="s">
        <v>87</v>
      </c>
      <c r="E127" s="345" t="s">
        <v>56</v>
      </c>
      <c r="F127" s="345" t="s">
        <v>92</v>
      </c>
      <c r="G127" s="345">
        <v>20</v>
      </c>
      <c r="H127" s="345">
        <v>20</v>
      </c>
      <c r="I127" s="345">
        <v>20</v>
      </c>
      <c r="J127" s="345">
        <v>20</v>
      </c>
      <c r="K127" s="345">
        <v>20</v>
      </c>
      <c r="L127" s="358"/>
      <c r="M127" s="358"/>
      <c r="N127" s="359"/>
    </row>
    <row r="128" spans="1:14" s="46" customFormat="1" ht="21" customHeight="1" x14ac:dyDescent="0.45">
      <c r="A128" s="122"/>
      <c r="B128" s="119" t="s">
        <v>1</v>
      </c>
      <c r="C128" s="120" t="s">
        <v>3</v>
      </c>
      <c r="D128" s="121"/>
      <c r="E128" s="121"/>
      <c r="F128" s="121"/>
      <c r="G128" s="137">
        <f>SUM(G130:G132)</f>
        <v>6.1950000000000003</v>
      </c>
      <c r="H128" s="137">
        <f>SUM(H130:H132)</f>
        <v>6.1950000000000003</v>
      </c>
      <c r="I128" s="137">
        <f>SUM(I130:I132)</f>
        <v>6.1950000000000003</v>
      </c>
      <c r="J128" s="137">
        <f>SUM(J130:J132)</f>
        <v>6.1950000000000003</v>
      </c>
      <c r="K128" s="137">
        <f>SUM(K130:K132)</f>
        <v>6.1950000000000003</v>
      </c>
      <c r="L128" s="138">
        <f>G128+H128+I128+J128+K128</f>
        <v>30.975000000000001</v>
      </c>
      <c r="M128" s="121"/>
      <c r="N128" s="139"/>
    </row>
    <row r="129" spans="1:14" s="46" customFormat="1" x14ac:dyDescent="0.45">
      <c r="A129" s="140"/>
      <c r="B129" s="126" t="s">
        <v>4</v>
      </c>
      <c r="C129" s="127"/>
      <c r="D129" s="140"/>
      <c r="E129" s="140"/>
      <c r="F129" s="140"/>
      <c r="G129" s="141"/>
      <c r="H129" s="141"/>
      <c r="I129" s="141"/>
      <c r="J129" s="141"/>
      <c r="K129" s="141"/>
      <c r="L129" s="130"/>
      <c r="M129" s="142"/>
      <c r="N129" s="143"/>
    </row>
    <row r="130" spans="1:14" s="46" customFormat="1" ht="21" customHeight="1" x14ac:dyDescent="0.45">
      <c r="A130" s="129"/>
      <c r="B130" s="126" t="s">
        <v>0</v>
      </c>
      <c r="C130" s="127" t="s">
        <v>3</v>
      </c>
      <c r="D130" s="128"/>
      <c r="E130" s="128"/>
      <c r="F130" s="128"/>
      <c r="G130" s="144">
        <v>0</v>
      </c>
      <c r="H130" s="144">
        <v>0</v>
      </c>
      <c r="I130" s="144">
        <v>0</v>
      </c>
      <c r="J130" s="144">
        <v>0</v>
      </c>
      <c r="K130" s="144">
        <v>0</v>
      </c>
      <c r="L130" s="145">
        <f>G130+H130+I130+J130+K130</f>
        <v>0</v>
      </c>
      <c r="M130" s="128"/>
      <c r="N130" s="141"/>
    </row>
    <row r="131" spans="1:14" s="46" customFormat="1" ht="21" customHeight="1" x14ac:dyDescent="0.45">
      <c r="A131" s="129"/>
      <c r="B131" s="126" t="s">
        <v>5</v>
      </c>
      <c r="C131" s="127" t="s">
        <v>3</v>
      </c>
      <c r="D131" s="128"/>
      <c r="E131" s="128"/>
      <c r="F131" s="128"/>
      <c r="G131" s="144">
        <f>G125</f>
        <v>6.1950000000000003</v>
      </c>
      <c r="H131" s="144">
        <f t="shared" ref="H131:L131" si="16">H125</f>
        <v>6.1950000000000003</v>
      </c>
      <c r="I131" s="144">
        <f t="shared" si="16"/>
        <v>6.1950000000000003</v>
      </c>
      <c r="J131" s="144">
        <f t="shared" si="16"/>
        <v>6.1950000000000003</v>
      </c>
      <c r="K131" s="144">
        <f t="shared" si="16"/>
        <v>6.1950000000000003</v>
      </c>
      <c r="L131" s="144">
        <f t="shared" si="16"/>
        <v>30.975000000000001</v>
      </c>
      <c r="M131" s="128"/>
      <c r="N131" s="141"/>
    </row>
    <row r="132" spans="1:14" s="46" customFormat="1" ht="21" customHeight="1" x14ac:dyDescent="0.45">
      <c r="A132" s="129"/>
      <c r="B132" s="126" t="s">
        <v>6</v>
      </c>
      <c r="C132" s="127" t="s">
        <v>3</v>
      </c>
      <c r="D132" s="128"/>
      <c r="E132" s="128"/>
      <c r="F132" s="128"/>
      <c r="G132" s="144">
        <v>0</v>
      </c>
      <c r="H132" s="144">
        <v>0</v>
      </c>
      <c r="I132" s="144">
        <v>0</v>
      </c>
      <c r="J132" s="144">
        <v>0</v>
      </c>
      <c r="K132" s="144">
        <v>0</v>
      </c>
      <c r="L132" s="145">
        <f>G132+H132+I132+J132+K132</f>
        <v>0</v>
      </c>
      <c r="M132" s="128"/>
      <c r="N132" s="141"/>
    </row>
    <row r="133" spans="1:14" s="66" customFormat="1" x14ac:dyDescent="0.45">
      <c r="A133" s="34"/>
      <c r="B133" s="42" t="s">
        <v>253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 s="66" customFormat="1" x14ac:dyDescent="0.45">
      <c r="A134" s="34"/>
      <c r="B134" s="43" t="s">
        <v>15</v>
      </c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32"/>
      <c r="N134" s="47"/>
    </row>
    <row r="135" spans="1:14" s="51" customFormat="1" ht="63" customHeight="1" x14ac:dyDescent="0.4">
      <c r="A135" s="37"/>
      <c r="B135" s="49" t="s">
        <v>52</v>
      </c>
      <c r="C135" s="16" t="s">
        <v>14</v>
      </c>
      <c r="D135" s="48"/>
      <c r="E135" s="48"/>
      <c r="F135" s="15" t="s">
        <v>268</v>
      </c>
      <c r="G135" s="69">
        <v>82</v>
      </c>
      <c r="H135" s="69">
        <v>86.2</v>
      </c>
      <c r="I135" s="69">
        <v>90.5</v>
      </c>
      <c r="J135" s="69">
        <v>94.5</v>
      </c>
      <c r="K135" s="69">
        <v>100</v>
      </c>
      <c r="L135" s="48"/>
      <c r="M135" s="48"/>
      <c r="N135" s="48"/>
    </row>
    <row r="136" spans="1:14" s="66" customFormat="1" x14ac:dyDescent="0.45">
      <c r="A136" s="101"/>
      <c r="B136" s="54" t="s">
        <v>13</v>
      </c>
      <c r="C136" s="55"/>
      <c r="D136" s="55"/>
      <c r="E136" s="55"/>
      <c r="F136" s="55"/>
      <c r="G136" s="55"/>
      <c r="H136" s="55"/>
      <c r="I136" s="55"/>
      <c r="J136" s="55"/>
      <c r="K136" s="55"/>
      <c r="L136" s="56"/>
      <c r="M136" s="53"/>
      <c r="N136" s="45"/>
    </row>
    <row r="137" spans="1:14" s="108" customFormat="1" ht="96.7" customHeight="1" x14ac:dyDescent="0.45">
      <c r="A137" s="102">
        <v>1</v>
      </c>
      <c r="B137" s="103" t="s">
        <v>93</v>
      </c>
      <c r="C137" s="100" t="s">
        <v>54</v>
      </c>
      <c r="D137" s="100" t="s">
        <v>87</v>
      </c>
      <c r="E137" s="100" t="s">
        <v>56</v>
      </c>
      <c r="F137" s="104" t="s">
        <v>94</v>
      </c>
      <c r="G137" s="100">
        <v>1</v>
      </c>
      <c r="H137" s="100">
        <v>1</v>
      </c>
      <c r="I137" s="100">
        <v>1</v>
      </c>
      <c r="J137" s="100">
        <v>1</v>
      </c>
      <c r="K137" s="100">
        <v>1</v>
      </c>
      <c r="L137" s="105"/>
      <c r="M137" s="106"/>
      <c r="N137" s="107"/>
    </row>
    <row r="138" spans="1:14" s="108" customFormat="1" ht="84" customHeight="1" x14ac:dyDescent="0.45">
      <c r="A138" s="102">
        <v>2</v>
      </c>
      <c r="B138" s="103" t="s">
        <v>109</v>
      </c>
      <c r="C138" s="100" t="s">
        <v>54</v>
      </c>
      <c r="D138" s="100" t="s">
        <v>87</v>
      </c>
      <c r="E138" s="100" t="s">
        <v>56</v>
      </c>
      <c r="F138" s="104" t="s">
        <v>95</v>
      </c>
      <c r="G138" s="100">
        <v>2</v>
      </c>
      <c r="H138" s="100">
        <v>2</v>
      </c>
      <c r="I138" s="100">
        <v>2</v>
      </c>
      <c r="J138" s="100">
        <v>2</v>
      </c>
      <c r="K138" s="100">
        <v>1</v>
      </c>
      <c r="L138" s="105"/>
      <c r="M138" s="106"/>
      <c r="N138" s="107"/>
    </row>
    <row r="139" spans="1:14" s="75" customFormat="1" ht="12" customHeight="1" x14ac:dyDescent="0.45">
      <c r="A139" s="378"/>
      <c r="B139" s="379"/>
      <c r="C139" s="379"/>
      <c r="D139" s="379"/>
      <c r="E139" s="379"/>
      <c r="F139" s="379"/>
      <c r="G139" s="379"/>
      <c r="H139" s="379"/>
      <c r="I139" s="379"/>
      <c r="J139" s="379"/>
      <c r="K139" s="379"/>
      <c r="L139" s="379"/>
      <c r="M139" s="379"/>
      <c r="N139" s="380"/>
    </row>
    <row r="140" spans="1:14" s="306" customFormat="1" x14ac:dyDescent="0.45">
      <c r="A140" s="44"/>
      <c r="B140" s="32" t="s">
        <v>105</v>
      </c>
      <c r="C140" s="118" t="s">
        <v>3</v>
      </c>
      <c r="D140" s="122"/>
      <c r="E140" s="122"/>
      <c r="F140" s="122"/>
      <c r="G140" s="137">
        <f>G142+G143+G144</f>
        <v>53279.91</v>
      </c>
      <c r="H140" s="137">
        <f t="shared" ref="H140:L140" si="17">H142+H143+H144</f>
        <v>62255.050210770001</v>
      </c>
      <c r="I140" s="137">
        <f t="shared" si="17"/>
        <v>30489.0952596151</v>
      </c>
      <c r="J140" s="137">
        <f t="shared" si="17"/>
        <v>32832.450727788157</v>
      </c>
      <c r="K140" s="137">
        <f t="shared" si="17"/>
        <v>26198.525498733328</v>
      </c>
      <c r="L140" s="137">
        <f t="shared" si="17"/>
        <v>205055.0316969066</v>
      </c>
      <c r="M140" s="273"/>
      <c r="N140" s="327"/>
    </row>
    <row r="141" spans="1:14" s="306" customFormat="1" x14ac:dyDescent="0.45">
      <c r="A141" s="140"/>
      <c r="B141" s="126" t="s">
        <v>4</v>
      </c>
      <c r="C141" s="155"/>
      <c r="D141" s="140"/>
      <c r="E141" s="140"/>
      <c r="F141" s="140"/>
      <c r="G141" s="141"/>
      <c r="H141" s="141"/>
      <c r="I141" s="141"/>
      <c r="J141" s="141"/>
      <c r="K141" s="141"/>
      <c r="L141" s="130"/>
      <c r="M141" s="142"/>
      <c r="N141" s="328"/>
    </row>
    <row r="142" spans="1:14" s="306" customFormat="1" ht="30.75" customHeight="1" x14ac:dyDescent="0.45">
      <c r="A142" s="140"/>
      <c r="B142" s="126" t="s">
        <v>0</v>
      </c>
      <c r="C142" s="125" t="s">
        <v>3</v>
      </c>
      <c r="D142" s="140"/>
      <c r="E142" s="140"/>
      <c r="F142" s="140"/>
      <c r="G142" s="144">
        <f t="shared" ref="G142:K144" si="18">G17+G33+G102+G117+G130</f>
        <v>23595.232</v>
      </c>
      <c r="H142" s="144">
        <f t="shared" si="18"/>
        <v>26744.45257632</v>
      </c>
      <c r="I142" s="144">
        <f t="shared" si="18"/>
        <v>20801.099999999999</v>
      </c>
      <c r="J142" s="144">
        <f t="shared" si="18"/>
        <v>22272.9</v>
      </c>
      <c r="K142" s="144">
        <f t="shared" si="18"/>
        <v>15940</v>
      </c>
      <c r="L142" s="130">
        <f>J142+I142+H142+G142+K142</f>
        <v>109353.68457632001</v>
      </c>
      <c r="M142" s="142"/>
      <c r="N142" s="328"/>
    </row>
    <row r="143" spans="1:14" s="306" customFormat="1" ht="30.75" customHeight="1" x14ac:dyDescent="0.45">
      <c r="A143" s="140"/>
      <c r="B143" s="126" t="s">
        <v>5</v>
      </c>
      <c r="C143" s="125" t="s">
        <v>3</v>
      </c>
      <c r="D143" s="140"/>
      <c r="E143" s="140"/>
      <c r="F143" s="140"/>
      <c r="G143" s="144">
        <f t="shared" si="18"/>
        <v>6153.6779999999999</v>
      </c>
      <c r="H143" s="144">
        <f t="shared" si="18"/>
        <v>9317.5976344499995</v>
      </c>
      <c r="I143" s="144">
        <f t="shared" si="18"/>
        <v>9144.9952596151015</v>
      </c>
      <c r="J143" s="144">
        <f t="shared" si="18"/>
        <v>10559.550727788157</v>
      </c>
      <c r="K143" s="144">
        <f t="shared" si="18"/>
        <v>10258.525498733328</v>
      </c>
      <c r="L143" s="130">
        <f>J143+I143+H143+G143+K143</f>
        <v>45434.347120586594</v>
      </c>
      <c r="M143" s="142"/>
      <c r="N143" s="328"/>
    </row>
    <row r="144" spans="1:14" s="306" customFormat="1" ht="30.75" customHeight="1" x14ac:dyDescent="0.45">
      <c r="A144" s="140"/>
      <c r="B144" s="126" t="s">
        <v>6</v>
      </c>
      <c r="C144" s="125" t="s">
        <v>3</v>
      </c>
      <c r="D144" s="140"/>
      <c r="E144" s="140"/>
      <c r="F144" s="140"/>
      <c r="G144" s="144">
        <f t="shared" si="18"/>
        <v>23531</v>
      </c>
      <c r="H144" s="144">
        <f t="shared" si="18"/>
        <v>26193</v>
      </c>
      <c r="I144" s="144">
        <f t="shared" si="18"/>
        <v>543</v>
      </c>
      <c r="J144" s="144">
        <f t="shared" si="18"/>
        <v>0</v>
      </c>
      <c r="K144" s="144">
        <f t="shared" si="18"/>
        <v>0</v>
      </c>
      <c r="L144" s="130">
        <f>J144+I144+H144+G144+K144</f>
        <v>50267</v>
      </c>
      <c r="M144" s="142"/>
      <c r="N144" s="328"/>
    </row>
    <row r="146" spans="2:2" x14ac:dyDescent="0.45">
      <c r="B146" s="83" t="s">
        <v>252</v>
      </c>
    </row>
  </sheetData>
  <mergeCells count="37">
    <mergeCell ref="A26:A27"/>
    <mergeCell ref="B26:B27"/>
    <mergeCell ref="C26:C27"/>
    <mergeCell ref="D26:D27"/>
    <mergeCell ref="E26:E27"/>
    <mergeCell ref="B29:B30"/>
    <mergeCell ref="C29:C30"/>
    <mergeCell ref="D29:D30"/>
    <mergeCell ref="E29:E30"/>
    <mergeCell ref="F29:F30"/>
    <mergeCell ref="F40:F41"/>
    <mergeCell ref="A139:N139"/>
    <mergeCell ref="A1:N1"/>
    <mergeCell ref="A3:A4"/>
    <mergeCell ref="B3:B4"/>
    <mergeCell ref="C3:C4"/>
    <mergeCell ref="D3:D4"/>
    <mergeCell ref="E3:E4"/>
    <mergeCell ref="F3:F4"/>
    <mergeCell ref="G3:L3"/>
    <mergeCell ref="M3:M4"/>
    <mergeCell ref="N3:N4"/>
    <mergeCell ref="B9:L9"/>
    <mergeCell ref="B25:N25"/>
    <mergeCell ref="F26:F27"/>
    <mergeCell ref="A29:A30"/>
    <mergeCell ref="A40:A41"/>
    <mergeCell ref="B40:B41"/>
    <mergeCell ref="C40:C41"/>
    <mergeCell ref="D40:D41"/>
    <mergeCell ref="E40:E41"/>
    <mergeCell ref="F60:F61"/>
    <mergeCell ref="A60:A61"/>
    <mergeCell ref="B60:B61"/>
    <mergeCell ref="C60:C61"/>
    <mergeCell ref="D60:D61"/>
    <mergeCell ref="E60:E61"/>
  </mergeCells>
  <pageMargins left="0.39370078740157483" right="0.39370078740157483" top="0.39370078740157483" bottom="0.39370078740157483" header="3.937007874015748E-2" footer="3.937007874015748E-2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139"/>
  <sheetViews>
    <sheetView zoomScale="58" zoomScaleNormal="58" workbookViewId="0">
      <pane xSplit="1" ySplit="4" topLeftCell="B53" activePane="bottomRight" state="frozen"/>
      <selection activeCell="J13" sqref="J13"/>
      <selection pane="topRight" activeCell="J13" sqref="J13"/>
      <selection pane="bottomLeft" activeCell="J13" sqref="J13"/>
      <selection pane="bottomRight" activeCell="B58" sqref="B58"/>
    </sheetView>
  </sheetViews>
  <sheetFormatPr defaultColWidth="8.9296875" defaultRowHeight="15.4" x14ac:dyDescent="0.45"/>
  <cols>
    <col min="1" max="1" width="5.46484375" style="78" customWidth="1"/>
    <col min="2" max="2" width="34.33203125" style="75" customWidth="1"/>
    <col min="3" max="3" width="12.9296875" style="75" customWidth="1"/>
    <col min="4" max="4" width="14.19921875" style="78" customWidth="1"/>
    <col min="5" max="5" width="12.59765625" style="78" customWidth="1"/>
    <col min="6" max="6" width="20.9296875" style="75" customWidth="1"/>
    <col min="7" max="7" width="11.46484375" style="75" customWidth="1"/>
    <col min="8" max="8" width="13.06640625" style="75" customWidth="1"/>
    <col min="9" max="9" width="13.53125" style="75" customWidth="1"/>
    <col min="10" max="11" width="12.59765625" style="75" customWidth="1"/>
    <col min="12" max="12" width="11.46484375" style="76" customWidth="1"/>
    <col min="13" max="13" width="12.46484375" style="76" customWidth="1"/>
    <col min="14" max="14" width="14.796875" style="75" customWidth="1"/>
    <col min="15" max="16384" width="8.9296875" style="74"/>
  </cols>
  <sheetData>
    <row r="1" spans="1:14" s="46" customFormat="1" ht="18.75" customHeight="1" x14ac:dyDescent="0.45">
      <c r="A1" s="381" t="s">
        <v>41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</row>
    <row r="2" spans="1:14" s="66" customFormat="1" ht="15.75" customHeight="1" x14ac:dyDescent="0.45">
      <c r="E2" s="299"/>
      <c r="L2" s="51"/>
      <c r="M2" s="51"/>
    </row>
    <row r="3" spans="1:14" s="66" customFormat="1" ht="34.799999999999997" customHeight="1" x14ac:dyDescent="0.45">
      <c r="A3" s="383" t="s">
        <v>7</v>
      </c>
      <c r="B3" s="383" t="s">
        <v>8</v>
      </c>
      <c r="C3" s="383" t="s">
        <v>28</v>
      </c>
      <c r="D3" s="383" t="s">
        <v>9</v>
      </c>
      <c r="E3" s="383" t="s">
        <v>10</v>
      </c>
      <c r="F3" s="384" t="s">
        <v>29</v>
      </c>
      <c r="G3" s="385" t="s">
        <v>16</v>
      </c>
      <c r="H3" s="386"/>
      <c r="I3" s="386"/>
      <c r="J3" s="386"/>
      <c r="K3" s="386"/>
      <c r="L3" s="387"/>
      <c r="M3" s="387" t="s">
        <v>12</v>
      </c>
      <c r="N3" s="383" t="s">
        <v>17</v>
      </c>
    </row>
    <row r="4" spans="1:14" s="66" customFormat="1" ht="34.799999999999997" customHeight="1" x14ac:dyDescent="0.45">
      <c r="A4" s="383"/>
      <c r="B4" s="383"/>
      <c r="C4" s="383"/>
      <c r="D4" s="383"/>
      <c r="E4" s="383"/>
      <c r="F4" s="383"/>
      <c r="G4" s="274" t="s">
        <v>20</v>
      </c>
      <c r="H4" s="274" t="s">
        <v>21</v>
      </c>
      <c r="I4" s="274" t="s">
        <v>22</v>
      </c>
      <c r="J4" s="274" t="s">
        <v>23</v>
      </c>
      <c r="K4" s="274" t="s">
        <v>24</v>
      </c>
      <c r="L4" s="275" t="s">
        <v>11</v>
      </c>
      <c r="M4" s="388"/>
      <c r="N4" s="383"/>
    </row>
    <row r="5" spans="1:14" s="66" customFormat="1" x14ac:dyDescent="0.45">
      <c r="A5" s="67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68">
        <v>12</v>
      </c>
      <c r="M5" s="13">
        <v>13</v>
      </c>
      <c r="N5" s="13">
        <v>14</v>
      </c>
    </row>
    <row r="6" spans="1:14" s="66" customFormat="1" x14ac:dyDescent="0.45">
      <c r="A6" s="39"/>
      <c r="B6" s="42" t="s">
        <v>79</v>
      </c>
      <c r="C6" s="42"/>
      <c r="D6" s="42"/>
      <c r="E6" s="34"/>
      <c r="F6" s="42"/>
      <c r="G6" s="42"/>
      <c r="H6" s="42"/>
      <c r="I6" s="42"/>
      <c r="J6" s="42"/>
      <c r="K6" s="42"/>
      <c r="L6" s="42"/>
      <c r="M6" s="42"/>
      <c r="N6" s="42"/>
    </row>
    <row r="7" spans="1:14" s="66" customFormat="1" x14ac:dyDescent="0.45">
      <c r="A7" s="17"/>
      <c r="B7" s="18" t="s">
        <v>15</v>
      </c>
      <c r="C7" s="18"/>
      <c r="D7" s="18"/>
      <c r="E7" s="300"/>
      <c r="F7" s="18"/>
      <c r="G7" s="18"/>
      <c r="H7" s="18"/>
      <c r="I7" s="18"/>
      <c r="J7" s="18"/>
      <c r="K7" s="18"/>
      <c r="L7" s="18"/>
      <c r="M7" s="60"/>
      <c r="N7" s="19"/>
    </row>
    <row r="8" spans="1:14" s="22" customFormat="1" ht="78.7" customHeight="1" x14ac:dyDescent="0.4">
      <c r="A8" s="281">
        <v>1</v>
      </c>
      <c r="B8" s="21" t="s">
        <v>98</v>
      </c>
      <c r="C8" s="281" t="s">
        <v>54</v>
      </c>
      <c r="D8" s="281"/>
      <c r="E8" s="281"/>
      <c r="F8" s="281" t="s">
        <v>258</v>
      </c>
      <c r="G8" s="281">
        <v>13629</v>
      </c>
      <c r="H8" s="281">
        <v>13902</v>
      </c>
      <c r="I8" s="281">
        <v>14180</v>
      </c>
      <c r="J8" s="281">
        <v>14464</v>
      </c>
      <c r="K8" s="281">
        <v>14752</v>
      </c>
      <c r="L8" s="281"/>
      <c r="M8" s="281"/>
      <c r="N8" s="281"/>
    </row>
    <row r="9" spans="1:14" s="22" customFormat="1" ht="34.5" customHeight="1" x14ac:dyDescent="0.4">
      <c r="A9" s="281"/>
      <c r="B9" s="98" t="s">
        <v>82</v>
      </c>
      <c r="C9" s="281" t="s">
        <v>54</v>
      </c>
      <c r="D9" s="281"/>
      <c r="E9" s="281"/>
      <c r="F9" s="281"/>
      <c r="G9" s="281">
        <v>10534</v>
      </c>
      <c r="H9" s="281">
        <v>10582</v>
      </c>
      <c r="I9" s="281">
        <v>10635</v>
      </c>
      <c r="J9" s="281">
        <v>10656</v>
      </c>
      <c r="K9" s="281">
        <v>10730</v>
      </c>
      <c r="L9" s="281"/>
      <c r="M9" s="281"/>
      <c r="N9" s="281"/>
    </row>
    <row r="10" spans="1:14" s="22" customFormat="1" ht="34.5" customHeight="1" x14ac:dyDescent="0.4">
      <c r="A10" s="20"/>
      <c r="B10" s="98" t="s">
        <v>83</v>
      </c>
      <c r="C10" s="281" t="s">
        <v>54</v>
      </c>
      <c r="D10" s="281"/>
      <c r="E10" s="281"/>
      <c r="F10" s="281"/>
      <c r="G10" s="281">
        <v>3095</v>
      </c>
      <c r="H10" s="281">
        <v>3320</v>
      </c>
      <c r="I10" s="281">
        <v>3545</v>
      </c>
      <c r="J10" s="281">
        <v>3808</v>
      </c>
      <c r="K10" s="281">
        <v>4022</v>
      </c>
      <c r="L10" s="281"/>
      <c r="M10" s="281"/>
      <c r="N10" s="281"/>
    </row>
    <row r="11" spans="1:14" s="24" customFormat="1" ht="41.45" customHeight="1" x14ac:dyDescent="0.4">
      <c r="A11" s="423">
        <v>2</v>
      </c>
      <c r="B11" s="424" t="s">
        <v>263</v>
      </c>
      <c r="C11" s="281" t="s">
        <v>55</v>
      </c>
      <c r="D11" s="425"/>
      <c r="E11" s="425"/>
      <c r="F11" s="425" t="s">
        <v>258</v>
      </c>
      <c r="G11" s="281">
        <v>2500</v>
      </c>
      <c r="H11" s="281">
        <v>2556</v>
      </c>
      <c r="I11" s="281">
        <v>2660</v>
      </c>
      <c r="J11" s="281">
        <v>2768</v>
      </c>
      <c r="K11" s="281">
        <v>3000</v>
      </c>
      <c r="L11" s="281"/>
      <c r="M11" s="281"/>
      <c r="N11" s="23"/>
    </row>
    <row r="12" spans="1:14" s="24" customFormat="1" ht="41.45" customHeight="1" x14ac:dyDescent="0.4">
      <c r="A12" s="423"/>
      <c r="B12" s="424"/>
      <c r="C12" s="281" t="s">
        <v>55</v>
      </c>
      <c r="D12" s="425"/>
      <c r="E12" s="425"/>
      <c r="F12" s="425"/>
      <c r="G12" s="281">
        <v>1250</v>
      </c>
      <c r="H12" s="281">
        <v>1278</v>
      </c>
      <c r="I12" s="281">
        <v>1330</v>
      </c>
      <c r="J12" s="281">
        <v>1384</v>
      </c>
      <c r="K12" s="281">
        <v>1500</v>
      </c>
      <c r="L12" s="281"/>
      <c r="M12" s="281"/>
      <c r="N12" s="23"/>
    </row>
    <row r="13" spans="1:14" s="22" customFormat="1" ht="133.5" customHeight="1" x14ac:dyDescent="0.4">
      <c r="A13" s="281">
        <v>3</v>
      </c>
      <c r="B13" s="21" t="s">
        <v>254</v>
      </c>
      <c r="C13" s="281" t="s">
        <v>14</v>
      </c>
      <c r="D13" s="281"/>
      <c r="E13" s="281"/>
      <c r="F13" s="281" t="s">
        <v>258</v>
      </c>
      <c r="G13" s="59">
        <v>62.5</v>
      </c>
      <c r="H13" s="59">
        <v>63</v>
      </c>
      <c r="I13" s="59">
        <v>63.5</v>
      </c>
      <c r="J13" s="59">
        <v>64</v>
      </c>
      <c r="K13" s="59">
        <v>64</v>
      </c>
      <c r="L13" s="281"/>
      <c r="M13" s="281"/>
      <c r="N13" s="281"/>
    </row>
    <row r="14" spans="1:14" s="66" customFormat="1" x14ac:dyDescent="0.45">
      <c r="A14" s="41"/>
      <c r="B14" s="405" t="s">
        <v>13</v>
      </c>
      <c r="C14" s="406"/>
      <c r="D14" s="406"/>
      <c r="E14" s="406"/>
      <c r="F14" s="406"/>
      <c r="G14" s="406"/>
      <c r="H14" s="406"/>
      <c r="I14" s="406"/>
      <c r="J14" s="406"/>
      <c r="K14" s="406"/>
      <c r="L14" s="407"/>
      <c r="M14" s="298"/>
      <c r="N14" s="45"/>
    </row>
    <row r="15" spans="1:14" s="304" customFormat="1" ht="93" customHeight="1" x14ac:dyDescent="0.45">
      <c r="A15" s="136">
        <v>1</v>
      </c>
      <c r="B15" s="132" t="s">
        <v>380</v>
      </c>
      <c r="C15" s="100" t="s">
        <v>54</v>
      </c>
      <c r="D15" s="136" t="s">
        <v>87</v>
      </c>
      <c r="E15" s="136" t="s">
        <v>56</v>
      </c>
      <c r="F15" s="136" t="s">
        <v>383</v>
      </c>
      <c r="G15" s="287">
        <v>1</v>
      </c>
      <c r="H15" s="287">
        <v>1</v>
      </c>
      <c r="I15" s="287">
        <v>1</v>
      </c>
      <c r="J15" s="287">
        <v>1</v>
      </c>
      <c r="K15" s="287">
        <v>1</v>
      </c>
      <c r="L15" s="288"/>
      <c r="M15" s="100"/>
      <c r="N15" s="136"/>
    </row>
    <row r="16" spans="1:14" s="290" customFormat="1" ht="80.55" customHeight="1" x14ac:dyDescent="0.45">
      <c r="A16" s="289">
        <v>2</v>
      </c>
      <c r="B16" s="103" t="s">
        <v>381</v>
      </c>
      <c r="C16" s="100" t="s">
        <v>54</v>
      </c>
      <c r="D16" s="136" t="s">
        <v>81</v>
      </c>
      <c r="E16" s="136" t="s">
        <v>56</v>
      </c>
      <c r="F16" s="136" t="s">
        <v>382</v>
      </c>
      <c r="G16" s="287">
        <v>1</v>
      </c>
      <c r="H16" s="287">
        <v>1</v>
      </c>
      <c r="I16" s="287">
        <v>1</v>
      </c>
      <c r="J16" s="287">
        <v>1</v>
      </c>
      <c r="K16" s="287">
        <v>1</v>
      </c>
      <c r="L16" s="288"/>
      <c r="M16" s="100"/>
      <c r="N16" s="136"/>
    </row>
    <row r="17" spans="1:14" s="109" customFormat="1" ht="68.55" customHeight="1" x14ac:dyDescent="0.45">
      <c r="A17" s="289">
        <v>3</v>
      </c>
      <c r="B17" s="291" t="s">
        <v>84</v>
      </c>
      <c r="C17" s="100" t="s">
        <v>14</v>
      </c>
      <c r="D17" s="100" t="s">
        <v>81</v>
      </c>
      <c r="E17" s="100" t="s">
        <v>56</v>
      </c>
      <c r="F17" s="100" t="s">
        <v>384</v>
      </c>
      <c r="G17" s="100">
        <v>90</v>
      </c>
      <c r="H17" s="100">
        <v>92</v>
      </c>
      <c r="I17" s="100">
        <v>94</v>
      </c>
      <c r="J17" s="100">
        <v>95</v>
      </c>
      <c r="K17" s="100">
        <v>96</v>
      </c>
      <c r="L17" s="281"/>
      <c r="M17" s="292"/>
      <c r="N17" s="293"/>
    </row>
    <row r="18" spans="1:14" s="306" customFormat="1" ht="63.7" customHeight="1" x14ac:dyDescent="0.45">
      <c r="A18" s="13">
        <v>4</v>
      </c>
      <c r="B18" s="347" t="s">
        <v>85</v>
      </c>
      <c r="C18" s="345" t="s">
        <v>3</v>
      </c>
      <c r="D18" s="345" t="s">
        <v>81</v>
      </c>
      <c r="E18" s="345" t="s">
        <v>56</v>
      </c>
      <c r="F18" s="345" t="s">
        <v>384</v>
      </c>
      <c r="G18" s="148">
        <v>240.34</v>
      </c>
      <c r="H18" s="148">
        <v>255.5</v>
      </c>
      <c r="I18" s="148">
        <v>273.5</v>
      </c>
      <c r="J18" s="148">
        <v>296.8</v>
      </c>
      <c r="K18" s="148">
        <v>318.60000000000002</v>
      </c>
      <c r="L18" s="149">
        <v>1384.7400000000002</v>
      </c>
      <c r="M18" s="37" t="s">
        <v>30</v>
      </c>
      <c r="N18" s="345" t="s">
        <v>439</v>
      </c>
    </row>
    <row r="19" spans="1:14" s="109" customFormat="1" ht="116.25" customHeight="1" x14ac:dyDescent="0.45">
      <c r="A19" s="294">
        <v>5</v>
      </c>
      <c r="B19" s="278" t="s">
        <v>385</v>
      </c>
      <c r="C19" s="100" t="s">
        <v>54</v>
      </c>
      <c r="D19" s="100" t="s">
        <v>87</v>
      </c>
      <c r="E19" s="100" t="s">
        <v>56</v>
      </c>
      <c r="F19" s="279" t="s">
        <v>384</v>
      </c>
      <c r="G19" s="297">
        <v>1</v>
      </c>
      <c r="H19" s="297">
        <v>1</v>
      </c>
      <c r="I19" s="297">
        <v>1</v>
      </c>
      <c r="J19" s="297">
        <v>1</v>
      </c>
      <c r="K19" s="297">
        <v>1</v>
      </c>
      <c r="L19" s="295"/>
      <c r="M19" s="296"/>
      <c r="N19" s="276"/>
    </row>
    <row r="20" spans="1:14" s="46" customFormat="1" ht="21.7" customHeight="1" x14ac:dyDescent="0.45">
      <c r="A20" s="150"/>
      <c r="B20" s="151" t="s">
        <v>1</v>
      </c>
      <c r="C20" s="152" t="s">
        <v>3</v>
      </c>
      <c r="D20" s="150"/>
      <c r="E20" s="150"/>
      <c r="F20" s="150"/>
      <c r="G20" s="153">
        <f>G22+G23+G24</f>
        <v>240.34</v>
      </c>
      <c r="H20" s="153">
        <f t="shared" ref="H20:K20" si="0">H22+H23+H24</f>
        <v>255.5</v>
      </c>
      <c r="I20" s="153">
        <f t="shared" si="0"/>
        <v>273.5</v>
      </c>
      <c r="J20" s="153">
        <f t="shared" si="0"/>
        <v>296.8</v>
      </c>
      <c r="K20" s="153">
        <f t="shared" si="0"/>
        <v>318.60000000000002</v>
      </c>
      <c r="L20" s="153">
        <f>G20+H20+I20+J20+K20</f>
        <v>1384.7400000000002</v>
      </c>
      <c r="M20" s="154"/>
      <c r="N20" s="150"/>
    </row>
    <row r="21" spans="1:14" s="46" customFormat="1" x14ac:dyDescent="0.45">
      <c r="A21" s="143"/>
      <c r="B21" s="126" t="s">
        <v>4</v>
      </c>
      <c r="C21" s="155"/>
      <c r="D21" s="140"/>
      <c r="E21" s="140"/>
      <c r="F21" s="140"/>
      <c r="G21" s="141"/>
      <c r="H21" s="141"/>
      <c r="I21" s="141"/>
      <c r="J21" s="141"/>
      <c r="K21" s="141"/>
      <c r="L21" s="130"/>
      <c r="M21" s="142"/>
      <c r="N21" s="143"/>
    </row>
    <row r="22" spans="1:14" s="46" customFormat="1" ht="21.7" customHeight="1" x14ac:dyDescent="0.45">
      <c r="A22" s="156"/>
      <c r="B22" s="126" t="s">
        <v>0</v>
      </c>
      <c r="C22" s="127" t="s">
        <v>3</v>
      </c>
      <c r="D22" s="128"/>
      <c r="E22" s="129"/>
      <c r="F22" s="128"/>
      <c r="G22" s="144">
        <f>G18</f>
        <v>240.34</v>
      </c>
      <c r="H22" s="144">
        <f>H18</f>
        <v>255.5</v>
      </c>
      <c r="I22" s="144">
        <f>I18</f>
        <v>273.5</v>
      </c>
      <c r="J22" s="144">
        <f>J18</f>
        <v>296.8</v>
      </c>
      <c r="K22" s="144">
        <f>K18</f>
        <v>318.60000000000002</v>
      </c>
      <c r="L22" s="157">
        <f>G22+H22+I22+J22+K22</f>
        <v>1384.7400000000002</v>
      </c>
      <c r="M22" s="142"/>
      <c r="N22" s="143"/>
    </row>
    <row r="23" spans="1:14" s="46" customFormat="1" ht="21.7" customHeight="1" x14ac:dyDescent="0.45">
      <c r="A23" s="156"/>
      <c r="B23" s="126" t="s">
        <v>5</v>
      </c>
      <c r="C23" s="127" t="s">
        <v>3</v>
      </c>
      <c r="D23" s="128"/>
      <c r="E23" s="129"/>
      <c r="F23" s="128"/>
      <c r="G23" s="144">
        <v>0</v>
      </c>
      <c r="H23" s="144">
        <v>0</v>
      </c>
      <c r="I23" s="144">
        <v>0</v>
      </c>
      <c r="J23" s="144">
        <v>0</v>
      </c>
      <c r="K23" s="144">
        <v>0</v>
      </c>
      <c r="L23" s="157">
        <f t="shared" ref="L23:L24" si="1">G23+H23+I23+J23+K23</f>
        <v>0</v>
      </c>
      <c r="M23" s="142"/>
      <c r="N23" s="143"/>
    </row>
    <row r="24" spans="1:14" s="46" customFormat="1" ht="21.7" customHeight="1" x14ac:dyDescent="0.45">
      <c r="A24" s="156"/>
      <c r="B24" s="126" t="s">
        <v>6</v>
      </c>
      <c r="C24" s="127" t="s">
        <v>3</v>
      </c>
      <c r="D24" s="128"/>
      <c r="E24" s="129"/>
      <c r="F24" s="128"/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57">
        <f t="shared" si="1"/>
        <v>0</v>
      </c>
      <c r="M24" s="142"/>
      <c r="N24" s="143"/>
    </row>
    <row r="25" spans="1:14" s="66" customFormat="1" x14ac:dyDescent="0.45">
      <c r="A25" s="39"/>
      <c r="B25" s="42" t="s">
        <v>44</v>
      </c>
      <c r="C25" s="42"/>
      <c r="D25" s="42"/>
      <c r="E25" s="34"/>
      <c r="F25" s="42"/>
      <c r="G25" s="42"/>
      <c r="H25" s="42"/>
      <c r="I25" s="42"/>
      <c r="J25" s="42"/>
      <c r="K25" s="42"/>
      <c r="L25" s="42"/>
      <c r="M25" s="42"/>
      <c r="N25" s="42"/>
    </row>
    <row r="26" spans="1:14" s="46" customFormat="1" x14ac:dyDescent="0.45">
      <c r="A26" s="10"/>
      <c r="B26" s="11" t="s">
        <v>15</v>
      </c>
      <c r="C26" s="11"/>
      <c r="D26" s="11"/>
      <c r="E26" s="301"/>
      <c r="F26" s="11"/>
      <c r="G26" s="11"/>
      <c r="H26" s="11"/>
      <c r="I26" s="11"/>
      <c r="J26" s="11"/>
      <c r="K26" s="11"/>
      <c r="L26" s="11"/>
      <c r="M26" s="84"/>
      <c r="N26" s="25"/>
    </row>
    <row r="27" spans="1:14" s="27" customFormat="1" ht="36" customHeight="1" x14ac:dyDescent="0.4">
      <c r="A27" s="37">
        <v>1</v>
      </c>
      <c r="B27" s="49" t="s">
        <v>255</v>
      </c>
      <c r="C27" s="50" t="s">
        <v>257</v>
      </c>
      <c r="D27" s="64"/>
      <c r="E27" s="38"/>
      <c r="F27" s="37" t="s">
        <v>69</v>
      </c>
      <c r="G27" s="37">
        <v>8.1</v>
      </c>
      <c r="H27" s="37">
        <v>8.09</v>
      </c>
      <c r="I27" s="37">
        <v>8.08</v>
      </c>
      <c r="J27" s="65">
        <v>8.07</v>
      </c>
      <c r="K27" s="38">
        <v>8.06</v>
      </c>
      <c r="L27" s="61"/>
      <c r="M27" s="62"/>
      <c r="N27" s="62"/>
    </row>
    <row r="28" spans="1:14" s="27" customFormat="1" ht="36" customHeight="1" x14ac:dyDescent="0.4">
      <c r="A28" s="36">
        <v>2</v>
      </c>
      <c r="B28" s="49" t="s">
        <v>256</v>
      </c>
      <c r="C28" s="37" t="s">
        <v>110</v>
      </c>
      <c r="D28" s="16"/>
      <c r="E28" s="38"/>
      <c r="F28" s="37" t="s">
        <v>69</v>
      </c>
      <c r="G28" s="37">
        <v>59.5</v>
      </c>
      <c r="H28" s="37">
        <v>57.1</v>
      </c>
      <c r="I28" s="37">
        <v>54.8</v>
      </c>
      <c r="J28" s="37">
        <v>52.6</v>
      </c>
      <c r="K28" s="37">
        <v>50</v>
      </c>
      <c r="L28" s="61"/>
      <c r="M28" s="63"/>
      <c r="N28" s="63"/>
    </row>
    <row r="29" spans="1:14" s="46" customFormat="1" x14ac:dyDescent="0.45">
      <c r="A29" s="169"/>
      <c r="B29" s="170" t="s">
        <v>61</v>
      </c>
      <c r="C29" s="171"/>
      <c r="D29" s="171"/>
      <c r="E29" s="302"/>
      <c r="F29" s="171"/>
      <c r="G29" s="171"/>
      <c r="H29" s="171"/>
      <c r="I29" s="171"/>
      <c r="J29" s="171"/>
      <c r="K29" s="171"/>
      <c r="L29" s="172"/>
      <c r="M29" s="173"/>
      <c r="N29" s="174"/>
    </row>
    <row r="30" spans="1:14" s="110" customFormat="1" ht="36" customHeight="1" x14ac:dyDescent="0.45">
      <c r="A30" s="283">
        <v>1</v>
      </c>
      <c r="B30" s="158" t="s">
        <v>188</v>
      </c>
      <c r="C30" s="286" t="s">
        <v>55</v>
      </c>
      <c r="D30" s="159" t="s">
        <v>63</v>
      </c>
      <c r="E30" s="282" t="s">
        <v>56</v>
      </c>
      <c r="F30" s="282" t="s">
        <v>69</v>
      </c>
      <c r="G30" s="160">
        <v>300</v>
      </c>
      <c r="H30" s="160">
        <v>300</v>
      </c>
      <c r="I30" s="160">
        <v>300</v>
      </c>
      <c r="J30" s="160">
        <v>300</v>
      </c>
      <c r="K30" s="160">
        <v>300</v>
      </c>
      <c r="L30" s="161"/>
      <c r="M30" s="162"/>
      <c r="N30" s="163"/>
    </row>
    <row r="31" spans="1:14" s="110" customFormat="1" ht="58.5" customHeight="1" x14ac:dyDescent="0.45">
      <c r="A31" s="283">
        <v>2</v>
      </c>
      <c r="B31" s="163" t="s">
        <v>64</v>
      </c>
      <c r="C31" s="280" t="s">
        <v>55</v>
      </c>
      <c r="D31" s="159" t="s">
        <v>63</v>
      </c>
      <c r="E31" s="282" t="s">
        <v>56</v>
      </c>
      <c r="F31" s="282" t="s">
        <v>69</v>
      </c>
      <c r="G31" s="160">
        <v>1500</v>
      </c>
      <c r="H31" s="160">
        <v>1500</v>
      </c>
      <c r="I31" s="160">
        <v>1500</v>
      </c>
      <c r="J31" s="160">
        <v>1500</v>
      </c>
      <c r="K31" s="160">
        <v>1500</v>
      </c>
      <c r="L31" s="161"/>
      <c r="M31" s="162"/>
      <c r="N31" s="163"/>
    </row>
    <row r="32" spans="1:14" s="110" customFormat="1" ht="46.5" customHeight="1" x14ac:dyDescent="0.45">
      <c r="A32" s="411">
        <v>3</v>
      </c>
      <c r="B32" s="428" t="s">
        <v>65</v>
      </c>
      <c r="C32" s="427" t="s">
        <v>3</v>
      </c>
      <c r="D32" s="427" t="s">
        <v>63</v>
      </c>
      <c r="E32" s="427" t="s">
        <v>195</v>
      </c>
      <c r="F32" s="427" t="s">
        <v>69</v>
      </c>
      <c r="G32" s="115">
        <v>755.14700000000005</v>
      </c>
      <c r="H32" s="115">
        <v>754.25</v>
      </c>
      <c r="I32" s="115">
        <v>751.75800000000004</v>
      </c>
      <c r="J32" s="115"/>
      <c r="K32" s="115"/>
      <c r="L32" s="114">
        <f t="shared" ref="L32:L36" si="2">SUM(G32:K32)</f>
        <v>2261.1549999999997</v>
      </c>
      <c r="M32" s="112" t="s">
        <v>30</v>
      </c>
      <c r="N32" s="280">
        <v>253027011</v>
      </c>
    </row>
    <row r="33" spans="1:15" s="110" customFormat="1" ht="46.5" customHeight="1" x14ac:dyDescent="0.45">
      <c r="A33" s="411"/>
      <c r="B33" s="410"/>
      <c r="C33" s="390"/>
      <c r="D33" s="390"/>
      <c r="E33" s="429"/>
      <c r="F33" s="390"/>
      <c r="G33" s="115">
        <v>197.483</v>
      </c>
      <c r="H33" s="115">
        <v>135.13399999999999</v>
      </c>
      <c r="I33" s="115">
        <v>139.18799999999999</v>
      </c>
      <c r="J33" s="115"/>
      <c r="K33" s="115"/>
      <c r="L33" s="114">
        <f t="shared" si="2"/>
        <v>471.80499999999995</v>
      </c>
      <c r="M33" s="112" t="s">
        <v>18</v>
      </c>
      <c r="N33" s="280">
        <v>253027015</v>
      </c>
    </row>
    <row r="34" spans="1:15" s="110" customFormat="1" ht="45" customHeight="1" x14ac:dyDescent="0.45">
      <c r="A34" s="345">
        <v>4</v>
      </c>
      <c r="B34" s="346" t="s">
        <v>66</v>
      </c>
      <c r="C34" s="344" t="s">
        <v>62</v>
      </c>
      <c r="D34" s="344" t="s">
        <v>63</v>
      </c>
      <c r="E34" s="344" t="s">
        <v>195</v>
      </c>
      <c r="F34" s="344" t="s">
        <v>69</v>
      </c>
      <c r="G34" s="115">
        <v>88.864999999999995</v>
      </c>
      <c r="H34" s="115">
        <v>88.864999999999995</v>
      </c>
      <c r="I34" s="115">
        <v>88.864999999999995</v>
      </c>
      <c r="J34" s="115"/>
      <c r="K34" s="115"/>
      <c r="L34" s="114">
        <f t="shared" si="2"/>
        <v>266.59499999999997</v>
      </c>
      <c r="M34" s="112" t="s">
        <v>30</v>
      </c>
      <c r="N34" s="343">
        <v>253008011</v>
      </c>
    </row>
    <row r="35" spans="1:15" s="110" customFormat="1" ht="76.900000000000006" x14ac:dyDescent="0.45">
      <c r="A35" s="345">
        <v>5</v>
      </c>
      <c r="B35" s="346" t="s">
        <v>67</v>
      </c>
      <c r="C35" s="344" t="s">
        <v>62</v>
      </c>
      <c r="D35" s="344" t="s">
        <v>63</v>
      </c>
      <c r="E35" s="344" t="s">
        <v>195</v>
      </c>
      <c r="F35" s="344" t="s">
        <v>69</v>
      </c>
      <c r="G35" s="115">
        <v>30.731000000000002</v>
      </c>
      <c r="H35" s="115">
        <v>30.731000000000002</v>
      </c>
      <c r="I35" s="115">
        <v>30.731000000000002</v>
      </c>
      <c r="J35" s="115"/>
      <c r="K35" s="115"/>
      <c r="L35" s="114">
        <f t="shared" si="2"/>
        <v>92.193000000000012</v>
      </c>
      <c r="M35" s="112" t="s">
        <v>30</v>
      </c>
      <c r="N35" s="343">
        <v>253007011</v>
      </c>
    </row>
    <row r="36" spans="1:15" s="110" customFormat="1" ht="68.55" customHeight="1" x14ac:dyDescent="0.45">
      <c r="A36" s="345">
        <v>6</v>
      </c>
      <c r="B36" s="346" t="s">
        <v>68</v>
      </c>
      <c r="C36" s="343" t="s">
        <v>62</v>
      </c>
      <c r="D36" s="343" t="s">
        <v>63</v>
      </c>
      <c r="E36" s="344" t="s">
        <v>195</v>
      </c>
      <c r="F36" s="343" t="s">
        <v>69</v>
      </c>
      <c r="G36" s="115">
        <v>143.92500000000001</v>
      </c>
      <c r="H36" s="115">
        <v>89.856999999999999</v>
      </c>
      <c r="I36" s="115">
        <v>92.552000000000007</v>
      </c>
      <c r="J36" s="115"/>
      <c r="K36" s="115"/>
      <c r="L36" s="114">
        <f t="shared" si="2"/>
        <v>326.334</v>
      </c>
      <c r="M36" s="112" t="s">
        <v>18</v>
      </c>
      <c r="N36" s="343">
        <v>253023015</v>
      </c>
    </row>
    <row r="37" spans="1:15" s="110" customFormat="1" ht="84" customHeight="1" x14ac:dyDescent="0.45">
      <c r="A37" s="283">
        <v>7</v>
      </c>
      <c r="B37" s="164" t="s">
        <v>282</v>
      </c>
      <c r="C37" s="280" t="s">
        <v>283</v>
      </c>
      <c r="D37" s="280" t="s">
        <v>63</v>
      </c>
      <c r="E37" s="280" t="s">
        <v>195</v>
      </c>
      <c r="F37" s="280" t="s">
        <v>69</v>
      </c>
      <c r="G37" s="280">
        <v>1</v>
      </c>
      <c r="H37" s="280">
        <v>1</v>
      </c>
      <c r="I37" s="280">
        <v>1</v>
      </c>
      <c r="J37" s="280"/>
      <c r="K37" s="280"/>
      <c r="L37" s="114"/>
      <c r="M37" s="112"/>
      <c r="N37" s="280"/>
      <c r="O37" s="165"/>
    </row>
    <row r="38" spans="1:15" s="110" customFormat="1" ht="54" customHeight="1" x14ac:dyDescent="0.45">
      <c r="A38" s="283">
        <v>8</v>
      </c>
      <c r="B38" s="164" t="s">
        <v>284</v>
      </c>
      <c r="C38" s="286" t="s">
        <v>285</v>
      </c>
      <c r="D38" s="286" t="s">
        <v>63</v>
      </c>
      <c r="E38" s="286">
        <v>2023</v>
      </c>
      <c r="F38" s="280" t="s">
        <v>69</v>
      </c>
      <c r="G38" s="286"/>
      <c r="H38" s="286"/>
      <c r="I38" s="286">
        <v>1</v>
      </c>
      <c r="J38" s="286"/>
      <c r="K38" s="286"/>
      <c r="L38" s="117"/>
      <c r="M38" s="116"/>
      <c r="N38" s="286"/>
    </row>
    <row r="39" spans="1:15" s="110" customFormat="1" ht="64.5" customHeight="1" x14ac:dyDescent="0.45">
      <c r="A39" s="283">
        <v>9</v>
      </c>
      <c r="B39" s="164" t="s">
        <v>286</v>
      </c>
      <c r="C39" s="286" t="s">
        <v>287</v>
      </c>
      <c r="D39" s="280" t="s">
        <v>63</v>
      </c>
      <c r="E39" s="286">
        <v>2022</v>
      </c>
      <c r="F39" s="280" t="s">
        <v>69</v>
      </c>
      <c r="G39" s="286"/>
      <c r="H39" s="286">
        <v>1</v>
      </c>
      <c r="I39" s="286"/>
      <c r="J39" s="286"/>
      <c r="K39" s="286"/>
      <c r="L39" s="117"/>
      <c r="M39" s="116"/>
      <c r="N39" s="286"/>
    </row>
    <row r="40" spans="1:15" s="110" customFormat="1" ht="48" customHeight="1" x14ac:dyDescent="0.45">
      <c r="A40" s="345">
        <v>10</v>
      </c>
      <c r="B40" s="360" t="s">
        <v>451</v>
      </c>
      <c r="C40" s="344" t="s">
        <v>3</v>
      </c>
      <c r="D40" s="344" t="s">
        <v>63</v>
      </c>
      <c r="E40" s="343">
        <v>2021</v>
      </c>
      <c r="F40" s="343" t="s">
        <v>69</v>
      </c>
      <c r="G40" s="175">
        <v>143.69999999999999</v>
      </c>
      <c r="H40" s="352"/>
      <c r="I40" s="352"/>
      <c r="J40" s="352"/>
      <c r="K40" s="352"/>
      <c r="L40" s="117">
        <f>G40+H40+I40+J40+K40</f>
        <v>143.69999999999999</v>
      </c>
      <c r="M40" s="112" t="s">
        <v>18</v>
      </c>
      <c r="N40" s="340">
        <v>253033015</v>
      </c>
    </row>
    <row r="41" spans="1:15" s="110" customFormat="1" ht="62.55" customHeight="1" x14ac:dyDescent="0.45">
      <c r="A41" s="283">
        <v>11</v>
      </c>
      <c r="B41" s="164" t="s">
        <v>288</v>
      </c>
      <c r="C41" s="282" t="s">
        <v>3</v>
      </c>
      <c r="D41" s="282" t="s">
        <v>63</v>
      </c>
      <c r="E41" s="280" t="s">
        <v>106</v>
      </c>
      <c r="F41" s="280" t="s">
        <v>69</v>
      </c>
      <c r="G41" s="426" t="s">
        <v>299</v>
      </c>
      <c r="H41" s="426"/>
      <c r="I41" s="426"/>
      <c r="J41" s="426"/>
      <c r="K41" s="163"/>
      <c r="L41" s="163"/>
      <c r="M41" s="112" t="s">
        <v>30</v>
      </c>
      <c r="N41" s="286"/>
    </row>
    <row r="42" spans="1:15" s="110" customFormat="1" ht="35.25" customHeight="1" x14ac:dyDescent="0.45">
      <c r="A42" s="283">
        <v>12</v>
      </c>
      <c r="B42" s="164" t="s">
        <v>289</v>
      </c>
      <c r="C42" s="280" t="s">
        <v>54</v>
      </c>
      <c r="D42" s="282" t="s">
        <v>63</v>
      </c>
      <c r="E42" s="280" t="s">
        <v>290</v>
      </c>
      <c r="F42" s="280" t="s">
        <v>69</v>
      </c>
      <c r="G42" s="332"/>
      <c r="H42" s="332">
        <v>2</v>
      </c>
      <c r="I42" s="332">
        <v>2</v>
      </c>
      <c r="J42" s="332">
        <v>3</v>
      </c>
      <c r="K42" s="332"/>
      <c r="L42" s="117"/>
      <c r="M42" s="116"/>
      <c r="N42" s="286"/>
    </row>
    <row r="43" spans="1:15" s="110" customFormat="1" ht="79.05" customHeight="1" x14ac:dyDescent="0.45">
      <c r="A43" s="283">
        <v>13</v>
      </c>
      <c r="B43" s="284" t="s">
        <v>245</v>
      </c>
      <c r="C43" s="280" t="s">
        <v>14</v>
      </c>
      <c r="D43" s="280" t="s">
        <v>63</v>
      </c>
      <c r="E43" s="167" t="s">
        <v>56</v>
      </c>
      <c r="F43" s="280" t="s">
        <v>306</v>
      </c>
      <c r="G43" s="330">
        <v>70</v>
      </c>
      <c r="H43" s="330">
        <v>75</v>
      </c>
      <c r="I43" s="330">
        <v>80</v>
      </c>
      <c r="J43" s="330">
        <v>85</v>
      </c>
      <c r="K43" s="330">
        <v>90</v>
      </c>
      <c r="L43" s="114"/>
      <c r="M43" s="112"/>
      <c r="N43" s="280"/>
    </row>
    <row r="44" spans="1:15" s="110" customFormat="1" ht="78.5" customHeight="1" x14ac:dyDescent="0.45">
      <c r="A44" s="283">
        <v>14</v>
      </c>
      <c r="B44" s="164" t="s">
        <v>291</v>
      </c>
      <c r="C44" s="286" t="s">
        <v>292</v>
      </c>
      <c r="D44" s="280" t="s">
        <v>63</v>
      </c>
      <c r="E44" s="167" t="s">
        <v>56</v>
      </c>
      <c r="F44" s="280" t="s">
        <v>69</v>
      </c>
      <c r="G44" s="332">
        <v>26</v>
      </c>
      <c r="H44" s="332">
        <v>28</v>
      </c>
      <c r="I44" s="332">
        <v>30</v>
      </c>
      <c r="J44" s="332">
        <v>32</v>
      </c>
      <c r="K44" s="332">
        <v>34</v>
      </c>
      <c r="L44" s="166"/>
      <c r="M44" s="116"/>
      <c r="N44" s="286"/>
    </row>
    <row r="45" spans="1:15" s="110" customFormat="1" ht="130.05000000000001" customHeight="1" x14ac:dyDescent="0.45">
      <c r="A45" s="283">
        <v>15</v>
      </c>
      <c r="B45" s="164" t="s">
        <v>293</v>
      </c>
      <c r="C45" s="282" t="s">
        <v>3</v>
      </c>
      <c r="D45" s="282" t="s">
        <v>63</v>
      </c>
      <c r="E45" s="280" t="s">
        <v>106</v>
      </c>
      <c r="F45" s="280" t="s">
        <v>69</v>
      </c>
      <c r="G45" s="426" t="s">
        <v>299</v>
      </c>
      <c r="H45" s="426"/>
      <c r="I45" s="426"/>
      <c r="J45" s="426"/>
      <c r="K45" s="163"/>
      <c r="L45" s="163"/>
      <c r="M45" s="112" t="s">
        <v>30</v>
      </c>
      <c r="N45" s="286"/>
    </row>
    <row r="46" spans="1:15" s="110" customFormat="1" ht="167" customHeight="1" x14ac:dyDescent="0.45">
      <c r="A46" s="283">
        <v>16</v>
      </c>
      <c r="B46" s="164" t="s">
        <v>294</v>
      </c>
      <c r="C46" s="282" t="s">
        <v>3</v>
      </c>
      <c r="D46" s="282" t="s">
        <v>63</v>
      </c>
      <c r="E46" s="280" t="s">
        <v>56</v>
      </c>
      <c r="F46" s="286" t="s">
        <v>307</v>
      </c>
      <c r="G46" s="426" t="s">
        <v>299</v>
      </c>
      <c r="H46" s="426"/>
      <c r="I46" s="426"/>
      <c r="J46" s="426"/>
      <c r="K46" s="426"/>
      <c r="L46" s="163"/>
      <c r="M46" s="112" t="s">
        <v>30</v>
      </c>
      <c r="N46" s="286"/>
    </row>
    <row r="47" spans="1:15" s="110" customFormat="1" ht="46.15" x14ac:dyDescent="0.45">
      <c r="A47" s="329">
        <v>17</v>
      </c>
      <c r="B47" s="164" t="s">
        <v>295</v>
      </c>
      <c r="C47" s="286" t="s">
        <v>296</v>
      </c>
      <c r="D47" s="282" t="s">
        <v>63</v>
      </c>
      <c r="E47" s="286" t="s">
        <v>56</v>
      </c>
      <c r="F47" s="286" t="s">
        <v>305</v>
      </c>
      <c r="G47" s="286">
        <v>108</v>
      </c>
      <c r="H47" s="286">
        <v>108</v>
      </c>
      <c r="I47" s="286">
        <v>108</v>
      </c>
      <c r="J47" s="286">
        <v>108</v>
      </c>
      <c r="K47" s="286">
        <v>108</v>
      </c>
      <c r="L47" s="166"/>
      <c r="M47" s="116"/>
      <c r="N47" s="286"/>
    </row>
    <row r="48" spans="1:15" s="110" customFormat="1" ht="64.5" customHeight="1" x14ac:dyDescent="0.45">
      <c r="A48" s="329">
        <v>18</v>
      </c>
      <c r="B48" s="164" t="s">
        <v>297</v>
      </c>
      <c r="C48" s="286" t="s">
        <v>296</v>
      </c>
      <c r="D48" s="282" t="s">
        <v>63</v>
      </c>
      <c r="E48" s="286" t="s">
        <v>56</v>
      </c>
      <c r="F48" s="286" t="s">
        <v>305</v>
      </c>
      <c r="G48" s="286">
        <v>3</v>
      </c>
      <c r="H48" s="286">
        <v>2</v>
      </c>
      <c r="I48" s="286">
        <v>2</v>
      </c>
      <c r="J48" s="286">
        <v>2</v>
      </c>
      <c r="K48" s="286">
        <v>2</v>
      </c>
      <c r="L48" s="166"/>
      <c r="M48" s="116"/>
      <c r="N48" s="286"/>
    </row>
    <row r="49" spans="1:14" s="110" customFormat="1" ht="46.15" x14ac:dyDescent="0.45">
      <c r="A49" s="329">
        <v>19</v>
      </c>
      <c r="B49" s="164" t="s">
        <v>298</v>
      </c>
      <c r="C49" s="286" t="s">
        <v>14</v>
      </c>
      <c r="D49" s="282" t="s">
        <v>63</v>
      </c>
      <c r="E49" s="286" t="s">
        <v>56</v>
      </c>
      <c r="F49" s="286" t="s">
        <v>305</v>
      </c>
      <c r="G49" s="168">
        <v>97</v>
      </c>
      <c r="H49" s="168">
        <v>97</v>
      </c>
      <c r="I49" s="168">
        <v>99</v>
      </c>
      <c r="J49" s="168">
        <v>100</v>
      </c>
      <c r="K49" s="168">
        <v>100</v>
      </c>
      <c r="L49" s="117"/>
      <c r="M49" s="116"/>
      <c r="N49" s="286"/>
    </row>
    <row r="50" spans="1:14" s="110" customFormat="1" ht="61.5" x14ac:dyDescent="0.45">
      <c r="A50" s="329">
        <v>20</v>
      </c>
      <c r="B50" s="164" t="s">
        <v>300</v>
      </c>
      <c r="C50" s="286" t="s">
        <v>54</v>
      </c>
      <c r="D50" s="280" t="s">
        <v>63</v>
      </c>
      <c r="E50" s="286" t="s">
        <v>56</v>
      </c>
      <c r="F50" s="280" t="s">
        <v>69</v>
      </c>
      <c r="G50" s="286">
        <v>1</v>
      </c>
      <c r="H50" s="286">
        <v>1</v>
      </c>
      <c r="I50" s="286">
        <v>1</v>
      </c>
      <c r="J50" s="286">
        <v>1</v>
      </c>
      <c r="K50" s="286">
        <v>1</v>
      </c>
      <c r="L50" s="117"/>
      <c r="M50" s="116"/>
      <c r="N50" s="286"/>
    </row>
    <row r="51" spans="1:14" s="176" customFormat="1" ht="44.25" customHeight="1" x14ac:dyDescent="0.35">
      <c r="A51" s="150"/>
      <c r="B51" s="151" t="s">
        <v>1</v>
      </c>
      <c r="C51" s="154" t="s">
        <v>3</v>
      </c>
      <c r="D51" s="150"/>
      <c r="E51" s="150"/>
      <c r="F51" s="150"/>
      <c r="G51" s="153">
        <f>G53+G54+G55</f>
        <v>1359.8510000000001</v>
      </c>
      <c r="H51" s="153">
        <f t="shared" ref="H51:K51" si="3">H53+H54+H55</f>
        <v>1098.837</v>
      </c>
      <c r="I51" s="153">
        <f t="shared" si="3"/>
        <v>1103.0940000000001</v>
      </c>
      <c r="J51" s="153">
        <f t="shared" si="3"/>
        <v>0</v>
      </c>
      <c r="K51" s="153">
        <f t="shared" si="3"/>
        <v>0</v>
      </c>
      <c r="L51" s="153">
        <f>G51+H51+I51+J51+K51</f>
        <v>3561.7820000000002</v>
      </c>
      <c r="M51" s="154"/>
      <c r="N51" s="150"/>
    </row>
    <row r="52" spans="1:14" s="46" customFormat="1" x14ac:dyDescent="0.45">
      <c r="A52" s="143"/>
      <c r="B52" s="126" t="s">
        <v>4</v>
      </c>
      <c r="C52" s="155"/>
      <c r="D52" s="140"/>
      <c r="E52" s="140"/>
      <c r="F52" s="140"/>
      <c r="G52" s="141"/>
      <c r="H52" s="141"/>
      <c r="I52" s="141"/>
      <c r="J52" s="141"/>
      <c r="K52" s="141"/>
      <c r="L52" s="130"/>
      <c r="M52" s="142"/>
      <c r="N52" s="143"/>
    </row>
    <row r="53" spans="1:14" s="46" customFormat="1" ht="24.5" customHeight="1" x14ac:dyDescent="0.45">
      <c r="A53" s="156"/>
      <c r="B53" s="126" t="s">
        <v>0</v>
      </c>
      <c r="C53" s="127" t="s">
        <v>3</v>
      </c>
      <c r="D53" s="128"/>
      <c r="E53" s="129"/>
      <c r="F53" s="128"/>
      <c r="G53" s="144">
        <f>G32+G34+G35</f>
        <v>874.74300000000005</v>
      </c>
      <c r="H53" s="144">
        <f t="shared" ref="H53:K53" si="4">H32+H34+H35</f>
        <v>873.846</v>
      </c>
      <c r="I53" s="144">
        <f t="shared" si="4"/>
        <v>871.35400000000004</v>
      </c>
      <c r="J53" s="144">
        <f t="shared" si="4"/>
        <v>0</v>
      </c>
      <c r="K53" s="144">
        <f t="shared" si="4"/>
        <v>0</v>
      </c>
      <c r="L53" s="157">
        <f>G53+H53+I53+J53+K53</f>
        <v>2619.9430000000002</v>
      </c>
      <c r="M53" s="142"/>
      <c r="N53" s="143"/>
    </row>
    <row r="54" spans="1:14" s="46" customFormat="1" ht="24.5" customHeight="1" x14ac:dyDescent="0.45">
      <c r="A54" s="156"/>
      <c r="B54" s="126" t="s">
        <v>5</v>
      </c>
      <c r="C54" s="127" t="s">
        <v>3</v>
      </c>
      <c r="D54" s="128"/>
      <c r="E54" s="129"/>
      <c r="F54" s="128"/>
      <c r="G54" s="144">
        <f>G33+G36+G40</f>
        <v>485.108</v>
      </c>
      <c r="H54" s="144">
        <f t="shared" ref="H54:K54" si="5">H33+H36+H40</f>
        <v>224.99099999999999</v>
      </c>
      <c r="I54" s="144">
        <f t="shared" si="5"/>
        <v>231.74</v>
      </c>
      <c r="J54" s="144">
        <f t="shared" si="5"/>
        <v>0</v>
      </c>
      <c r="K54" s="144">
        <f t="shared" si="5"/>
        <v>0</v>
      </c>
      <c r="L54" s="157">
        <f t="shared" ref="L54:L55" si="6">G54+H54+I54+J54+K54</f>
        <v>941.83899999999994</v>
      </c>
      <c r="M54" s="142"/>
      <c r="N54" s="143"/>
    </row>
    <row r="55" spans="1:14" s="46" customFormat="1" ht="24.5" customHeight="1" x14ac:dyDescent="0.45">
      <c r="A55" s="156"/>
      <c r="B55" s="126" t="s">
        <v>6</v>
      </c>
      <c r="C55" s="127" t="s">
        <v>3</v>
      </c>
      <c r="D55" s="128"/>
      <c r="E55" s="129"/>
      <c r="F55" s="128"/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57">
        <f t="shared" si="6"/>
        <v>0</v>
      </c>
      <c r="M55" s="142"/>
      <c r="N55" s="143"/>
    </row>
    <row r="56" spans="1:14" s="66" customFormat="1" x14ac:dyDescent="0.45">
      <c r="A56" s="39"/>
      <c r="B56" s="42" t="s">
        <v>58</v>
      </c>
      <c r="C56" s="42"/>
      <c r="D56" s="42"/>
      <c r="E56" s="34"/>
      <c r="F56" s="42"/>
      <c r="G56" s="42"/>
      <c r="H56" s="42"/>
      <c r="I56" s="42"/>
      <c r="J56" s="42"/>
      <c r="K56" s="42"/>
      <c r="L56" s="42"/>
      <c r="M56" s="42"/>
      <c r="N56" s="42"/>
    </row>
    <row r="57" spans="1:14" s="66" customFormat="1" x14ac:dyDescent="0.45">
      <c r="A57" s="39"/>
      <c r="B57" s="43" t="s">
        <v>15</v>
      </c>
      <c r="C57" s="43"/>
      <c r="D57" s="43"/>
      <c r="E57" s="220"/>
      <c r="F57" s="43"/>
      <c r="G57" s="43"/>
      <c r="H57" s="43"/>
      <c r="I57" s="43"/>
      <c r="J57" s="43"/>
      <c r="K57" s="43"/>
      <c r="L57" s="43"/>
      <c r="M57" s="32"/>
      <c r="N57" s="47"/>
    </row>
    <row r="58" spans="1:14" s="51" customFormat="1" ht="82.25" customHeight="1" x14ac:dyDescent="0.4">
      <c r="A58" s="37">
        <v>1</v>
      </c>
      <c r="B58" s="49" t="s">
        <v>259</v>
      </c>
      <c r="C58" s="50" t="s">
        <v>55</v>
      </c>
      <c r="D58" s="48"/>
      <c r="E58" s="48"/>
      <c r="F58" s="50" t="s">
        <v>260</v>
      </c>
      <c r="G58" s="50">
        <v>162</v>
      </c>
      <c r="H58" s="50">
        <v>196</v>
      </c>
      <c r="I58" s="50">
        <v>229</v>
      </c>
      <c r="J58" s="50">
        <v>245</v>
      </c>
      <c r="K58" s="50">
        <v>287</v>
      </c>
      <c r="L58" s="48"/>
      <c r="M58" s="48"/>
      <c r="N58" s="48"/>
    </row>
    <row r="59" spans="1:14" s="66" customFormat="1" x14ac:dyDescent="0.45">
      <c r="A59" s="41"/>
      <c r="B59" s="405" t="s">
        <v>13</v>
      </c>
      <c r="C59" s="406"/>
      <c r="D59" s="406"/>
      <c r="E59" s="406"/>
      <c r="F59" s="406"/>
      <c r="G59" s="406"/>
      <c r="H59" s="406"/>
      <c r="I59" s="406"/>
      <c r="J59" s="406"/>
      <c r="K59" s="406"/>
      <c r="L59" s="407"/>
      <c r="M59" s="53"/>
      <c r="N59" s="45"/>
    </row>
    <row r="60" spans="1:14" s="147" customFormat="1" ht="60" customHeight="1" x14ac:dyDescent="0.45">
      <c r="A60" s="283">
        <v>1</v>
      </c>
      <c r="B60" s="285" t="s">
        <v>59</v>
      </c>
      <c r="C60" s="283" t="s">
        <v>54</v>
      </c>
      <c r="D60" s="277" t="s">
        <v>57</v>
      </c>
      <c r="E60" s="277" t="s">
        <v>56</v>
      </c>
      <c r="F60" s="283" t="s">
        <v>102</v>
      </c>
      <c r="G60" s="283">
        <v>10</v>
      </c>
      <c r="H60" s="283">
        <v>13</v>
      </c>
      <c r="I60" s="283">
        <v>13</v>
      </c>
      <c r="J60" s="283">
        <v>13</v>
      </c>
      <c r="K60" s="283">
        <v>13</v>
      </c>
      <c r="L60" s="37"/>
      <c r="M60" s="37"/>
      <c r="N60" s="283"/>
    </row>
    <row r="61" spans="1:14" s="147" customFormat="1" ht="92.55" customHeight="1" x14ac:dyDescent="0.45">
      <c r="A61" s="283">
        <v>2</v>
      </c>
      <c r="B61" s="285" t="s">
        <v>60</v>
      </c>
      <c r="C61" s="283" t="s">
        <v>3</v>
      </c>
      <c r="D61" s="277" t="s">
        <v>57</v>
      </c>
      <c r="E61" s="277" t="s">
        <v>56</v>
      </c>
      <c r="F61" s="283" t="s">
        <v>103</v>
      </c>
      <c r="G61" s="148">
        <v>74.5</v>
      </c>
      <c r="H61" s="148">
        <v>78.3</v>
      </c>
      <c r="I61" s="148">
        <v>82.2</v>
      </c>
      <c r="J61" s="148">
        <v>82.2</v>
      </c>
      <c r="K61" s="148">
        <v>82.2</v>
      </c>
      <c r="L61" s="149">
        <f>SUM(G61:K61)</f>
        <v>399.4</v>
      </c>
      <c r="M61" s="37" t="s">
        <v>18</v>
      </c>
      <c r="N61" s="283" t="s">
        <v>281</v>
      </c>
    </row>
    <row r="62" spans="1:14" s="46" customFormat="1" ht="21.7" customHeight="1" x14ac:dyDescent="0.45">
      <c r="A62" s="150"/>
      <c r="B62" s="151" t="s">
        <v>1</v>
      </c>
      <c r="C62" s="152" t="s">
        <v>3</v>
      </c>
      <c r="D62" s="150"/>
      <c r="E62" s="150"/>
      <c r="F62" s="150"/>
      <c r="G62" s="153">
        <f>G64+G65+G66</f>
        <v>74.5</v>
      </c>
      <c r="H62" s="153">
        <f>H64+H65+H66</f>
        <v>78.3</v>
      </c>
      <c r="I62" s="153">
        <f t="shared" ref="I62:K62" si="7">I64+I65+I66</f>
        <v>82.2</v>
      </c>
      <c r="J62" s="153">
        <f t="shared" si="7"/>
        <v>82.2</v>
      </c>
      <c r="K62" s="153">
        <f t="shared" si="7"/>
        <v>82.2</v>
      </c>
      <c r="L62" s="153">
        <f>G62+H62+I62+J62+K62</f>
        <v>399.4</v>
      </c>
      <c r="M62" s="154"/>
      <c r="N62" s="150"/>
    </row>
    <row r="63" spans="1:14" s="46" customFormat="1" x14ac:dyDescent="0.45">
      <c r="A63" s="143"/>
      <c r="B63" s="126" t="s">
        <v>4</v>
      </c>
      <c r="C63" s="155"/>
      <c r="D63" s="140"/>
      <c r="E63" s="140"/>
      <c r="F63" s="140"/>
      <c r="G63" s="141"/>
      <c r="H63" s="141"/>
      <c r="I63" s="141"/>
      <c r="J63" s="141"/>
      <c r="K63" s="141"/>
      <c r="L63" s="130"/>
      <c r="M63" s="142"/>
      <c r="N63" s="143"/>
    </row>
    <row r="64" spans="1:14" s="46" customFormat="1" ht="21.7" customHeight="1" x14ac:dyDescent="0.45">
      <c r="A64" s="156"/>
      <c r="B64" s="126" t="s">
        <v>0</v>
      </c>
      <c r="C64" s="127" t="s">
        <v>3</v>
      </c>
      <c r="D64" s="128"/>
      <c r="E64" s="129"/>
      <c r="F64" s="128"/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57">
        <f>G64+H64+I64+J64+K64</f>
        <v>0</v>
      </c>
      <c r="M64" s="142"/>
      <c r="N64" s="143"/>
    </row>
    <row r="65" spans="1:14" s="46" customFormat="1" ht="21.7" customHeight="1" x14ac:dyDescent="0.45">
      <c r="A65" s="156"/>
      <c r="B65" s="126" t="s">
        <v>5</v>
      </c>
      <c r="C65" s="127" t="s">
        <v>3</v>
      </c>
      <c r="D65" s="128"/>
      <c r="E65" s="129"/>
      <c r="F65" s="128"/>
      <c r="G65" s="144">
        <f>G61</f>
        <v>74.5</v>
      </c>
      <c r="H65" s="144">
        <f t="shared" ref="H65:K65" si="8">H61</f>
        <v>78.3</v>
      </c>
      <c r="I65" s="144">
        <f t="shared" si="8"/>
        <v>82.2</v>
      </c>
      <c r="J65" s="144">
        <f t="shared" si="8"/>
        <v>82.2</v>
      </c>
      <c r="K65" s="144">
        <f t="shared" si="8"/>
        <v>82.2</v>
      </c>
      <c r="L65" s="157">
        <f t="shared" ref="L65:L66" si="9">G65+H65+I65+J65+K65</f>
        <v>399.4</v>
      </c>
      <c r="M65" s="142"/>
      <c r="N65" s="143"/>
    </row>
    <row r="66" spans="1:14" s="46" customFormat="1" ht="21.7" customHeight="1" x14ac:dyDescent="0.45">
      <c r="A66" s="156"/>
      <c r="B66" s="126" t="s">
        <v>6</v>
      </c>
      <c r="C66" s="127" t="s">
        <v>3</v>
      </c>
      <c r="D66" s="128"/>
      <c r="E66" s="129"/>
      <c r="F66" s="128"/>
      <c r="G66" s="144">
        <v>0</v>
      </c>
      <c r="H66" s="144">
        <v>0</v>
      </c>
      <c r="I66" s="144">
        <v>0</v>
      </c>
      <c r="J66" s="144">
        <v>0</v>
      </c>
      <c r="K66" s="144">
        <v>0</v>
      </c>
      <c r="L66" s="157">
        <f t="shared" si="9"/>
        <v>0</v>
      </c>
      <c r="M66" s="142"/>
      <c r="N66" s="143"/>
    </row>
    <row r="67" spans="1:14" s="66" customFormat="1" x14ac:dyDescent="0.45">
      <c r="A67" s="39"/>
      <c r="B67" s="42" t="s">
        <v>80</v>
      </c>
      <c r="C67" s="42"/>
      <c r="D67" s="42"/>
      <c r="E67" s="34"/>
      <c r="F67" s="42"/>
      <c r="G67" s="42"/>
      <c r="H67" s="42"/>
      <c r="I67" s="42"/>
      <c r="J67" s="42"/>
      <c r="K67" s="42"/>
      <c r="L67" s="42"/>
      <c r="M67" s="42"/>
      <c r="N67" s="42"/>
    </row>
    <row r="68" spans="1:14" s="66" customFormat="1" x14ac:dyDescent="0.45">
      <c r="A68" s="17"/>
      <c r="B68" s="18" t="s">
        <v>15</v>
      </c>
      <c r="C68" s="18"/>
      <c r="D68" s="18"/>
      <c r="E68" s="300"/>
      <c r="F68" s="18"/>
      <c r="G68" s="18"/>
      <c r="H68" s="18"/>
      <c r="I68" s="18"/>
      <c r="J68" s="18"/>
      <c r="K68" s="18"/>
      <c r="L68" s="18"/>
      <c r="M68" s="60"/>
      <c r="N68" s="19"/>
    </row>
    <row r="69" spans="1:14" s="51" customFormat="1" ht="67.05" customHeight="1" x14ac:dyDescent="0.4">
      <c r="A69" s="48">
        <v>1</v>
      </c>
      <c r="B69" s="49" t="s">
        <v>261</v>
      </c>
      <c r="C69" s="50" t="s">
        <v>14</v>
      </c>
      <c r="D69" s="48"/>
      <c r="E69" s="50"/>
      <c r="F69" s="50" t="s">
        <v>262</v>
      </c>
      <c r="G69" s="50">
        <v>51.7</v>
      </c>
      <c r="H69" s="50">
        <v>53.8</v>
      </c>
      <c r="I69" s="50">
        <v>55.6</v>
      </c>
      <c r="J69" s="50">
        <v>55.8</v>
      </c>
      <c r="K69" s="50">
        <v>55.9</v>
      </c>
      <c r="L69" s="48"/>
      <c r="M69" s="48"/>
      <c r="N69" s="48"/>
    </row>
    <row r="70" spans="1:14" s="187" customFormat="1" x14ac:dyDescent="0.45">
      <c r="A70" s="181"/>
      <c r="B70" s="182" t="s">
        <v>13</v>
      </c>
      <c r="C70" s="183"/>
      <c r="D70" s="183"/>
      <c r="E70" s="303"/>
      <c r="F70" s="183"/>
      <c r="G70" s="183"/>
      <c r="H70" s="183"/>
      <c r="I70" s="183"/>
      <c r="J70" s="183"/>
      <c r="K70" s="183"/>
      <c r="L70" s="184"/>
      <c r="M70" s="185"/>
      <c r="N70" s="186"/>
    </row>
    <row r="71" spans="1:14" s="195" customFormat="1" ht="60" customHeight="1" x14ac:dyDescent="0.3">
      <c r="A71" s="246">
        <v>1</v>
      </c>
      <c r="B71" s="361" t="s">
        <v>100</v>
      </c>
      <c r="C71" s="339" t="s">
        <v>301</v>
      </c>
      <c r="D71" s="339" t="s">
        <v>447</v>
      </c>
      <c r="E71" s="362">
        <v>2021</v>
      </c>
      <c r="F71" s="362" t="s">
        <v>104</v>
      </c>
      <c r="G71" s="363">
        <v>50</v>
      </c>
      <c r="H71" s="364"/>
      <c r="I71" s="364"/>
      <c r="J71" s="364"/>
      <c r="K71" s="364"/>
      <c r="L71" s="365">
        <f>G71+H71+I71+J71+K71</f>
        <v>50</v>
      </c>
      <c r="M71" s="366" t="s">
        <v>18</v>
      </c>
      <c r="N71" s="367" t="s">
        <v>448</v>
      </c>
    </row>
    <row r="72" spans="1:14" s="195" customFormat="1" ht="56.25" customHeight="1" x14ac:dyDescent="0.3">
      <c r="A72" s="246">
        <v>2</v>
      </c>
      <c r="B72" s="361" t="s">
        <v>302</v>
      </c>
      <c r="C72" s="339" t="s">
        <v>301</v>
      </c>
      <c r="D72" s="339" t="s">
        <v>447</v>
      </c>
      <c r="E72" s="362" t="s">
        <v>56</v>
      </c>
      <c r="F72" s="362" t="s">
        <v>104</v>
      </c>
      <c r="G72" s="364">
        <v>450</v>
      </c>
      <c r="H72" s="364">
        <v>450</v>
      </c>
      <c r="I72" s="148" t="s">
        <v>449</v>
      </c>
      <c r="J72" s="148" t="s">
        <v>449</v>
      </c>
      <c r="K72" s="148" t="s">
        <v>449</v>
      </c>
      <c r="L72" s="365">
        <f>G72+H72</f>
        <v>900</v>
      </c>
      <c r="M72" s="366" t="s">
        <v>30</v>
      </c>
      <c r="N72" s="367" t="s">
        <v>189</v>
      </c>
    </row>
    <row r="73" spans="1:14" s="195" customFormat="1" ht="30" customHeight="1" x14ac:dyDescent="0.3">
      <c r="A73" s="419">
        <v>3</v>
      </c>
      <c r="B73" s="421" t="s">
        <v>239</v>
      </c>
      <c r="C73" s="389" t="s">
        <v>301</v>
      </c>
      <c r="D73" s="389" t="s">
        <v>447</v>
      </c>
      <c r="E73" s="417">
        <v>2021</v>
      </c>
      <c r="F73" s="417" t="s">
        <v>104</v>
      </c>
      <c r="G73" s="364">
        <v>532.70000000000005</v>
      </c>
      <c r="H73" s="148"/>
      <c r="I73" s="148"/>
      <c r="J73" s="148"/>
      <c r="K73" s="148"/>
      <c r="L73" s="365">
        <f t="shared" ref="L73:L74" si="10">G73+H73+I73+J73+K73</f>
        <v>532.70000000000005</v>
      </c>
      <c r="M73" s="366" t="s">
        <v>30</v>
      </c>
      <c r="N73" s="367" t="s">
        <v>450</v>
      </c>
    </row>
    <row r="74" spans="1:14" s="195" customFormat="1" ht="39.75" customHeight="1" x14ac:dyDescent="0.3">
      <c r="A74" s="420"/>
      <c r="B74" s="422"/>
      <c r="C74" s="390"/>
      <c r="D74" s="390"/>
      <c r="E74" s="418"/>
      <c r="F74" s="418"/>
      <c r="G74" s="148">
        <v>50</v>
      </c>
      <c r="H74" s="148"/>
      <c r="I74" s="148"/>
      <c r="J74" s="148"/>
      <c r="K74" s="148"/>
      <c r="L74" s="365">
        <f t="shared" si="10"/>
        <v>50</v>
      </c>
      <c r="M74" s="366" t="s">
        <v>18</v>
      </c>
      <c r="N74" s="367" t="s">
        <v>448</v>
      </c>
    </row>
    <row r="75" spans="1:14" s="195" customFormat="1" ht="48.75" customHeight="1" x14ac:dyDescent="0.3">
      <c r="A75" s="246">
        <v>4</v>
      </c>
      <c r="B75" s="361" t="s">
        <v>101</v>
      </c>
      <c r="C75" s="339" t="s">
        <v>301</v>
      </c>
      <c r="D75" s="339" t="s">
        <v>447</v>
      </c>
      <c r="E75" s="362" t="s">
        <v>56</v>
      </c>
      <c r="F75" s="362" t="s">
        <v>104</v>
      </c>
      <c r="G75" s="364">
        <v>591</v>
      </c>
      <c r="H75" s="148" t="s">
        <v>449</v>
      </c>
      <c r="I75" s="148" t="s">
        <v>449</v>
      </c>
      <c r="J75" s="148" t="s">
        <v>449</v>
      </c>
      <c r="K75" s="148" t="s">
        <v>449</v>
      </c>
      <c r="L75" s="365">
        <f>G75</f>
        <v>591</v>
      </c>
      <c r="M75" s="366" t="s">
        <v>30</v>
      </c>
      <c r="N75" s="367" t="s">
        <v>457</v>
      </c>
    </row>
    <row r="76" spans="1:14" s="195" customFormat="1" ht="69.5" customHeight="1" x14ac:dyDescent="0.3">
      <c r="A76" s="246">
        <v>5</v>
      </c>
      <c r="B76" s="361" t="s">
        <v>303</v>
      </c>
      <c r="C76" s="339" t="s">
        <v>301</v>
      </c>
      <c r="D76" s="339" t="s">
        <v>447</v>
      </c>
      <c r="E76" s="362" t="s">
        <v>56</v>
      </c>
      <c r="F76" s="362" t="s">
        <v>104</v>
      </c>
      <c r="G76" s="148">
        <v>396</v>
      </c>
      <c r="H76" s="148" t="s">
        <v>449</v>
      </c>
      <c r="I76" s="148" t="s">
        <v>449</v>
      </c>
      <c r="J76" s="148" t="s">
        <v>449</v>
      </c>
      <c r="K76" s="148" t="s">
        <v>449</v>
      </c>
      <c r="L76" s="365">
        <f>G76</f>
        <v>396</v>
      </c>
      <c r="M76" s="366" t="s">
        <v>30</v>
      </c>
      <c r="N76" s="367" t="s">
        <v>457</v>
      </c>
    </row>
    <row r="77" spans="1:14" s="195" customFormat="1" ht="55.5" customHeight="1" x14ac:dyDescent="0.3">
      <c r="A77" s="246">
        <v>6</v>
      </c>
      <c r="B77" s="361" t="s">
        <v>304</v>
      </c>
      <c r="C77" s="339" t="s">
        <v>301</v>
      </c>
      <c r="D77" s="339" t="s">
        <v>447</v>
      </c>
      <c r="E77" s="362" t="s">
        <v>56</v>
      </c>
      <c r="F77" s="362" t="s">
        <v>104</v>
      </c>
      <c r="G77" s="148">
        <v>100</v>
      </c>
      <c r="H77" s="148">
        <v>8500</v>
      </c>
      <c r="I77" s="148">
        <v>8500</v>
      </c>
      <c r="J77" s="148" t="s">
        <v>449</v>
      </c>
      <c r="K77" s="148" t="s">
        <v>449</v>
      </c>
      <c r="L77" s="365">
        <f>G77+H77+I77</f>
        <v>17100</v>
      </c>
      <c r="M77" s="366" t="s">
        <v>30</v>
      </c>
      <c r="N77" s="367" t="s">
        <v>456</v>
      </c>
    </row>
    <row r="78" spans="1:14" s="46" customFormat="1" ht="21.7" customHeight="1" x14ac:dyDescent="0.45">
      <c r="A78" s="150"/>
      <c r="B78" s="151" t="s">
        <v>1</v>
      </c>
      <c r="C78" s="152" t="s">
        <v>3</v>
      </c>
      <c r="D78" s="150"/>
      <c r="E78" s="150"/>
      <c r="F78" s="150"/>
      <c r="G78" s="153">
        <f>G80+G81+G82</f>
        <v>2169.6999999999998</v>
      </c>
      <c r="H78" s="153">
        <f t="shared" ref="H78:K78" si="11">H80+H81+H82</f>
        <v>8950</v>
      </c>
      <c r="I78" s="153">
        <f t="shared" si="11"/>
        <v>8500</v>
      </c>
      <c r="J78" s="153">
        <f t="shared" si="11"/>
        <v>0</v>
      </c>
      <c r="K78" s="153">
        <f t="shared" si="11"/>
        <v>0</v>
      </c>
      <c r="L78" s="153">
        <f>G78+H78+I78+J78+K78</f>
        <v>19619.7</v>
      </c>
      <c r="M78" s="154"/>
      <c r="N78" s="150"/>
    </row>
    <row r="79" spans="1:14" s="46" customFormat="1" x14ac:dyDescent="0.45">
      <c r="A79" s="143"/>
      <c r="B79" s="126" t="s">
        <v>4</v>
      </c>
      <c r="C79" s="155"/>
      <c r="D79" s="140"/>
      <c r="E79" s="140"/>
      <c r="F79" s="140"/>
      <c r="G79" s="141"/>
      <c r="H79" s="141"/>
      <c r="I79" s="141"/>
      <c r="J79" s="141"/>
      <c r="K79" s="141"/>
      <c r="L79" s="130"/>
      <c r="M79" s="142"/>
      <c r="N79" s="143"/>
    </row>
    <row r="80" spans="1:14" s="46" customFormat="1" ht="21.7" customHeight="1" x14ac:dyDescent="0.45">
      <c r="A80" s="156"/>
      <c r="B80" s="126" t="s">
        <v>0</v>
      </c>
      <c r="C80" s="127" t="s">
        <v>3</v>
      </c>
      <c r="D80" s="128"/>
      <c r="E80" s="129"/>
      <c r="F80" s="128"/>
      <c r="G80" s="144">
        <f>G72+G73+G75+G76+G77</f>
        <v>2069.6999999999998</v>
      </c>
      <c r="H80" s="144">
        <f>H72+H73+H77</f>
        <v>8950</v>
      </c>
      <c r="I80" s="144">
        <f>I77</f>
        <v>8500</v>
      </c>
      <c r="J80" s="144">
        <v>0</v>
      </c>
      <c r="K80" s="144">
        <v>0</v>
      </c>
      <c r="L80" s="157">
        <f>G80+H80+I80+J80+K80</f>
        <v>19519.7</v>
      </c>
      <c r="M80" s="142"/>
      <c r="N80" s="143"/>
    </row>
    <row r="81" spans="1:14" s="46" customFormat="1" ht="21.7" customHeight="1" x14ac:dyDescent="0.45">
      <c r="A81" s="156"/>
      <c r="B81" s="126" t="s">
        <v>5</v>
      </c>
      <c r="C81" s="127" t="s">
        <v>3</v>
      </c>
      <c r="D81" s="128"/>
      <c r="E81" s="129"/>
      <c r="F81" s="128"/>
      <c r="G81" s="144">
        <f>G71+G74</f>
        <v>100</v>
      </c>
      <c r="H81" s="144">
        <f t="shared" ref="H81:K81" si="12">H71+H74</f>
        <v>0</v>
      </c>
      <c r="I81" s="144">
        <f t="shared" si="12"/>
        <v>0</v>
      </c>
      <c r="J81" s="144">
        <f t="shared" si="12"/>
        <v>0</v>
      </c>
      <c r="K81" s="144">
        <f t="shared" si="12"/>
        <v>0</v>
      </c>
      <c r="L81" s="157">
        <f t="shared" ref="L81:L82" si="13">G81+H81+I81+J81+K81</f>
        <v>100</v>
      </c>
      <c r="M81" s="142"/>
      <c r="N81" s="143"/>
    </row>
    <row r="82" spans="1:14" s="46" customFormat="1" ht="21.7" customHeight="1" x14ac:dyDescent="0.45">
      <c r="A82" s="156"/>
      <c r="B82" s="126" t="s">
        <v>6</v>
      </c>
      <c r="C82" s="127" t="s">
        <v>3</v>
      </c>
      <c r="D82" s="128"/>
      <c r="E82" s="129"/>
      <c r="F82" s="128"/>
      <c r="G82" s="144">
        <v>0</v>
      </c>
      <c r="H82" s="144">
        <v>0</v>
      </c>
      <c r="I82" s="144">
        <v>0</v>
      </c>
      <c r="J82" s="144">
        <v>0</v>
      </c>
      <c r="K82" s="144">
        <v>0</v>
      </c>
      <c r="L82" s="157">
        <f t="shared" si="13"/>
        <v>0</v>
      </c>
      <c r="M82" s="142"/>
      <c r="N82" s="143"/>
    </row>
    <row r="83" spans="1:14" s="75" customFormat="1" ht="12" customHeight="1" x14ac:dyDescent="0.45">
      <c r="A83" s="378"/>
      <c r="B83" s="379"/>
      <c r="C83" s="379"/>
      <c r="D83" s="379"/>
      <c r="E83" s="379"/>
      <c r="F83" s="379"/>
      <c r="G83" s="379"/>
      <c r="H83" s="379"/>
      <c r="I83" s="379"/>
      <c r="J83" s="379"/>
      <c r="K83" s="379"/>
      <c r="L83" s="379"/>
      <c r="M83" s="379"/>
      <c r="N83" s="380"/>
    </row>
    <row r="84" spans="1:14" s="46" customFormat="1" x14ac:dyDescent="0.45">
      <c r="A84" s="25"/>
      <c r="B84" s="32" t="s">
        <v>105</v>
      </c>
      <c r="C84" s="118" t="s">
        <v>3</v>
      </c>
      <c r="D84" s="122"/>
      <c r="E84" s="122"/>
      <c r="F84" s="122"/>
      <c r="G84" s="137">
        <f>G86+G87+G88</f>
        <v>3844.3909999999996</v>
      </c>
      <c r="H84" s="137">
        <f t="shared" ref="H84:L84" si="14">H86+H87+H88</f>
        <v>10382.636999999999</v>
      </c>
      <c r="I84" s="137">
        <f t="shared" si="14"/>
        <v>9958.7939999999999</v>
      </c>
      <c r="J84" s="137">
        <f t="shared" si="14"/>
        <v>379</v>
      </c>
      <c r="K84" s="137">
        <f t="shared" si="14"/>
        <v>400.8</v>
      </c>
      <c r="L84" s="137">
        <f t="shared" si="14"/>
        <v>24965.621999999999</v>
      </c>
      <c r="M84" s="273"/>
      <c r="N84" s="25"/>
    </row>
    <row r="85" spans="1:14" s="46" customFormat="1" x14ac:dyDescent="0.45">
      <c r="A85" s="143"/>
      <c r="B85" s="126" t="s">
        <v>4</v>
      </c>
      <c r="C85" s="155"/>
      <c r="D85" s="140"/>
      <c r="E85" s="140"/>
      <c r="F85" s="140"/>
      <c r="G85" s="141"/>
      <c r="H85" s="141"/>
      <c r="I85" s="141"/>
      <c r="J85" s="141"/>
      <c r="K85" s="141"/>
      <c r="L85" s="130"/>
      <c r="M85" s="142"/>
      <c r="N85" s="143"/>
    </row>
    <row r="86" spans="1:14" s="46" customFormat="1" ht="30.75" customHeight="1" x14ac:dyDescent="0.45">
      <c r="A86" s="143"/>
      <c r="B86" s="126" t="s">
        <v>0</v>
      </c>
      <c r="C86" s="125" t="s">
        <v>3</v>
      </c>
      <c r="D86" s="140"/>
      <c r="E86" s="140"/>
      <c r="F86" s="140"/>
      <c r="G86" s="144">
        <f t="shared" ref="G86:K88" si="15">G22+G53+G64+G80</f>
        <v>3184.7829999999999</v>
      </c>
      <c r="H86" s="144">
        <f t="shared" si="15"/>
        <v>10079.346</v>
      </c>
      <c r="I86" s="144">
        <f t="shared" si="15"/>
        <v>9644.8539999999994</v>
      </c>
      <c r="J86" s="144">
        <f t="shared" si="15"/>
        <v>296.8</v>
      </c>
      <c r="K86" s="144">
        <f t="shared" si="15"/>
        <v>318.60000000000002</v>
      </c>
      <c r="L86" s="130">
        <f>J86+I86+H86+G86+K86</f>
        <v>23524.382999999998</v>
      </c>
      <c r="M86" s="142"/>
      <c r="N86" s="143"/>
    </row>
    <row r="87" spans="1:14" s="46" customFormat="1" ht="30.75" customHeight="1" x14ac:dyDescent="0.45">
      <c r="A87" s="143"/>
      <c r="B87" s="126" t="s">
        <v>5</v>
      </c>
      <c r="C87" s="125" t="s">
        <v>3</v>
      </c>
      <c r="D87" s="140"/>
      <c r="E87" s="140"/>
      <c r="F87" s="140"/>
      <c r="G87" s="144">
        <f t="shared" si="15"/>
        <v>659.60799999999995</v>
      </c>
      <c r="H87" s="144">
        <f t="shared" si="15"/>
        <v>303.291</v>
      </c>
      <c r="I87" s="144">
        <f t="shared" si="15"/>
        <v>313.94</v>
      </c>
      <c r="J87" s="144">
        <f t="shared" si="15"/>
        <v>82.2</v>
      </c>
      <c r="K87" s="144">
        <f t="shared" si="15"/>
        <v>82.2</v>
      </c>
      <c r="L87" s="130">
        <f>J87+I87+H87+G87+K87</f>
        <v>1441.239</v>
      </c>
      <c r="M87" s="142"/>
      <c r="N87" s="143"/>
    </row>
    <row r="88" spans="1:14" s="46" customFormat="1" ht="30.75" customHeight="1" x14ac:dyDescent="0.45">
      <c r="A88" s="143"/>
      <c r="B88" s="126" t="s">
        <v>6</v>
      </c>
      <c r="C88" s="125" t="s">
        <v>3</v>
      </c>
      <c r="D88" s="140"/>
      <c r="E88" s="140"/>
      <c r="F88" s="140"/>
      <c r="G88" s="144">
        <f t="shared" si="15"/>
        <v>0</v>
      </c>
      <c r="H88" s="144">
        <f t="shared" si="15"/>
        <v>0</v>
      </c>
      <c r="I88" s="144">
        <f t="shared" si="15"/>
        <v>0</v>
      </c>
      <c r="J88" s="144">
        <f t="shared" si="15"/>
        <v>0</v>
      </c>
      <c r="K88" s="144">
        <f t="shared" si="15"/>
        <v>0</v>
      </c>
      <c r="L88" s="130">
        <f>J88+I88+H88+G88+K88</f>
        <v>0</v>
      </c>
      <c r="M88" s="142"/>
      <c r="N88" s="143"/>
    </row>
    <row r="89" spans="1:14" s="46" customFormat="1" x14ac:dyDescent="0.45">
      <c r="A89" s="25"/>
      <c r="B89" s="32" t="s">
        <v>168</v>
      </c>
      <c r="C89" s="118" t="s">
        <v>3</v>
      </c>
      <c r="D89" s="122"/>
      <c r="E89" s="122"/>
      <c r="F89" s="122"/>
      <c r="G89" s="137">
        <f t="shared" ref="G89:L89" si="16">G91+G92+G93</f>
        <v>165166.701</v>
      </c>
      <c r="H89" s="137">
        <f t="shared" si="16"/>
        <v>163421.15021076999</v>
      </c>
      <c r="I89" s="137">
        <f t="shared" si="16"/>
        <v>130738.6252596151</v>
      </c>
      <c r="J89" s="137">
        <f t="shared" si="16"/>
        <v>126552.08672778816</v>
      </c>
      <c r="K89" s="137">
        <f t="shared" si="16"/>
        <v>124802.32549873332</v>
      </c>
      <c r="L89" s="137">
        <f t="shared" si="16"/>
        <v>710680.88869690651</v>
      </c>
      <c r="M89" s="273"/>
      <c r="N89" s="25"/>
    </row>
    <row r="90" spans="1:14" s="46" customFormat="1" x14ac:dyDescent="0.45">
      <c r="A90" s="143"/>
      <c r="B90" s="126" t="s">
        <v>4</v>
      </c>
      <c r="C90" s="155"/>
      <c r="D90" s="140"/>
      <c r="E90" s="140"/>
      <c r="F90" s="140"/>
      <c r="G90" s="141"/>
      <c r="H90" s="141"/>
      <c r="I90" s="141"/>
      <c r="J90" s="141"/>
      <c r="K90" s="141"/>
      <c r="L90" s="130"/>
      <c r="M90" s="142"/>
      <c r="N90" s="143"/>
    </row>
    <row r="91" spans="1:14" s="46" customFormat="1" ht="30.75" customHeight="1" x14ac:dyDescent="0.45">
      <c r="A91" s="143"/>
      <c r="B91" s="126" t="s">
        <v>0</v>
      </c>
      <c r="C91" s="125" t="s">
        <v>3</v>
      </c>
      <c r="D91" s="140"/>
      <c r="E91" s="140"/>
      <c r="F91" s="140"/>
      <c r="G91" s="144">
        <f>'1 направление'!G131+'2 направление'!G142+'3 направление'!G86</f>
        <v>28769.415000000001</v>
      </c>
      <c r="H91" s="144">
        <f>'1 направление'!H131+'2 направление'!H142+'3 направление'!H86</f>
        <v>36823.798576319998</v>
      </c>
      <c r="I91" s="144">
        <f>'1 направление'!I131+'2 направление'!I142+'3 направление'!I86</f>
        <v>30445.953999999998</v>
      </c>
      <c r="J91" s="144">
        <f>'1 направление'!J131+'2 направление'!J142+'3 направление'!J86</f>
        <v>22569.7</v>
      </c>
      <c r="K91" s="144">
        <f>'1 направление'!K131+'2 направление'!K142+'3 направление'!K86</f>
        <v>16258.6</v>
      </c>
      <c r="L91" s="130">
        <f>J91+I91+H91+G91+K91</f>
        <v>134867.46757631999</v>
      </c>
      <c r="M91" s="142"/>
      <c r="N91" s="143"/>
    </row>
    <row r="92" spans="1:14" s="46" customFormat="1" ht="30.75" customHeight="1" x14ac:dyDescent="0.45">
      <c r="A92" s="143"/>
      <c r="B92" s="126" t="s">
        <v>5</v>
      </c>
      <c r="C92" s="125" t="s">
        <v>3</v>
      </c>
      <c r="D92" s="140"/>
      <c r="E92" s="140"/>
      <c r="F92" s="140"/>
      <c r="G92" s="144">
        <f>'1 направление'!G132+'2 направление'!G143+'3 направление'!G87</f>
        <v>7408.4859999999999</v>
      </c>
      <c r="H92" s="144">
        <f>'1 направление'!H132+'2 направление'!H143+'3 направление'!H87</f>
        <v>9943.2516344499982</v>
      </c>
      <c r="I92" s="144">
        <f>'1 направление'!I132+'2 направление'!I143+'3 направление'!I87</f>
        <v>9797.4712596151021</v>
      </c>
      <c r="J92" s="144">
        <f>'1 направление'!J132+'2 направление'!J143+'3 направление'!J87</f>
        <v>10980.286727788158</v>
      </c>
      <c r="K92" s="144">
        <f>'1 направление'!K132+'2 направление'!K143+'3 направление'!K87</f>
        <v>10341.725498733329</v>
      </c>
      <c r="L92" s="130">
        <f>J92+I92+H92+G92+K92</f>
        <v>48471.221120586582</v>
      </c>
      <c r="M92" s="142"/>
      <c r="N92" s="143"/>
    </row>
    <row r="93" spans="1:14" s="46" customFormat="1" ht="30.75" customHeight="1" x14ac:dyDescent="0.45">
      <c r="A93" s="143"/>
      <c r="B93" s="126" t="s">
        <v>6</v>
      </c>
      <c r="C93" s="125" t="s">
        <v>3</v>
      </c>
      <c r="D93" s="140"/>
      <c r="E93" s="140"/>
      <c r="F93" s="140"/>
      <c r="G93" s="144">
        <f>'1 направление'!G133+'2 направление'!G144+'3 направление'!G88</f>
        <v>128988.8</v>
      </c>
      <c r="H93" s="144">
        <f>'1 направление'!H133+'2 направление'!H144+'3 направление'!H88</f>
        <v>116654.1</v>
      </c>
      <c r="I93" s="144">
        <f>'1 направление'!I133+'2 направление'!I144+'3 направление'!I88</f>
        <v>90495.2</v>
      </c>
      <c r="J93" s="144">
        <f>'1 направление'!J133+'2 направление'!J144+'3 направление'!J88</f>
        <v>93002.1</v>
      </c>
      <c r="K93" s="144">
        <f>'1 направление'!K133+'2 направление'!K144+'3 направление'!K88</f>
        <v>98202</v>
      </c>
      <c r="L93" s="130">
        <f>J93+I93+H93+G93+K93</f>
        <v>527342.19999999995</v>
      </c>
      <c r="M93" s="142"/>
      <c r="N93" s="143"/>
    </row>
    <row r="94" spans="1:14" s="75" customFormat="1" ht="28.05" customHeight="1" x14ac:dyDescent="0.45">
      <c r="A94" s="93"/>
      <c r="B94" s="310" t="s">
        <v>429</v>
      </c>
      <c r="C94" s="94"/>
      <c r="D94" s="95"/>
      <c r="E94" s="95"/>
      <c r="F94" s="95"/>
      <c r="G94" s="95"/>
      <c r="H94" s="95"/>
      <c r="I94" s="95"/>
      <c r="J94" s="95"/>
      <c r="K94" s="95"/>
      <c r="L94" s="96"/>
      <c r="M94" s="96"/>
      <c r="N94" s="97"/>
    </row>
    <row r="95" spans="1:14" ht="15.5" customHeight="1" x14ac:dyDescent="0.45">
      <c r="B95" s="307" t="s">
        <v>387</v>
      </c>
    </row>
    <row r="96" spans="1:14" x14ac:dyDescent="0.45">
      <c r="B96" s="307" t="s">
        <v>388</v>
      </c>
    </row>
    <row r="97" spans="2:2" x14ac:dyDescent="0.45">
      <c r="B97" s="307" t="s">
        <v>389</v>
      </c>
    </row>
    <row r="98" spans="2:2" x14ac:dyDescent="0.45">
      <c r="B98" s="307" t="s">
        <v>390</v>
      </c>
    </row>
    <row r="99" spans="2:2" x14ac:dyDescent="0.45">
      <c r="B99" s="307" t="s">
        <v>391</v>
      </c>
    </row>
    <row r="100" spans="2:2" x14ac:dyDescent="0.45">
      <c r="B100" s="307" t="s">
        <v>392</v>
      </c>
    </row>
    <row r="101" spans="2:2" x14ac:dyDescent="0.45">
      <c r="B101" s="307" t="s">
        <v>393</v>
      </c>
    </row>
    <row r="102" spans="2:2" x14ac:dyDescent="0.45">
      <c r="B102" s="307" t="s">
        <v>394</v>
      </c>
    </row>
    <row r="103" spans="2:2" x14ac:dyDescent="0.45">
      <c r="B103" s="307" t="s">
        <v>395</v>
      </c>
    </row>
    <row r="104" spans="2:2" x14ac:dyDescent="0.45">
      <c r="B104" s="307" t="s">
        <v>396</v>
      </c>
    </row>
    <row r="105" spans="2:2" x14ac:dyDescent="0.45">
      <c r="B105" s="307" t="s">
        <v>397</v>
      </c>
    </row>
    <row r="106" spans="2:2" x14ac:dyDescent="0.45">
      <c r="B106" s="307" t="s">
        <v>398</v>
      </c>
    </row>
    <row r="107" spans="2:2" x14ac:dyDescent="0.45">
      <c r="B107" s="307" t="s">
        <v>399</v>
      </c>
    </row>
    <row r="108" spans="2:2" x14ac:dyDescent="0.45">
      <c r="B108" s="307" t="s">
        <v>400</v>
      </c>
    </row>
    <row r="109" spans="2:2" x14ac:dyDescent="0.45">
      <c r="B109" s="308" t="s">
        <v>401</v>
      </c>
    </row>
    <row r="110" spans="2:2" x14ac:dyDescent="0.45">
      <c r="B110" s="306" t="s">
        <v>404</v>
      </c>
    </row>
    <row r="111" spans="2:2" x14ac:dyDescent="0.45">
      <c r="B111" s="306" t="s">
        <v>405</v>
      </c>
    </row>
    <row r="112" spans="2:2" x14ac:dyDescent="0.45">
      <c r="B112" s="306" t="s">
        <v>430</v>
      </c>
    </row>
    <row r="113" spans="1:14" x14ac:dyDescent="0.45">
      <c r="B113" s="306" t="s">
        <v>431</v>
      </c>
    </row>
    <row r="114" spans="1:14" x14ac:dyDescent="0.45">
      <c r="B114" s="306" t="s">
        <v>432</v>
      </c>
    </row>
    <row r="115" spans="1:14" s="66" customFormat="1" x14ac:dyDescent="0.45">
      <c r="A115" s="309"/>
      <c r="B115" s="306" t="s">
        <v>408</v>
      </c>
      <c r="C115" s="306"/>
      <c r="D115" s="309"/>
      <c r="E115" s="309"/>
      <c r="F115" s="306"/>
      <c r="G115" s="306"/>
      <c r="H115" s="306"/>
      <c r="I115" s="306"/>
      <c r="J115" s="306"/>
      <c r="K115" s="306"/>
      <c r="L115" s="27"/>
      <c r="M115" s="27"/>
      <c r="N115" s="306"/>
    </row>
    <row r="116" spans="1:14" s="66" customFormat="1" x14ac:dyDescent="0.45">
      <c r="A116" s="309"/>
      <c r="B116" s="306" t="s">
        <v>409</v>
      </c>
      <c r="C116" s="306"/>
      <c r="D116" s="309"/>
      <c r="E116" s="309"/>
      <c r="F116" s="306"/>
      <c r="G116" s="306"/>
      <c r="H116" s="306"/>
      <c r="I116" s="306"/>
      <c r="J116" s="306"/>
      <c r="K116" s="306"/>
      <c r="L116" s="27"/>
      <c r="M116" s="27"/>
      <c r="N116" s="306"/>
    </row>
    <row r="117" spans="1:14" s="66" customFormat="1" x14ac:dyDescent="0.45">
      <c r="A117" s="309"/>
      <c r="B117" s="306" t="s">
        <v>410</v>
      </c>
      <c r="C117" s="306"/>
      <c r="D117" s="309"/>
      <c r="E117" s="309"/>
      <c r="F117" s="306"/>
      <c r="G117" s="306"/>
      <c r="H117" s="306"/>
      <c r="I117" s="306"/>
      <c r="J117" s="306"/>
      <c r="K117" s="306"/>
      <c r="L117" s="27"/>
      <c r="M117" s="27"/>
      <c r="N117" s="306"/>
    </row>
    <row r="118" spans="1:14" s="66" customFormat="1" x14ac:dyDescent="0.45">
      <c r="A118" s="309"/>
      <c r="B118" s="306" t="s">
        <v>411</v>
      </c>
      <c r="C118" s="306"/>
      <c r="D118" s="309"/>
      <c r="E118" s="309"/>
      <c r="F118" s="306"/>
      <c r="G118" s="306"/>
      <c r="H118" s="306"/>
      <c r="I118" s="306"/>
      <c r="J118" s="306"/>
      <c r="K118" s="306"/>
      <c r="L118" s="27"/>
      <c r="M118" s="27"/>
      <c r="N118" s="306"/>
    </row>
    <row r="119" spans="1:14" s="66" customFormat="1" x14ac:dyDescent="0.45">
      <c r="A119" s="309"/>
      <c r="B119" s="306" t="s">
        <v>412</v>
      </c>
      <c r="C119" s="306"/>
      <c r="D119" s="309"/>
      <c r="E119" s="309"/>
      <c r="F119" s="306"/>
      <c r="G119" s="306"/>
      <c r="H119" s="306"/>
      <c r="I119" s="306"/>
      <c r="J119" s="306"/>
      <c r="K119" s="306"/>
      <c r="L119" s="27"/>
      <c r="M119" s="27"/>
      <c r="N119" s="306"/>
    </row>
    <row r="120" spans="1:14" s="66" customFormat="1" x14ac:dyDescent="0.45">
      <c r="A120" s="309"/>
      <c r="B120" s="306" t="s">
        <v>413</v>
      </c>
      <c r="C120" s="306"/>
      <c r="D120" s="309"/>
      <c r="E120" s="309"/>
      <c r="F120" s="306"/>
      <c r="G120" s="306"/>
      <c r="H120" s="306"/>
      <c r="I120" s="306"/>
      <c r="J120" s="306"/>
      <c r="K120" s="306"/>
      <c r="L120" s="27"/>
      <c r="M120" s="27"/>
      <c r="N120" s="306"/>
    </row>
    <row r="121" spans="1:14" s="66" customFormat="1" x14ac:dyDescent="0.45">
      <c r="A121" s="309"/>
      <c r="B121" s="306" t="s">
        <v>414</v>
      </c>
      <c r="C121" s="306"/>
      <c r="D121" s="309"/>
      <c r="E121" s="309"/>
      <c r="F121" s="306"/>
      <c r="G121" s="306"/>
      <c r="H121" s="306"/>
      <c r="I121" s="306"/>
      <c r="J121" s="306"/>
      <c r="K121" s="306"/>
      <c r="L121" s="27"/>
      <c r="M121" s="27"/>
      <c r="N121" s="306"/>
    </row>
    <row r="122" spans="1:14" s="66" customFormat="1" x14ac:dyDescent="0.45">
      <c r="A122" s="309"/>
      <c r="B122" s="306" t="s">
        <v>415</v>
      </c>
      <c r="C122" s="306"/>
      <c r="D122" s="309"/>
      <c r="E122" s="309"/>
      <c r="F122" s="306"/>
      <c r="G122" s="306"/>
      <c r="H122" s="306"/>
      <c r="I122" s="306"/>
      <c r="J122" s="306"/>
      <c r="K122" s="306"/>
      <c r="L122" s="27"/>
      <c r="M122" s="27"/>
      <c r="N122" s="306"/>
    </row>
    <row r="123" spans="1:14" s="66" customFormat="1" x14ac:dyDescent="0.45">
      <c r="A123" s="309"/>
      <c r="B123" s="306" t="s">
        <v>416</v>
      </c>
      <c r="C123" s="306"/>
      <c r="D123" s="309"/>
      <c r="E123" s="309"/>
      <c r="F123" s="306"/>
      <c r="G123" s="306"/>
      <c r="H123" s="306"/>
      <c r="I123" s="306"/>
      <c r="J123" s="306"/>
      <c r="K123" s="306"/>
      <c r="L123" s="27"/>
      <c r="M123" s="27"/>
      <c r="N123" s="306"/>
    </row>
    <row r="124" spans="1:14" s="66" customFormat="1" x14ac:dyDescent="0.45">
      <c r="A124" s="309"/>
      <c r="B124" s="306" t="s">
        <v>417</v>
      </c>
      <c r="C124" s="306"/>
      <c r="D124" s="309"/>
      <c r="E124" s="309"/>
      <c r="F124" s="306"/>
      <c r="G124" s="306"/>
      <c r="H124" s="306"/>
      <c r="I124" s="306"/>
      <c r="J124" s="306"/>
      <c r="K124" s="306"/>
      <c r="L124" s="27"/>
      <c r="M124" s="27"/>
      <c r="N124" s="306"/>
    </row>
    <row r="125" spans="1:14" s="66" customFormat="1" x14ac:dyDescent="0.45">
      <c r="A125" s="309"/>
      <c r="B125" s="306" t="s">
        <v>418</v>
      </c>
      <c r="C125" s="306"/>
      <c r="D125" s="309"/>
      <c r="E125" s="309"/>
      <c r="F125" s="306"/>
      <c r="G125" s="306"/>
      <c r="H125" s="306"/>
      <c r="I125" s="306"/>
      <c r="J125" s="306"/>
      <c r="K125" s="306"/>
      <c r="L125" s="27"/>
      <c r="M125" s="27"/>
      <c r="N125" s="306"/>
    </row>
    <row r="126" spans="1:14" s="66" customFormat="1" x14ac:dyDescent="0.45">
      <c r="A126" s="309"/>
      <c r="B126" s="306" t="s">
        <v>419</v>
      </c>
      <c r="C126" s="306"/>
      <c r="D126" s="309"/>
      <c r="E126" s="309"/>
      <c r="F126" s="306"/>
      <c r="G126" s="306"/>
      <c r="H126" s="306"/>
      <c r="I126" s="306"/>
      <c r="J126" s="306"/>
      <c r="K126" s="306"/>
      <c r="L126" s="27"/>
      <c r="M126" s="27"/>
      <c r="N126" s="306"/>
    </row>
    <row r="127" spans="1:14" s="66" customFormat="1" x14ac:dyDescent="0.45">
      <c r="A127" s="309"/>
      <c r="B127" s="306" t="s">
        <v>420</v>
      </c>
      <c r="C127" s="306"/>
      <c r="D127" s="309"/>
      <c r="E127" s="309"/>
      <c r="F127" s="306"/>
      <c r="G127" s="306"/>
      <c r="H127" s="306"/>
      <c r="I127" s="306"/>
      <c r="J127" s="306"/>
      <c r="K127" s="306"/>
      <c r="L127" s="27"/>
      <c r="M127" s="27"/>
      <c r="N127" s="306"/>
    </row>
    <row r="128" spans="1:14" s="66" customFormat="1" x14ac:dyDescent="0.45">
      <c r="A128" s="309"/>
      <c r="B128" s="306" t="s">
        <v>421</v>
      </c>
      <c r="C128" s="306"/>
      <c r="D128" s="309"/>
      <c r="E128" s="309"/>
      <c r="F128" s="306"/>
      <c r="G128" s="306"/>
      <c r="H128" s="306"/>
      <c r="I128" s="306"/>
      <c r="J128" s="306"/>
      <c r="K128" s="306"/>
      <c r="L128" s="27"/>
      <c r="M128" s="27"/>
      <c r="N128" s="306"/>
    </row>
    <row r="129" spans="1:14" s="66" customFormat="1" x14ac:dyDescent="0.45">
      <c r="A129" s="309"/>
      <c r="B129" s="306" t="s">
        <v>402</v>
      </c>
      <c r="C129" s="306"/>
      <c r="D129" s="309"/>
      <c r="E129" s="309"/>
      <c r="F129" s="306"/>
      <c r="G129" s="306"/>
      <c r="H129" s="306"/>
      <c r="I129" s="306"/>
      <c r="J129" s="306"/>
      <c r="K129" s="306"/>
      <c r="L129" s="27"/>
      <c r="M129" s="27"/>
      <c r="N129" s="306"/>
    </row>
    <row r="130" spans="1:14" s="66" customFormat="1" x14ac:dyDescent="0.45">
      <c r="A130" s="309"/>
      <c r="B130" s="306" t="s">
        <v>406</v>
      </c>
      <c r="C130" s="306"/>
      <c r="D130" s="309"/>
      <c r="E130" s="309"/>
      <c r="F130" s="306"/>
      <c r="G130" s="306"/>
      <c r="H130" s="306"/>
      <c r="I130" s="306"/>
      <c r="J130" s="306"/>
      <c r="K130" s="306"/>
      <c r="L130" s="27"/>
      <c r="M130" s="27"/>
      <c r="N130" s="306"/>
    </row>
    <row r="131" spans="1:14" s="66" customFormat="1" x14ac:dyDescent="0.45">
      <c r="A131" s="309"/>
      <c r="B131" s="306" t="s">
        <v>422</v>
      </c>
      <c r="C131" s="306"/>
      <c r="D131" s="309"/>
      <c r="E131" s="309"/>
      <c r="F131" s="306"/>
      <c r="G131" s="306"/>
      <c r="H131" s="306"/>
      <c r="I131" s="306"/>
      <c r="J131" s="306"/>
      <c r="K131" s="306"/>
      <c r="L131" s="27"/>
      <c r="M131" s="27"/>
      <c r="N131" s="306"/>
    </row>
    <row r="132" spans="1:14" s="66" customFormat="1" x14ac:dyDescent="0.45">
      <c r="A132" s="309"/>
      <c r="B132" s="306" t="s">
        <v>407</v>
      </c>
      <c r="C132" s="306"/>
      <c r="D132" s="309"/>
      <c r="E132" s="309"/>
      <c r="F132" s="306"/>
      <c r="G132" s="306"/>
      <c r="H132" s="306"/>
      <c r="I132" s="306"/>
      <c r="J132" s="306"/>
      <c r="K132" s="306"/>
      <c r="L132" s="27"/>
      <c r="M132" s="27"/>
      <c r="N132" s="306"/>
    </row>
    <row r="133" spans="1:14" s="66" customFormat="1" x14ac:dyDescent="0.45">
      <c r="A133" s="309"/>
      <c r="B133" s="306" t="s">
        <v>423</v>
      </c>
      <c r="C133" s="306"/>
      <c r="D133" s="309"/>
      <c r="E133" s="309"/>
      <c r="F133" s="306"/>
      <c r="G133" s="306"/>
      <c r="H133" s="306"/>
      <c r="I133" s="306"/>
      <c r="J133" s="306"/>
      <c r="K133" s="306"/>
      <c r="L133" s="27"/>
      <c r="M133" s="27"/>
      <c r="N133" s="306"/>
    </row>
    <row r="134" spans="1:14" s="66" customFormat="1" x14ac:dyDescent="0.45">
      <c r="A134" s="309"/>
      <c r="B134" s="306" t="s">
        <v>436</v>
      </c>
      <c r="C134" s="306"/>
      <c r="D134" s="309"/>
      <c r="E134" s="309"/>
      <c r="F134" s="306"/>
      <c r="G134" s="306"/>
      <c r="H134" s="306"/>
      <c r="I134" s="306"/>
      <c r="J134" s="306"/>
      <c r="K134" s="306"/>
      <c r="L134" s="27"/>
      <c r="M134" s="27"/>
      <c r="N134" s="306"/>
    </row>
    <row r="135" spans="1:14" s="66" customFormat="1" x14ac:dyDescent="0.45">
      <c r="A135" s="309"/>
      <c r="B135" s="306" t="s">
        <v>424</v>
      </c>
      <c r="C135" s="306"/>
      <c r="D135" s="309"/>
      <c r="E135" s="309"/>
      <c r="F135" s="306"/>
      <c r="G135" s="306"/>
      <c r="H135" s="306"/>
      <c r="I135" s="306"/>
      <c r="J135" s="306"/>
      <c r="K135" s="306"/>
      <c r="L135" s="27"/>
      <c r="M135" s="27"/>
      <c r="N135" s="306"/>
    </row>
    <row r="136" spans="1:14" s="66" customFormat="1" x14ac:dyDescent="0.45">
      <c r="A136" s="309"/>
      <c r="B136" s="306" t="s">
        <v>425</v>
      </c>
      <c r="C136" s="306"/>
      <c r="D136" s="309"/>
      <c r="E136" s="309"/>
      <c r="F136" s="306"/>
      <c r="G136" s="306"/>
      <c r="H136" s="306"/>
      <c r="I136" s="306"/>
      <c r="J136" s="306"/>
      <c r="K136" s="306"/>
      <c r="L136" s="27"/>
      <c r="M136" s="27"/>
      <c r="N136" s="306"/>
    </row>
    <row r="137" spans="1:14" s="66" customFormat="1" x14ac:dyDescent="0.45">
      <c r="A137" s="309"/>
      <c r="B137" s="306" t="s">
        <v>426</v>
      </c>
      <c r="C137" s="306"/>
      <c r="D137" s="309"/>
      <c r="E137" s="309"/>
      <c r="F137" s="306"/>
      <c r="G137" s="306"/>
      <c r="H137" s="306"/>
      <c r="I137" s="306"/>
      <c r="J137" s="306"/>
      <c r="K137" s="306"/>
      <c r="L137" s="27"/>
      <c r="M137" s="27"/>
      <c r="N137" s="306"/>
    </row>
    <row r="138" spans="1:14" s="66" customFormat="1" x14ac:dyDescent="0.45">
      <c r="A138" s="309"/>
      <c r="B138" s="306" t="s">
        <v>427</v>
      </c>
      <c r="C138" s="306"/>
      <c r="D138" s="309"/>
      <c r="E138" s="309"/>
      <c r="F138" s="306"/>
      <c r="G138" s="306"/>
      <c r="H138" s="306"/>
      <c r="I138" s="306"/>
      <c r="J138" s="306"/>
      <c r="K138" s="306"/>
      <c r="L138" s="27"/>
      <c r="M138" s="27"/>
      <c r="N138" s="306"/>
    </row>
    <row r="139" spans="1:14" s="66" customFormat="1" x14ac:dyDescent="0.45">
      <c r="A139" s="309"/>
      <c r="B139" s="306" t="s">
        <v>428</v>
      </c>
      <c r="C139" s="306"/>
      <c r="D139" s="309"/>
      <c r="E139" s="309"/>
      <c r="F139" s="306"/>
      <c r="G139" s="306"/>
      <c r="H139" s="306"/>
      <c r="I139" s="306"/>
      <c r="J139" s="306"/>
      <c r="K139" s="306"/>
      <c r="L139" s="27"/>
      <c r="M139" s="27"/>
      <c r="N139" s="306"/>
    </row>
  </sheetData>
  <mergeCells count="33">
    <mergeCell ref="A1:N1"/>
    <mergeCell ref="A3:A4"/>
    <mergeCell ref="B3:B4"/>
    <mergeCell ref="C3:C4"/>
    <mergeCell ref="D3:D4"/>
    <mergeCell ref="E3:E4"/>
    <mergeCell ref="F3:F4"/>
    <mergeCell ref="G3:L3"/>
    <mergeCell ref="M3:M4"/>
    <mergeCell ref="N3:N4"/>
    <mergeCell ref="B14:L14"/>
    <mergeCell ref="B59:L59"/>
    <mergeCell ref="A11:A12"/>
    <mergeCell ref="B11:B12"/>
    <mergeCell ref="D11:D12"/>
    <mergeCell ref="G46:K46"/>
    <mergeCell ref="F32:F33"/>
    <mergeCell ref="A32:A33"/>
    <mergeCell ref="B32:B33"/>
    <mergeCell ref="C32:C33"/>
    <mergeCell ref="D32:D33"/>
    <mergeCell ref="E32:E33"/>
    <mergeCell ref="G41:J41"/>
    <mergeCell ref="G45:J45"/>
    <mergeCell ref="E11:E12"/>
    <mergeCell ref="F11:F12"/>
    <mergeCell ref="A83:N83"/>
    <mergeCell ref="F73:F74"/>
    <mergeCell ref="A73:A74"/>
    <mergeCell ref="B73:B74"/>
    <mergeCell ref="C73:C74"/>
    <mergeCell ref="D73:D74"/>
    <mergeCell ref="E73:E74"/>
  </mergeCells>
  <pageMargins left="0.39370078740157483" right="0.39370078740157483" top="0.39370078740157483" bottom="0.39370078740157483" header="3.937007874015748E-2" footer="3.937007874015748E-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 направление</vt:lpstr>
      <vt:lpstr>2 направление</vt:lpstr>
      <vt:lpstr>3 направление</vt:lpstr>
      <vt:lpstr>'1 направление'!Область_печати</vt:lpstr>
      <vt:lpstr>'2 направление'!Область_печати</vt:lpstr>
      <vt:lpstr>'3 направление'!Область_печати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Sagynbekova_K</dc:creator>
  <cp:lastModifiedBy>Асия Р. Дулатова</cp:lastModifiedBy>
  <cp:lastPrinted>2021-03-04T04:50:29Z</cp:lastPrinted>
  <dcterms:created xsi:type="dcterms:W3CDTF">2010-07-21T11:07:42Z</dcterms:created>
  <dcterms:modified xsi:type="dcterms:W3CDTF">2022-02-28T10:43:22Z</dcterms:modified>
</cp:coreProperties>
</file>