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 firstSheet="1" activeTab="1"/>
  </bookViews>
  <sheets>
    <sheet name="Лист5 (2)" sheetId="4" state="hidden" r:id="rId1"/>
    <sheet name="Лист1" sheetId="1" r:id="rId2"/>
    <sheet name="Лист5" sheetId="5" r:id="rId3"/>
  </sheets>
  <externalReferences>
    <externalReference r:id="rId4"/>
  </externalReferences>
  <definedNames>
    <definedName name="_xlnm.Print_Area" localSheetId="1">Лист1!$A$1:$N$1723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9" i="5" l="1"/>
  <c r="C158" i="5"/>
  <c r="H10" i="5" l="1"/>
  <c r="H12" i="5"/>
  <c r="C15" i="5"/>
  <c r="D15" i="5"/>
  <c r="E15" i="5"/>
  <c r="F15" i="5"/>
  <c r="G15" i="5"/>
  <c r="H15" i="5"/>
  <c r="C22" i="5"/>
  <c r="D22" i="5"/>
  <c r="H24" i="5"/>
  <c r="D26" i="5"/>
  <c r="D29" i="5" s="1"/>
  <c r="E26" i="5"/>
  <c r="E29" i="5" s="1"/>
  <c r="F26" i="5"/>
  <c r="F159" i="5" s="1"/>
  <c r="G26" i="5"/>
  <c r="H28" i="5"/>
  <c r="C29" i="5"/>
  <c r="F29" i="5"/>
  <c r="G29" i="5"/>
  <c r="H31" i="5"/>
  <c r="H33" i="5"/>
  <c r="C36" i="5"/>
  <c r="D36" i="5"/>
  <c r="E36" i="5"/>
  <c r="H36" i="5" s="1"/>
  <c r="H38" i="5"/>
  <c r="E40" i="5"/>
  <c r="E43" i="5" s="1"/>
  <c r="F40" i="5"/>
  <c r="F43" i="5" s="1"/>
  <c r="G40" i="5"/>
  <c r="G43" i="5" s="1"/>
  <c r="C43" i="5"/>
  <c r="D43" i="5"/>
  <c r="H45" i="5"/>
  <c r="H47" i="5"/>
  <c r="H49" i="5"/>
  <c r="C50" i="5"/>
  <c r="H50" i="5" s="1"/>
  <c r="D50" i="5"/>
  <c r="E50" i="5"/>
  <c r="F50" i="5"/>
  <c r="G50" i="5"/>
  <c r="C57" i="5"/>
  <c r="H59" i="5"/>
  <c r="H63" i="5"/>
  <c r="C64" i="5"/>
  <c r="D64" i="5"/>
  <c r="E64" i="5"/>
  <c r="F64" i="5"/>
  <c r="H64" i="5" s="1"/>
  <c r="H66" i="5"/>
  <c r="H68" i="5"/>
  <c r="H70" i="5"/>
  <c r="H71" i="5" s="1"/>
  <c r="C71" i="5"/>
  <c r="D71" i="5"/>
  <c r="E71" i="5"/>
  <c r="F71" i="5"/>
  <c r="G71" i="5"/>
  <c r="H73" i="5"/>
  <c r="H75" i="5"/>
  <c r="H77" i="5"/>
  <c r="C78" i="5"/>
  <c r="D78" i="5"/>
  <c r="E78" i="5"/>
  <c r="F78" i="5"/>
  <c r="G78" i="5"/>
  <c r="H80" i="5"/>
  <c r="H82" i="5"/>
  <c r="H84" i="5"/>
  <c r="H89" i="5"/>
  <c r="H96" i="5"/>
  <c r="C99" i="5"/>
  <c r="D99" i="5"/>
  <c r="E99" i="5"/>
  <c r="H99" i="5"/>
  <c r="H101" i="5"/>
  <c r="H103" i="5"/>
  <c r="C106" i="5"/>
  <c r="D106" i="5"/>
  <c r="E106" i="5"/>
  <c r="F106" i="5"/>
  <c r="G106" i="5"/>
  <c r="H106" i="5"/>
  <c r="H129" i="5"/>
  <c r="H131" i="5"/>
  <c r="C134" i="5"/>
  <c r="D134" i="5"/>
  <c r="H134" i="5" s="1"/>
  <c r="E134" i="5"/>
  <c r="F134" i="5"/>
  <c r="H136" i="5"/>
  <c r="H138" i="5"/>
  <c r="H140" i="5"/>
  <c r="C141" i="5"/>
  <c r="D141" i="5"/>
  <c r="E141" i="5"/>
  <c r="F141" i="5"/>
  <c r="G141" i="5"/>
  <c r="H141" i="5"/>
  <c r="D158" i="5"/>
  <c r="E158" i="5"/>
  <c r="F158" i="5"/>
  <c r="G158" i="5"/>
  <c r="C160" i="5"/>
  <c r="D160" i="5"/>
  <c r="E160" i="5"/>
  <c r="F160" i="5"/>
  <c r="G160" i="5"/>
  <c r="H40" i="5" l="1"/>
  <c r="E159" i="5"/>
  <c r="H29" i="5"/>
  <c r="G159" i="5"/>
  <c r="H78" i="5"/>
  <c r="H43" i="5"/>
  <c r="H26" i="5"/>
  <c r="D159" i="5"/>
  <c r="G160" i="4"/>
  <c r="F160" i="4"/>
  <c r="E160" i="4"/>
  <c r="D160" i="4"/>
  <c r="C160" i="4"/>
  <c r="E159" i="4"/>
  <c r="C159" i="4"/>
  <c r="G158" i="4"/>
  <c r="F158" i="4"/>
  <c r="E158" i="4"/>
  <c r="D158" i="4"/>
  <c r="C158" i="4"/>
  <c r="G141" i="4"/>
  <c r="F141" i="4"/>
  <c r="E141" i="4"/>
  <c r="D141" i="4"/>
  <c r="H141" i="4" s="1"/>
  <c r="C141" i="4"/>
  <c r="H140" i="4"/>
  <c r="H138" i="4"/>
  <c r="H136" i="4"/>
  <c r="F134" i="4"/>
  <c r="E134" i="4"/>
  <c r="D134" i="4"/>
  <c r="C134" i="4"/>
  <c r="H134" i="4" s="1"/>
  <c r="H131" i="4"/>
  <c r="H129" i="4"/>
  <c r="G106" i="4"/>
  <c r="F106" i="4"/>
  <c r="E106" i="4"/>
  <c r="D106" i="4"/>
  <c r="H106" i="4" s="1"/>
  <c r="C106" i="4"/>
  <c r="H103" i="4"/>
  <c r="H101" i="4"/>
  <c r="H99" i="4"/>
  <c r="E99" i="4"/>
  <c r="D99" i="4"/>
  <c r="C99" i="4"/>
  <c r="H96" i="4"/>
  <c r="H89" i="4"/>
  <c r="H84" i="4"/>
  <c r="H82" i="4"/>
  <c r="H80" i="4"/>
  <c r="G78" i="4"/>
  <c r="F78" i="4"/>
  <c r="E78" i="4"/>
  <c r="D78" i="4"/>
  <c r="C78" i="4"/>
  <c r="H78" i="4" s="1"/>
  <c r="H77" i="4"/>
  <c r="H75" i="4"/>
  <c r="H73" i="4"/>
  <c r="G71" i="4"/>
  <c r="F71" i="4"/>
  <c r="E71" i="4"/>
  <c r="D71" i="4"/>
  <c r="C71" i="4"/>
  <c r="H70" i="4"/>
  <c r="H68" i="4"/>
  <c r="H66" i="4"/>
  <c r="H71" i="4" s="1"/>
  <c r="F64" i="4"/>
  <c r="E64" i="4"/>
  <c r="D64" i="4"/>
  <c r="C64" i="4"/>
  <c r="H64" i="4" s="1"/>
  <c r="H63" i="4"/>
  <c r="H59" i="4"/>
  <c r="C57" i="4"/>
  <c r="G50" i="4"/>
  <c r="F50" i="4"/>
  <c r="E50" i="4"/>
  <c r="D50" i="4"/>
  <c r="C50" i="4"/>
  <c r="H50" i="4" s="1"/>
  <c r="H49" i="4"/>
  <c r="H47" i="4"/>
  <c r="H45" i="4"/>
  <c r="D43" i="4"/>
  <c r="C43" i="4"/>
  <c r="G40" i="4"/>
  <c r="G43" i="4" s="1"/>
  <c r="F40" i="4"/>
  <c r="F43" i="4" s="1"/>
  <c r="E40" i="4"/>
  <c r="E43" i="4" s="1"/>
  <c r="H43" i="4" s="1"/>
  <c r="H38" i="4"/>
  <c r="E36" i="4"/>
  <c r="H36" i="4" s="1"/>
  <c r="D36" i="4"/>
  <c r="C36" i="4"/>
  <c r="H33" i="4"/>
  <c r="H31" i="4"/>
  <c r="G29" i="4"/>
  <c r="F29" i="4"/>
  <c r="E29" i="4"/>
  <c r="C29" i="4"/>
  <c r="H28" i="4"/>
  <c r="G26" i="4"/>
  <c r="G159" i="4" s="1"/>
  <c r="F26" i="4"/>
  <c r="F159" i="4" s="1"/>
  <c r="E26" i="4"/>
  <c r="D26" i="4"/>
  <c r="D159" i="4" s="1"/>
  <c r="H24" i="4"/>
  <c r="D22" i="4"/>
  <c r="C22" i="4"/>
  <c r="H15" i="4"/>
  <c r="G15" i="4"/>
  <c r="F15" i="4"/>
  <c r="E15" i="4"/>
  <c r="D15" i="4"/>
  <c r="C15" i="4"/>
  <c r="H12" i="4"/>
  <c r="H10" i="4"/>
  <c r="H29" i="4" l="1"/>
  <c r="H26" i="4"/>
  <c r="H40" i="4"/>
  <c r="D29" i="4"/>
  <c r="B1217" i="1"/>
  <c r="G292" i="1"/>
  <c r="G456" i="1" l="1"/>
  <c r="J905" i="1" l="1"/>
  <c r="I905" i="1"/>
  <c r="H905" i="1"/>
  <c r="K905" i="1"/>
  <c r="I859" i="1"/>
  <c r="L30" i="1"/>
  <c r="H1602" i="1"/>
  <c r="I1602" i="1"/>
  <c r="J1602" i="1"/>
  <c r="G1602" i="1"/>
  <c r="L1592" i="1"/>
  <c r="L1591" i="1"/>
  <c r="H1594" i="1"/>
  <c r="G1595" i="1"/>
  <c r="G1594" i="1"/>
  <c r="L1602" i="1" l="1"/>
  <c r="G1410" i="1"/>
  <c r="G1530" i="1"/>
  <c r="G1548" i="1"/>
  <c r="I1304" i="1"/>
  <c r="K1173" i="1"/>
  <c r="J1171" i="1"/>
  <c r="H1374" i="1"/>
  <c r="H1233" i="1"/>
  <c r="I1374" i="1"/>
  <c r="J1374" i="1"/>
  <c r="K1374" i="1"/>
  <c r="G1374" i="1"/>
  <c r="I1083" i="1" l="1"/>
  <c r="I908" i="1"/>
  <c r="J908" i="1"/>
  <c r="K908" i="1"/>
  <c r="H908" i="1"/>
  <c r="H1083" i="1"/>
  <c r="G1083" i="1"/>
  <c r="G908" i="1"/>
  <c r="J1094" i="1"/>
  <c r="I1082" i="1"/>
  <c r="H1082" i="1"/>
  <c r="G1082" i="1"/>
  <c r="K1063" i="1"/>
  <c r="J1063" i="1"/>
  <c r="I1063" i="1"/>
  <c r="H1063" i="1"/>
  <c r="G1063" i="1"/>
  <c r="K1054" i="1"/>
  <c r="J1054" i="1"/>
  <c r="I1054" i="1"/>
  <c r="H1054" i="1"/>
  <c r="G1054" i="1"/>
  <c r="K1046" i="1"/>
  <c r="J1046" i="1"/>
  <c r="I1046" i="1"/>
  <c r="H1046" i="1"/>
  <c r="G1046" i="1"/>
  <c r="K1033" i="1"/>
  <c r="J1033" i="1"/>
  <c r="I1033" i="1"/>
  <c r="H1033" i="1"/>
  <c r="G1033" i="1"/>
  <c r="K1024" i="1"/>
  <c r="J1024" i="1"/>
  <c r="I1024" i="1"/>
  <c r="H1024" i="1"/>
  <c r="G1024" i="1"/>
  <c r="K1011" i="1"/>
  <c r="J1011" i="1"/>
  <c r="I1011" i="1"/>
  <c r="H1011" i="1"/>
  <c r="G1011" i="1"/>
  <c r="K1005" i="1"/>
  <c r="J1005" i="1"/>
  <c r="I1005" i="1"/>
  <c r="H1005" i="1"/>
  <c r="G1005" i="1"/>
  <c r="K1000" i="1"/>
  <c r="J1000" i="1"/>
  <c r="I1000" i="1"/>
  <c r="H1000" i="1"/>
  <c r="G1000" i="1"/>
  <c r="K995" i="1"/>
  <c r="J995" i="1"/>
  <c r="I995" i="1"/>
  <c r="H995" i="1"/>
  <c r="G995" i="1"/>
  <c r="K990" i="1"/>
  <c r="J990" i="1"/>
  <c r="I990" i="1"/>
  <c r="H990" i="1"/>
  <c r="G990" i="1"/>
  <c r="K984" i="1"/>
  <c r="J984" i="1"/>
  <c r="I984" i="1"/>
  <c r="H984" i="1"/>
  <c r="G984" i="1"/>
  <c r="K980" i="1"/>
  <c r="J980" i="1"/>
  <c r="I980" i="1"/>
  <c r="H980" i="1"/>
  <c r="G980" i="1"/>
  <c r="K978" i="1"/>
  <c r="J978" i="1"/>
  <c r="I978" i="1"/>
  <c r="H978" i="1"/>
  <c r="G978" i="1"/>
  <c r="K975" i="1"/>
  <c r="J975" i="1"/>
  <c r="I975" i="1"/>
  <c r="H975" i="1"/>
  <c r="G975" i="1"/>
  <c r="K971" i="1"/>
  <c r="J971" i="1"/>
  <c r="I971" i="1"/>
  <c r="H971" i="1"/>
  <c r="G971" i="1"/>
  <c r="K967" i="1"/>
  <c r="J967" i="1"/>
  <c r="I967" i="1"/>
  <c r="H967" i="1"/>
  <c r="G967" i="1"/>
  <c r="K950" i="1"/>
  <c r="J950" i="1"/>
  <c r="I950" i="1"/>
  <c r="H950" i="1"/>
  <c r="G950" i="1"/>
  <c r="K948" i="1"/>
  <c r="J948" i="1"/>
  <c r="I948" i="1"/>
  <c r="H948" i="1"/>
  <c r="G948" i="1"/>
  <c r="K944" i="1"/>
  <c r="J944" i="1"/>
  <c r="I944" i="1"/>
  <c r="H944" i="1"/>
  <c r="G944" i="1"/>
  <c r="K918" i="1"/>
  <c r="J918" i="1"/>
  <c r="I918" i="1"/>
  <c r="H918" i="1"/>
  <c r="G918" i="1"/>
  <c r="L950" i="1" l="1"/>
  <c r="L967" i="1"/>
  <c r="L978" i="1"/>
  <c r="L980" i="1"/>
  <c r="L995" i="1"/>
  <c r="L1000" i="1"/>
  <c r="L1024" i="1"/>
  <c r="L1033" i="1"/>
  <c r="L1063" i="1"/>
  <c r="L944" i="1"/>
  <c r="L948" i="1"/>
  <c r="L971" i="1"/>
  <c r="L975" i="1"/>
  <c r="L984" i="1"/>
  <c r="L990" i="1"/>
  <c r="L1005" i="1"/>
  <c r="L1011" i="1"/>
  <c r="L1046" i="1"/>
  <c r="L1054" i="1"/>
  <c r="L1080" i="1"/>
  <c r="J859" i="1"/>
  <c r="K859" i="1"/>
  <c r="H859" i="1"/>
  <c r="H1184" i="1"/>
  <c r="I1184" i="1"/>
  <c r="J1184" i="1"/>
  <c r="K1184" i="1"/>
  <c r="H1183" i="1"/>
  <c r="I1183" i="1"/>
  <c r="J1183" i="1"/>
  <c r="K1183" i="1"/>
  <c r="G1184" i="1"/>
  <c r="G1183" i="1"/>
  <c r="L1177" i="1"/>
  <c r="L1183" i="1" l="1"/>
  <c r="L1184" i="1"/>
  <c r="G1585" i="1" l="1"/>
  <c r="G1426" i="1"/>
  <c r="G1425" i="1"/>
  <c r="G1418" i="1"/>
  <c r="H1396" i="1"/>
  <c r="G1396" i="1"/>
  <c r="G84" i="1" l="1"/>
  <c r="L465" i="1"/>
  <c r="L478" i="1"/>
  <c r="L477" i="1"/>
  <c r="L476" i="1"/>
  <c r="L475" i="1"/>
  <c r="L474" i="1"/>
  <c r="L473" i="1"/>
  <c r="L472" i="1"/>
  <c r="L489" i="1"/>
  <c r="L496" i="1"/>
  <c r="L503" i="1"/>
  <c r="L510" i="1"/>
  <c r="L518" i="1"/>
  <c r="L525" i="1"/>
  <c r="G564" i="1" l="1"/>
  <c r="J564" i="1"/>
  <c r="I564" i="1"/>
  <c r="H564" i="1"/>
  <c r="H602" i="1"/>
  <c r="H603" i="1"/>
  <c r="G604" i="1"/>
  <c r="G603" i="1"/>
  <c r="L624" i="1"/>
  <c r="L649" i="1"/>
  <c r="L648" i="1"/>
  <c r="L570" i="1"/>
  <c r="L569" i="1"/>
  <c r="K564" i="1"/>
  <c r="L561" i="1"/>
  <c r="L560" i="1"/>
  <c r="H554" i="1"/>
  <c r="G554" i="1"/>
  <c r="L552" i="1"/>
  <c r="L551" i="1"/>
  <c r="L550" i="1"/>
  <c r="L549" i="1"/>
  <c r="L548" i="1"/>
  <c r="K456" i="1" l="1"/>
  <c r="J456" i="1"/>
  <c r="G441" i="1"/>
  <c r="G439" i="1"/>
  <c r="G48" i="1" l="1"/>
  <c r="G88" i="1" l="1"/>
  <c r="G87" i="1"/>
  <c r="G49" i="1"/>
  <c r="G47" i="1"/>
  <c r="G46" i="1"/>
  <c r="H46" i="1"/>
  <c r="G29" i="1" l="1"/>
  <c r="G440" i="1" l="1"/>
  <c r="G382" i="1"/>
  <c r="K1104" i="1" l="1"/>
  <c r="J1104" i="1"/>
  <c r="I1104" i="1"/>
  <c r="H1104" i="1"/>
  <c r="G1104" i="1"/>
  <c r="L1104" i="1" l="1"/>
  <c r="K1094" i="1"/>
  <c r="I1094" i="1"/>
  <c r="G1094" i="1"/>
  <c r="L1081" i="1" l="1"/>
  <c r="L910" i="1"/>
  <c r="J1304" i="1"/>
  <c r="H1304" i="1"/>
  <c r="L1304" i="1" l="1"/>
  <c r="K573" i="1"/>
  <c r="J573" i="1"/>
  <c r="I573" i="1"/>
  <c r="H573" i="1"/>
  <c r="G573" i="1"/>
  <c r="H1279" i="1"/>
  <c r="L573" i="1" l="1"/>
  <c r="G1584" i="1"/>
  <c r="I1667" i="1"/>
  <c r="H1667" i="1"/>
  <c r="G1667" i="1"/>
  <c r="H1658" i="1"/>
  <c r="L1658" i="1" s="1"/>
  <c r="L1642" i="1"/>
  <c r="H1648" i="1"/>
  <c r="G1648" i="1"/>
  <c r="H1632" i="1"/>
  <c r="G1632" i="1"/>
  <c r="G1631" i="1"/>
  <c r="L1631" i="1" s="1"/>
  <c r="L1610" i="1"/>
  <c r="I1585" i="1"/>
  <c r="H1585" i="1"/>
  <c r="I1584" i="1"/>
  <c r="H1584" i="1"/>
  <c r="L1568" i="1"/>
  <c r="L1567" i="1"/>
  <c r="I1548" i="1"/>
  <c r="L1537" i="1"/>
  <c r="L1530" i="1"/>
  <c r="H1521" i="1"/>
  <c r="G1521" i="1"/>
  <c r="K1511" i="1"/>
  <c r="J1511" i="1"/>
  <c r="I1511" i="1"/>
  <c r="H1511" i="1"/>
  <c r="G1511" i="1"/>
  <c r="K1502" i="1"/>
  <c r="G1502" i="1"/>
  <c r="L1480" i="1"/>
  <c r="K1469" i="1"/>
  <c r="J1469" i="1"/>
  <c r="I1469" i="1"/>
  <c r="H1469" i="1"/>
  <c r="G1469" i="1"/>
  <c r="L1461" i="1"/>
  <c r="K1462" i="1"/>
  <c r="J1462" i="1"/>
  <c r="I1462" i="1"/>
  <c r="H1462" i="1"/>
  <c r="G1462" i="1"/>
  <c r="L1454" i="1"/>
  <c r="G1453" i="1"/>
  <c r="L1453" i="1" s="1"/>
  <c r="K1446" i="1"/>
  <c r="J1446" i="1"/>
  <c r="I1446" i="1"/>
  <c r="H1446" i="1"/>
  <c r="G1446" i="1"/>
  <c r="K1439" i="1"/>
  <c r="J1439" i="1"/>
  <c r="I1439" i="1"/>
  <c r="H1439" i="1"/>
  <c r="G1439" i="1"/>
  <c r="K1432" i="1"/>
  <c r="J1432" i="1"/>
  <c r="I1432" i="1"/>
  <c r="H1432" i="1"/>
  <c r="G1432" i="1"/>
  <c r="K1425" i="1"/>
  <c r="J1425" i="1"/>
  <c r="I1425" i="1"/>
  <c r="H1425" i="1"/>
  <c r="L1418" i="1"/>
  <c r="L1410" i="1"/>
  <c r="K1396" i="1"/>
  <c r="J1396" i="1"/>
  <c r="I1396" i="1"/>
  <c r="I1387" i="1"/>
  <c r="H1387" i="1"/>
  <c r="G1387" i="1"/>
  <c r="K1324" i="1"/>
  <c r="J1324" i="1"/>
  <c r="I1324" i="1"/>
  <c r="H1324" i="1"/>
  <c r="G1324" i="1"/>
  <c r="L1594" i="1" l="1"/>
  <c r="L1502" i="1"/>
  <c r="L1632" i="1"/>
  <c r="L1521" i="1"/>
  <c r="L1548" i="1"/>
  <c r="L1648" i="1"/>
  <c r="L1667" i="1"/>
  <c r="L1511" i="1"/>
  <c r="L1462" i="1"/>
  <c r="L1446" i="1"/>
  <c r="L1324" i="1"/>
  <c r="L1374" i="1"/>
  <c r="L1396" i="1"/>
  <c r="L1425" i="1"/>
  <c r="L1387" i="1"/>
  <c r="L1432" i="1"/>
  <c r="L1469" i="1"/>
  <c r="L1439" i="1"/>
  <c r="G1279" i="1"/>
  <c r="L1279" i="1" s="1"/>
  <c r="J1270" i="1"/>
  <c r="I1270" i="1"/>
  <c r="H1270" i="1"/>
  <c r="G1270" i="1"/>
  <c r="H1268" i="1"/>
  <c r="G1268" i="1"/>
  <c r="I1233" i="1"/>
  <c r="G1233" i="1"/>
  <c r="I1232" i="1"/>
  <c r="H1232" i="1"/>
  <c r="G1232" i="1"/>
  <c r="K1208" i="1"/>
  <c r="J1208" i="1"/>
  <c r="I1208" i="1"/>
  <c r="H1208" i="1"/>
  <c r="G1208" i="1"/>
  <c r="K1197" i="1"/>
  <c r="J1197" i="1"/>
  <c r="I1197" i="1"/>
  <c r="H1197" i="1"/>
  <c r="J1173" i="1"/>
  <c r="J1172" i="1"/>
  <c r="I1173" i="1"/>
  <c r="I1172" i="1"/>
  <c r="I1171" i="1"/>
  <c r="H1173" i="1"/>
  <c r="G1173" i="1"/>
  <c r="H1172" i="1"/>
  <c r="H1171" i="1"/>
  <c r="G1172" i="1"/>
  <c r="G1171" i="1"/>
  <c r="K1128" i="1"/>
  <c r="J1128" i="1"/>
  <c r="I1128" i="1"/>
  <c r="H1128" i="1"/>
  <c r="G1128" i="1"/>
  <c r="K1121" i="1"/>
  <c r="J1121" i="1"/>
  <c r="I1121" i="1"/>
  <c r="H1121" i="1"/>
  <c r="G1121" i="1"/>
  <c r="L1171" i="1" l="1"/>
  <c r="L1173" i="1"/>
  <c r="L1172" i="1"/>
  <c r="L1208" i="1"/>
  <c r="L1232" i="1"/>
  <c r="L1268" i="1"/>
  <c r="L1270" i="1"/>
  <c r="L1121" i="1"/>
  <c r="L1128" i="1"/>
  <c r="L1197" i="1"/>
  <c r="L1233" i="1"/>
  <c r="G905" i="1" l="1"/>
  <c r="K868" i="1"/>
  <c r="J868" i="1"/>
  <c r="I868" i="1"/>
  <c r="H868" i="1"/>
  <c r="G868" i="1"/>
  <c r="L905" i="1" l="1"/>
  <c r="L868" i="1"/>
  <c r="K858" i="1"/>
  <c r="J858" i="1"/>
  <c r="I858" i="1"/>
  <c r="H858" i="1"/>
  <c r="G859" i="1"/>
  <c r="G858" i="1"/>
  <c r="K802" i="1"/>
  <c r="L858" i="1" l="1"/>
  <c r="L859" i="1"/>
  <c r="J802" i="1"/>
  <c r="I802" i="1"/>
  <c r="H802" i="1"/>
  <c r="J790" i="1"/>
  <c r="K790" i="1"/>
  <c r="K789" i="1"/>
  <c r="J789" i="1"/>
  <c r="I789" i="1"/>
  <c r="I790" i="1"/>
  <c r="H789" i="1"/>
  <c r="G790" i="1"/>
  <c r="G789" i="1"/>
  <c r="K670" i="1"/>
  <c r="J670" i="1"/>
  <c r="I670" i="1"/>
  <c r="H670" i="1"/>
  <c r="G670" i="1"/>
  <c r="L790" i="1" l="1"/>
  <c r="L802" i="1"/>
  <c r="L564" i="1"/>
  <c r="L789" i="1"/>
  <c r="L670" i="1"/>
  <c r="J554" i="1"/>
  <c r="I554" i="1"/>
  <c r="K534" i="1"/>
  <c r="J534" i="1"/>
  <c r="I534" i="1"/>
  <c r="H534" i="1"/>
  <c r="G534" i="1"/>
  <c r="I440" i="1"/>
  <c r="K527" i="1"/>
  <c r="J527" i="1"/>
  <c r="I527" i="1"/>
  <c r="H527" i="1"/>
  <c r="G527" i="1"/>
  <c r="I520" i="1"/>
  <c r="H520" i="1"/>
  <c r="G520" i="1"/>
  <c r="K512" i="1"/>
  <c r="J512" i="1"/>
  <c r="I512" i="1"/>
  <c r="H512" i="1"/>
  <c r="G512" i="1"/>
  <c r="K505" i="1"/>
  <c r="J505" i="1"/>
  <c r="I505" i="1"/>
  <c r="H505" i="1"/>
  <c r="G505" i="1"/>
  <c r="H498" i="1"/>
  <c r="G498" i="1"/>
  <c r="K498" i="1"/>
  <c r="J498" i="1"/>
  <c r="I498" i="1"/>
  <c r="K491" i="1"/>
  <c r="J491" i="1"/>
  <c r="I491" i="1"/>
  <c r="H491" i="1"/>
  <c r="G491" i="1"/>
  <c r="G482" i="1"/>
  <c r="G481" i="1"/>
  <c r="K482" i="1"/>
  <c r="K481" i="1"/>
  <c r="J482" i="1"/>
  <c r="J481" i="1"/>
  <c r="I482" i="1"/>
  <c r="I481" i="1"/>
  <c r="H482" i="1"/>
  <c r="H481" i="1"/>
  <c r="K467" i="1"/>
  <c r="J467" i="1"/>
  <c r="I467" i="1"/>
  <c r="H467" i="1"/>
  <c r="G467" i="1"/>
  <c r="H440" i="1"/>
  <c r="K382" i="1"/>
  <c r="J382" i="1"/>
  <c r="I382" i="1"/>
  <c r="H382" i="1"/>
  <c r="K353" i="1"/>
  <c r="J353" i="1"/>
  <c r="I353" i="1"/>
  <c r="H353" i="1"/>
  <c r="G353" i="1"/>
  <c r="J345" i="1"/>
  <c r="L345" i="1" s="1"/>
  <c r="I344" i="1"/>
  <c r="L344" i="1" s="1"/>
  <c r="L313" i="1"/>
  <c r="K315" i="1"/>
  <c r="J315" i="1"/>
  <c r="I315" i="1"/>
  <c r="H315" i="1"/>
  <c r="G307" i="1"/>
  <c r="K307" i="1"/>
  <c r="J307" i="1"/>
  <c r="I307" i="1"/>
  <c r="H307" i="1"/>
  <c r="G221" i="1"/>
  <c r="J299" i="1"/>
  <c r="I299" i="1"/>
  <c r="H299" i="1"/>
  <c r="J292" i="1"/>
  <c r="I292" i="1"/>
  <c r="H292" i="1"/>
  <c r="K281" i="1"/>
  <c r="J281" i="1"/>
  <c r="I281" i="1"/>
  <c r="H281" i="1"/>
  <c r="G281" i="1"/>
  <c r="K279" i="1"/>
  <c r="J279" i="1"/>
  <c r="I279" i="1"/>
  <c r="H279" i="1"/>
  <c r="G279" i="1"/>
  <c r="J264" i="1"/>
  <c r="I264" i="1"/>
  <c r="J257" i="1"/>
  <c r="I257" i="1"/>
  <c r="K258" i="1"/>
  <c r="L258" i="1" s="1"/>
  <c r="K237" i="1"/>
  <c r="J237" i="1"/>
  <c r="I237" i="1"/>
  <c r="H237" i="1"/>
  <c r="G237" i="1"/>
  <c r="G198" i="1"/>
  <c r="L198" i="1" s="1"/>
  <c r="G197" i="1"/>
  <c r="L197" i="1" s="1"/>
  <c r="G196" i="1"/>
  <c r="L196" i="1" s="1"/>
  <c r="K148" i="1"/>
  <c r="I148" i="1"/>
  <c r="J148" i="1"/>
  <c r="I149" i="1"/>
  <c r="H149" i="1"/>
  <c r="H148" i="1"/>
  <c r="G149" i="1"/>
  <c r="G148" i="1"/>
  <c r="I84" i="1"/>
  <c r="H86" i="1"/>
  <c r="H85" i="1"/>
  <c r="H84" i="1"/>
  <c r="G86" i="1"/>
  <c r="G85" i="1"/>
  <c r="K28" i="1"/>
  <c r="K29" i="1"/>
  <c r="J29" i="1"/>
  <c r="J28" i="1"/>
  <c r="I29" i="1"/>
  <c r="I28" i="1"/>
  <c r="H29" i="1"/>
  <c r="H28" i="1"/>
  <c r="G28" i="1"/>
  <c r="L257" i="1" l="1"/>
  <c r="L534" i="1"/>
  <c r="L481" i="1"/>
  <c r="L554" i="1"/>
  <c r="L482" i="1"/>
  <c r="L456" i="1"/>
  <c r="L491" i="1"/>
  <c r="L512" i="1"/>
  <c r="L440" i="1"/>
  <c r="L467" i="1"/>
  <c r="L498" i="1"/>
  <c r="L505" i="1"/>
  <c r="L520" i="1"/>
  <c r="L527" i="1"/>
  <c r="L382" i="1"/>
  <c r="L264" i="1"/>
  <c r="L28" i="1"/>
  <c r="L149" i="1"/>
  <c r="L279" i="1"/>
  <c r="L85" i="1"/>
  <c r="L86" i="1"/>
  <c r="L315" i="1"/>
  <c r="L307" i="1"/>
  <c r="L29" i="1"/>
  <c r="L84" i="1"/>
  <c r="L148" i="1"/>
  <c r="L237" i="1"/>
  <c r="L281" i="1"/>
  <c r="L292" i="1"/>
  <c r="L299" i="1"/>
  <c r="L353" i="1"/>
  <c r="H47" i="1"/>
  <c r="L903" i="1" l="1"/>
  <c r="L902" i="1"/>
  <c r="L891" i="1" l="1"/>
  <c r="L890" i="1"/>
  <c r="L889" i="1"/>
  <c r="L888" i="1"/>
  <c r="L887" i="1"/>
  <c r="L886" i="1"/>
  <c r="L885" i="1"/>
  <c r="L884" i="1"/>
  <c r="L883" i="1"/>
  <c r="L882" i="1"/>
  <c r="L881" i="1"/>
  <c r="L880" i="1"/>
  <c r="L901" i="1"/>
  <c r="L900" i="1"/>
  <c r="L899" i="1"/>
  <c r="L898" i="1"/>
  <c r="L897" i="1"/>
  <c r="L896" i="1"/>
  <c r="L895" i="1"/>
  <c r="L894" i="1"/>
  <c r="L893" i="1"/>
  <c r="L892" i="1"/>
  <c r="L1629" i="1" l="1"/>
  <c r="L1627" i="1"/>
  <c r="L1625" i="1"/>
  <c r="L1623" i="1"/>
  <c r="L1621" i="1"/>
  <c r="L1319" i="1"/>
  <c r="L1320" i="1"/>
  <c r="L1321" i="1"/>
  <c r="L278" i="1"/>
  <c r="L277" i="1"/>
  <c r="L276" i="1"/>
  <c r="L275" i="1"/>
  <c r="L146" i="1"/>
  <c r="L144" i="1"/>
  <c r="L142" i="1"/>
  <c r="L140" i="1"/>
  <c r="L138" i="1"/>
  <c r="L136" i="1"/>
  <c r="L134" i="1"/>
  <c r="L132" i="1"/>
  <c r="L130" i="1"/>
  <c r="L128" i="1"/>
  <c r="L126" i="1"/>
  <c r="L124" i="1"/>
  <c r="L121" i="1"/>
  <c r="L119" i="1"/>
  <c r="L116" i="1"/>
  <c r="L113" i="1"/>
  <c r="L110" i="1"/>
  <c r="L106" i="1"/>
  <c r="L104" i="1"/>
  <c r="L103" i="1"/>
  <c r="L101" i="1"/>
  <c r="L98" i="1"/>
  <c r="L95" i="1"/>
  <c r="L93" i="1"/>
  <c r="L92" i="1"/>
  <c r="K90" i="1"/>
  <c r="J90" i="1"/>
  <c r="I90" i="1"/>
  <c r="H89" i="1"/>
  <c r="G89" i="1"/>
  <c r="I88" i="1"/>
  <c r="H88" i="1"/>
  <c r="K87" i="1"/>
  <c r="J87" i="1"/>
  <c r="I87" i="1"/>
  <c r="H87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H49" i="1"/>
  <c r="I48" i="1"/>
  <c r="H48" i="1"/>
  <c r="L47" i="1"/>
  <c r="K46" i="1"/>
  <c r="J46" i="1"/>
  <c r="I46" i="1"/>
  <c r="L90" i="1" l="1"/>
  <c r="L46" i="1"/>
  <c r="L88" i="1"/>
  <c r="L89" i="1"/>
  <c r="L87" i="1"/>
  <c r="L49" i="1"/>
  <c r="L48" i="1"/>
  <c r="L39" i="1" l="1"/>
  <c r="L38" i="1"/>
  <c r="L26" i="1"/>
  <c r="L25" i="1"/>
  <c r="L23" i="1"/>
  <c r="L22" i="1"/>
  <c r="L20" i="1"/>
  <c r="L19" i="1"/>
  <c r="L1636" i="1" l="1"/>
  <c r="L1609" i="1"/>
  <c r="L1608" i="1"/>
  <c r="L1601" i="1"/>
  <c r="L1600" i="1"/>
  <c r="L1590" i="1"/>
  <c r="L1566" i="1"/>
  <c r="L1565" i="1"/>
  <c r="L1564" i="1"/>
  <c r="L1545" i="1"/>
  <c r="L1544" i="1"/>
  <c r="L1543" i="1"/>
  <c r="L1542" i="1"/>
  <c r="L1534" i="1"/>
  <c r="L1527" i="1"/>
  <c r="L1526" i="1"/>
  <c r="L1525" i="1"/>
  <c r="L1518" i="1"/>
  <c r="L1517" i="1"/>
  <c r="L1510" i="1"/>
  <c r="L1509" i="1"/>
  <c r="L1508" i="1"/>
  <c r="L1499" i="1"/>
  <c r="L1498" i="1"/>
  <c r="L1484" i="1"/>
  <c r="L1477" i="1"/>
  <c r="L1467" i="1"/>
  <c r="L1460" i="1"/>
  <c r="L1459" i="1"/>
  <c r="L1452" i="1"/>
  <c r="L1451" i="1"/>
  <c r="L1444" i="1"/>
  <c r="L1437" i="1"/>
  <c r="L1430" i="1"/>
  <c r="L1423" i="1"/>
  <c r="L1422" i="1"/>
  <c r="L1415" i="1"/>
  <c r="L1414" i="1"/>
  <c r="L1407" i="1"/>
  <c r="L1406" i="1"/>
  <c r="L1394" i="1"/>
  <c r="L1393" i="1"/>
  <c r="L1392" i="1"/>
  <c r="L1384" i="1"/>
  <c r="L1383" i="1"/>
  <c r="L1382" i="1"/>
  <c r="L1381" i="1"/>
  <c r="L1372" i="1"/>
  <c r="L1371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K1331" i="1"/>
  <c r="J1331" i="1"/>
  <c r="I1331" i="1"/>
  <c r="H1331" i="1"/>
  <c r="G1331" i="1"/>
  <c r="K1330" i="1"/>
  <c r="J1330" i="1"/>
  <c r="I1330" i="1"/>
  <c r="H1330" i="1"/>
  <c r="G1330" i="1"/>
  <c r="L1243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3" i="1"/>
  <c r="L1204" i="1"/>
  <c r="L1203" i="1"/>
  <c r="L1196" i="1"/>
  <c r="L1195" i="1"/>
  <c r="L1189" i="1"/>
  <c r="L1170" i="1"/>
  <c r="L1169" i="1"/>
  <c r="L1168" i="1"/>
  <c r="L1167" i="1"/>
  <c r="L1166" i="1"/>
  <c r="L1165" i="1"/>
  <c r="L1164" i="1"/>
  <c r="L1163" i="1"/>
  <c r="L1162" i="1"/>
  <c r="L1160" i="1"/>
  <c r="L1159" i="1"/>
  <c r="L1158" i="1"/>
  <c r="L1154" i="1"/>
  <c r="L1151" i="1"/>
  <c r="L1150" i="1"/>
  <c r="L1149" i="1"/>
  <c r="L1148" i="1"/>
  <c r="L1147" i="1"/>
  <c r="L1146" i="1"/>
  <c r="L1145" i="1"/>
  <c r="L1144" i="1"/>
  <c r="L1143" i="1"/>
  <c r="L1142" i="1"/>
  <c r="L1126" i="1"/>
  <c r="L1119" i="1"/>
  <c r="L1118" i="1"/>
  <c r="L1117" i="1"/>
  <c r="L1116" i="1"/>
  <c r="L1115" i="1"/>
  <c r="L1114" i="1"/>
  <c r="L1113" i="1"/>
  <c r="L1100" i="1"/>
  <c r="L1099" i="1"/>
  <c r="L915" i="1"/>
  <c r="L914" i="1"/>
  <c r="L865" i="1"/>
  <c r="L864" i="1"/>
  <c r="L856" i="1"/>
  <c r="L855" i="1"/>
  <c r="K854" i="1"/>
  <c r="J854" i="1"/>
  <c r="I854" i="1"/>
  <c r="H854" i="1"/>
  <c r="G854" i="1"/>
  <c r="L853" i="1"/>
  <c r="L852" i="1"/>
  <c r="L851" i="1"/>
  <c r="L636" i="1"/>
  <c r="L632" i="1"/>
  <c r="L631" i="1"/>
  <c r="L630" i="1"/>
  <c r="L629" i="1"/>
  <c r="L628" i="1"/>
  <c r="L623" i="1"/>
  <c r="L622" i="1"/>
  <c r="L621" i="1"/>
  <c r="L578" i="1"/>
  <c r="L532" i="1"/>
  <c r="L412" i="1"/>
  <c r="L410" i="1"/>
  <c r="L387" i="1"/>
  <c r="L386" i="1"/>
  <c r="L377" i="1"/>
  <c r="L375" i="1"/>
  <c r="L359" i="1"/>
  <c r="L358" i="1"/>
  <c r="L326" i="1"/>
  <c r="L325" i="1"/>
  <c r="L324" i="1"/>
  <c r="L323" i="1"/>
  <c r="L322" i="1"/>
  <c r="K321" i="1"/>
  <c r="J321" i="1"/>
  <c r="I321" i="1"/>
  <c r="H321" i="1"/>
  <c r="H328" i="1" s="1"/>
  <c r="G321" i="1"/>
  <c r="G328" i="1" s="1"/>
  <c r="L305" i="1"/>
  <c r="L263" i="1"/>
  <c r="L233" i="1"/>
  <c r="L232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69" i="1"/>
  <c r="L168" i="1"/>
  <c r="L167" i="1"/>
  <c r="L166" i="1"/>
  <c r="L163" i="1"/>
  <c r="L162" i="1"/>
  <c r="L161" i="1"/>
  <c r="L160" i="1"/>
  <c r="L159" i="1"/>
  <c r="L158" i="1"/>
  <c r="L157" i="1"/>
  <c r="L156" i="1"/>
  <c r="L154" i="1"/>
  <c r="K328" i="1" l="1"/>
  <c r="J328" i="1"/>
  <c r="I328" i="1"/>
  <c r="L1330" i="1"/>
  <c r="L321" i="1"/>
  <c r="L1331" i="1"/>
  <c r="L854" i="1"/>
  <c r="L328" i="1" l="1"/>
</calcChain>
</file>

<file path=xl/sharedStrings.xml><?xml version="1.0" encoding="utf-8"?>
<sst xmlns="http://schemas.openxmlformats.org/spreadsheetml/2006/main" count="6580" uniqueCount="1657">
  <si>
    <t xml:space="preserve">Приложение </t>
  </si>
  <si>
    <t xml:space="preserve">к постановлению акимата </t>
  </si>
  <si>
    <t>Карагандинской  области</t>
  </si>
  <si>
    <t>от ______ №  ____/_____</t>
  </si>
  <si>
    <t xml:space="preserve"> </t>
  </si>
  <si>
    <t>№           п/п</t>
  </si>
  <si>
    <t>Наименование</t>
  </si>
  <si>
    <t>Ед. изм.</t>
  </si>
  <si>
    <t>Форма завершения</t>
  </si>
  <si>
    <t>Сроки исполнения, годы</t>
  </si>
  <si>
    <t>Ответственные за исполнение</t>
  </si>
  <si>
    <t>В том числе по годам:</t>
  </si>
  <si>
    <t>Источники финанси-рования</t>
  </si>
  <si>
    <t>Код бюджетной программы</t>
  </si>
  <si>
    <t>2021 год</t>
  </si>
  <si>
    <t>2022 год</t>
  </si>
  <si>
    <t xml:space="preserve">2023 год </t>
  </si>
  <si>
    <t>2024 год</t>
  </si>
  <si>
    <t>2025 год</t>
  </si>
  <si>
    <t>Всего</t>
  </si>
  <si>
    <t>ПЕРВОЕ НАПРАВЛЕНИЕ. Доступное жилье и качественная надежная инфраструктура</t>
  </si>
  <si>
    <t xml:space="preserve">Цель 1: Доступность жилья. </t>
  </si>
  <si>
    <t xml:space="preserve">Целевой индикатор: </t>
  </si>
  <si>
    <t>Доступность жилья, отношение среднедушевых доходов населения на среднюю стоимость 1 кв. м. (продажа нового жилья (квартиры в многоквартирных домах)</t>
  </si>
  <si>
    <t>%</t>
  </si>
  <si>
    <t>*</t>
  </si>
  <si>
    <t>Первый заместитель акима  области Дуйсебаев А.Ж., УСАГ, акимы городов и районов</t>
  </si>
  <si>
    <t xml:space="preserve">Общая площадь введенных в эксплуатацию жилых зданий (показатель Национального проекта «Сильные регионы – драйвер развития страны») </t>
  </si>
  <si>
    <t xml:space="preserve">тыс.
кв.м
</t>
  </si>
  <si>
    <t>Мероприятия:</t>
  </si>
  <si>
    <t xml:space="preserve">Строительство инженерно-коммуникационной инфраструктуры в области для развития индивидуального жилищного строительства области </t>
  </si>
  <si>
    <t>кол-во проектов</t>
  </si>
  <si>
    <t>Акт ввода в эксплуатацию</t>
  </si>
  <si>
    <t>2021-2025</t>
  </si>
  <si>
    <t>Первый заместитель акима  области Дуйсебаев А.Ж., УСАГ, УФ, УЭЖКХ, УЗО,акимы городов и районов</t>
  </si>
  <si>
    <t xml:space="preserve">        288 114 011        288 114 015</t>
  </si>
  <si>
    <t>млн.тг.</t>
  </si>
  <si>
    <t>Субсидирование затрат работодателей, построивших в сельском населенном пункте жилища для своих работников</t>
  </si>
  <si>
    <t>бюджетная заявка</t>
  </si>
  <si>
    <t>Подача бюджетной заявки</t>
  </si>
  <si>
    <t>Первый заместитель акима  области Дуйсебаев А.Ж., УСАГ, УСХ, УЭ, УФ, акимы городов и районов</t>
  </si>
  <si>
    <t>-</t>
  </si>
  <si>
    <t>РБ,МБ,</t>
  </si>
  <si>
    <t>Строительство социального кредитного жилья для очередников МИО</t>
  </si>
  <si>
    <t>тыс. кв.м.</t>
  </si>
  <si>
    <t>Первый заместитель акима  области Дуйсебаев А.Ж., УСАГ, УФ, акимы городов и районов</t>
  </si>
  <si>
    <t>Восстановление и замена лифтов</t>
  </si>
  <si>
    <t>ед.</t>
  </si>
  <si>
    <t>Ввод в эксплуатацию</t>
  </si>
  <si>
    <t>Заместитель акима  области  Басин В.Б., УЭЖКХ, акимы городов и районов</t>
  </si>
  <si>
    <t>Ежегодный ремонт фасадов и кровель многоквартирных жилых домов</t>
  </si>
  <si>
    <t>Заместитель акима  области  Басин В.Б, УЭЖКХ, акимы городов и районов</t>
  </si>
  <si>
    <r>
      <t xml:space="preserve">Доля инвентаризованных подземных и надземных коммуникаций на застроенных территориях для создания цифровой плановой основы градостроительного кадастра </t>
    </r>
    <r>
      <rPr>
        <i/>
        <sz val="14"/>
        <rFont val="Arial"/>
        <family val="2"/>
        <charset val="204"/>
      </rPr>
      <t>*(показатель Национального проекта «Технологический рывок за счет цифровизации, науки и инноваций»)</t>
    </r>
  </si>
  <si>
    <t>РБ, га</t>
  </si>
  <si>
    <t>Первый заместитель акима  области Дуйсебаев А.Ж.,  УСАГ, акимы городов и районов</t>
  </si>
  <si>
    <t>МБ, га</t>
  </si>
  <si>
    <t xml:space="preserve">  </t>
  </si>
  <si>
    <t xml:space="preserve">Инвентаризация подземных и надземных коммуникаций на застроенных территориях для создания цифровой плановой основы градостроительного кадастра </t>
  </si>
  <si>
    <t>РБ га</t>
  </si>
  <si>
    <t>Цифровая электронная карта</t>
  </si>
  <si>
    <t>2021-2024</t>
  </si>
  <si>
    <t>МБ га</t>
  </si>
  <si>
    <t>Цель 2: Обеспечение потребностей населения централизованным водоснабжением</t>
  </si>
  <si>
    <r>
      <t>Доступ населения к услугам водоснабжения</t>
    </r>
    <r>
      <rPr>
        <i/>
        <sz val="14"/>
        <color theme="1"/>
        <rFont val="Arial"/>
        <family val="2"/>
        <charset val="204"/>
      </rPr>
      <t xml:space="preserve"> (показатель Национального проекта «Сильные регионы – драйвер развития страны»)</t>
    </r>
  </si>
  <si>
    <t>Заместитель акима области Басин В.Б., УЭЖКХ, акимы городов и районов</t>
  </si>
  <si>
    <t xml:space="preserve">-  в городах </t>
  </si>
  <si>
    <t xml:space="preserve"> - СНП</t>
  </si>
  <si>
    <t>Города</t>
  </si>
  <si>
    <t>км</t>
  </si>
  <si>
    <t>млн. тенге</t>
  </si>
  <si>
    <t>Строительство внутриквартальных водопроводных сетей мкр. Пришахтинск г. Караганды</t>
  </si>
  <si>
    <t>2020-2021</t>
  </si>
  <si>
    <t>Заместитель акима области Басин В.Б., УЭЖКХ, Акимат г.Караганды</t>
  </si>
  <si>
    <t>НФ</t>
  </si>
  <si>
    <t>Строительство водопроводных сетей пос. Сортировка</t>
  </si>
  <si>
    <t>2021-2022</t>
  </si>
  <si>
    <t>Реконструкция водовода от ул.Солнечная до насосной станции «Западная» в г. Караганда</t>
  </si>
  <si>
    <t>2019-2022</t>
  </si>
  <si>
    <t>Реконструкция внутригородских водопроводных сетей г. Жезказган, 1 очередь</t>
  </si>
  <si>
    <t>Заместитель акима области Басин В.Б., УЭЖКХ, Акимат г.Жезказган</t>
  </si>
  <si>
    <t>Реконструкция внутригородских водопроводных сетей г. Жезказган, 2 очередь</t>
  </si>
  <si>
    <t>2017-2022</t>
  </si>
  <si>
    <t>Реконструкция внутригородских водопроводных сетей г. Жезказган, 3 очередь</t>
  </si>
  <si>
    <t>Реконструкция хозяйственно-питьевых очистных сооружений г. Жезказган, 3 очередь</t>
  </si>
  <si>
    <t>Реконструкция водопроводных сетей города Темиртау</t>
  </si>
  <si>
    <t>2019-2021</t>
  </si>
  <si>
    <t>Заместитель акима области Басин В.Б., УЭЖКХ, Акимат г.Темиртау</t>
  </si>
  <si>
    <t>Реконструкция насосной станции ХПВ сопки Опан в г.Темиртау</t>
  </si>
  <si>
    <t>единица</t>
  </si>
  <si>
    <t>Подвод водопроводных сетей до границ потребителей г. Каражал, 4 очередь</t>
  </si>
  <si>
    <t>2020-2022</t>
  </si>
  <si>
    <t>Заместитель акима области Басин В.Б., УЭЖКХ, Акимат г.Каражал</t>
  </si>
  <si>
    <t>Строительство водопроводных сетей в микрорайоне Актай г. Каражал</t>
  </si>
  <si>
    <t>Реконструкция водопроводных сетей г. Шахтинска, 2 очередь</t>
  </si>
  <si>
    <t>Заместитель акима области Басин В.Б., УЭЖКХ, Акимат г.Шахтинск</t>
  </si>
  <si>
    <t>Реконструкция водовода № 21 от н/станции «2 зона» до сетей Нового города в г. Караганде</t>
  </si>
  <si>
    <t>2022-2023</t>
  </si>
  <si>
    <t>Заместитель акима области Басин В.Б., УЭЖКХ, Акимат г.Балхаш</t>
  </si>
  <si>
    <t>Села</t>
  </si>
  <si>
    <t>Реконструкция водопроводных сетей с.Курма, с.Жумабек Абайского района</t>
  </si>
  <si>
    <t>Реконструкция водопроводных сетей в п.Дубовка Абайского района</t>
  </si>
  <si>
    <t>Заместитель акима области Басин В.Б., УЭЖКХ, Акимат Абайского района</t>
  </si>
  <si>
    <t>Строительство водопроводных сетей в селе Асыл Каражарского сельского округа Бухар-Жырауского района</t>
  </si>
  <si>
    <t>Заместитель акима области Басин В.Б., УЭЖКХ, Акимат Бухар-Жырауского района</t>
  </si>
  <si>
    <t>Строительство водопроводных сетей села Жанаталап Бухар-Жырауского округа</t>
  </si>
  <si>
    <t>Строительство водопроводных сетей поселка Кушокы Бухар-Жырауского района</t>
  </si>
  <si>
    <t>Строительство водопроводных сетей в селе Сарытобе Кокпектинского сельского округа Бухар-Жырауского района</t>
  </si>
  <si>
    <t>Строительство водопроводных сетей села Кызыл Жар Ростовского сельского округа Бухар-Жырауского района</t>
  </si>
  <si>
    <t>Реконструкция водопроводных сетей - 5 очередь в п.Ботакара  Бухар-Жырауского района</t>
  </si>
  <si>
    <t>Реконструкция водопроводных сетей в селе Самарканд  Бухар-Жырауского района</t>
  </si>
  <si>
    <t>Реконструкция основного водовода поселка Атасу Жанааркинского района</t>
  </si>
  <si>
    <t>Заместитель акима области Басин В.Б., УЭЖКХ, Акимат Жанааркинского района</t>
  </si>
  <si>
    <t>Реконструкция водопроводных сетей с.Аппаз Каркаралинского района</t>
  </si>
  <si>
    <t>Заместитель акима области Басин В.Б., УЭЖКХ, Акимат Каркаралинского района</t>
  </si>
  <si>
    <t>Реконструкция водопроводных сетей в с.Жанбобек Нуринского района</t>
  </si>
  <si>
    <t>Заместитель акима области Басин В.Б., УЭЖКХ, Акимат Нуринского района</t>
  </si>
  <si>
    <t>Строительства водопроводных сетей и сооружений в с.Уызбай Осакаровского район</t>
  </si>
  <si>
    <t>Заместитель акима области Басин В.Б., УЭЖКХ, Акимат Осакаровского района</t>
  </si>
  <si>
    <t>*14</t>
  </si>
  <si>
    <t>*Реконструкция водопроводных сетей села Актубек Жанааркинского района Карагандинской области</t>
  </si>
  <si>
    <t>*15</t>
  </si>
  <si>
    <t>*Строительство водозаборных сооружений и водопроводных сетей в селе Акши, Актогайского района</t>
  </si>
  <si>
    <t>Заместитель акима области Басин В.Б., УЭЖКХ, Акимат Актогайского района</t>
  </si>
  <si>
    <t>*16</t>
  </si>
  <si>
    <t>*Реконструкция водопроводных сетей в с. Талдысай Нуринского района</t>
  </si>
  <si>
    <t>Строительство водопроводных сетей в селе Буркытты Каркаралинского района</t>
  </si>
  <si>
    <t>Строительство водопроводных сетей п.Карагайлы Каркаралинского района</t>
  </si>
  <si>
    <t>Строительство водопроводных сетей с.Пионерское Осакаровского района</t>
  </si>
  <si>
    <t>Строительство водопроводных сетей с. Озерное, с .Ералы Осакаровского района</t>
  </si>
  <si>
    <t>Реконструкция водопроводных сетей с.Бурма Шетского района Караагандинской области</t>
  </si>
  <si>
    <t>Реконструкция водопроводов в селе Улытау, Карагандинской области (корректировка)</t>
  </si>
  <si>
    <t>Установка комплексов блок-модулей (КБМ) очистки воды</t>
  </si>
  <si>
    <t>единиц</t>
  </si>
  <si>
    <t>2023-2025гг</t>
  </si>
  <si>
    <t>Заместитель акима области Басин В.Б., УЭЖКХ, Акиматы районов</t>
  </si>
  <si>
    <t xml:space="preserve">Цель 3: Улучшение качества дорог. Обеспечение транспортной связанности </t>
  </si>
  <si>
    <r>
      <t xml:space="preserve">Доля автомобильных дорог местного значения в нормативном состоянии 
</t>
    </r>
    <r>
      <rPr>
        <i/>
        <sz val="14"/>
        <rFont val="Arial"/>
        <family val="2"/>
        <charset val="204"/>
      </rPr>
      <t>(показатель Национального проекта «Национальный проект «Сильные регионы – драйвер развития страны»)</t>
    </r>
    <r>
      <rPr>
        <b/>
        <sz val="14"/>
        <rFont val="Arial"/>
        <family val="2"/>
        <charset val="204"/>
      </rPr>
      <t xml:space="preserve">
</t>
    </r>
  </si>
  <si>
    <t>Первый заместитель акима области Дуйсебаев А.Ж, УПТАД, акимы городов и районов</t>
  </si>
  <si>
    <t>Реконструкция мостов</t>
  </si>
  <si>
    <t>Акт приемки государственной комиссии</t>
  </si>
  <si>
    <t>2020-2023</t>
  </si>
  <si>
    <t>Первый заместитель акима области Дуйсебаев А.Ж., УПТАД</t>
  </si>
  <si>
    <t>млн.тенге**</t>
  </si>
  <si>
    <t>РБ</t>
  </si>
  <si>
    <t>268 002 011</t>
  </si>
  <si>
    <t>ОБ</t>
  </si>
  <si>
    <t>268 002 015</t>
  </si>
  <si>
    <t>268 002 032</t>
  </si>
  <si>
    <t>Реконструкция автомобильных дорог</t>
  </si>
  <si>
    <t>2018-2024</t>
  </si>
  <si>
    <t>Капитальный ремонт автомобильных дорог областного значения</t>
  </si>
  <si>
    <t>2019-2023</t>
  </si>
  <si>
    <t>Средний ремонт дорог</t>
  </si>
  <si>
    <t xml:space="preserve">2020-2021 </t>
  </si>
  <si>
    <t>Первый заместитель акима области Дуйсебаев А.Ж.,  УПТАД</t>
  </si>
  <si>
    <t>268 025 015</t>
  </si>
  <si>
    <t xml:space="preserve">2019-2021 </t>
  </si>
  <si>
    <t>268 028 032</t>
  </si>
  <si>
    <t>Охват дорог содержанием и текущим ремонтом</t>
  </si>
  <si>
    <t xml:space="preserve">Акты выполненных работ (формы 2 и 3) </t>
  </si>
  <si>
    <t>Первый заместитель акима  области Дуйсебаев А.Ж., УПТАД</t>
  </si>
  <si>
    <t>268 003 015</t>
  </si>
  <si>
    <t>7</t>
  </si>
  <si>
    <t>Строительство и реконструкция автомобильных дорог за счет целевых трансфертов</t>
  </si>
  <si>
    <t>км /ед.</t>
  </si>
  <si>
    <t>2016-2022</t>
  </si>
  <si>
    <t xml:space="preserve"> Первый заместитель акима  области Дуйсебаев А.Ж., УПТАД, отделы ЖКХ и ЖИ городов и районов</t>
  </si>
  <si>
    <t>9,153/1</t>
  </si>
  <si>
    <t>8</t>
  </si>
  <si>
    <t>Ремонтные работы за счет целевых трансфертов городам и районам по капитальному,среднему и текущему ремонтам</t>
  </si>
  <si>
    <t xml:space="preserve">Анализ </t>
  </si>
  <si>
    <t xml:space="preserve"> Первый заместитель акима области Дуйсебаев А.Ж.,  УПТАД, 
отделы ЖКХ и ЖИ  городов и районов</t>
  </si>
  <si>
    <t>9</t>
  </si>
  <si>
    <t>Разработка ПСД на строительство и реконструкцию автомобильных дорог и мостов</t>
  </si>
  <si>
    <t>шт</t>
  </si>
  <si>
    <t>ПСД</t>
  </si>
  <si>
    <t>10</t>
  </si>
  <si>
    <t>Разработка ПСД на капитальный ремонт водопропускных труб</t>
  </si>
  <si>
    <t>11</t>
  </si>
  <si>
    <t xml:space="preserve">Разработка ТЭО на строительство </t>
  </si>
  <si>
    <t>ТЭО</t>
  </si>
  <si>
    <t>12</t>
  </si>
  <si>
    <t>Проведение комплексной оценки состояния дорог</t>
  </si>
  <si>
    <t>Анализ</t>
  </si>
  <si>
    <t xml:space="preserve"> Первый заместитель акима  области Дуйсебаев А.Ж , УПТАД, акиматы городов и районов</t>
  </si>
  <si>
    <t>Внедрение современных технологий для реализации проектов</t>
  </si>
  <si>
    <t>Предложение</t>
  </si>
  <si>
    <t>Разработка плана по приведению внутрипоселковых дорог в СНП в соответствие с требованиями системы региональных стандартов</t>
  </si>
  <si>
    <t>План мероприятий</t>
  </si>
  <si>
    <t>Первый заместитель акима  области Дуйсебаев А.Ж ,  УПТАД, акиматы районов и городов</t>
  </si>
  <si>
    <t>Подготовка пакета мер и предложений по повышению качественного и технического состояния автодорог республиканского, областного и районного  значения путем оказания содействия (информационного, технического  в рамках своих полномочий) государственному уполномоченному органу по автомобильным дорогам в реализации проектов по реконструкции, ремонту и обустройству придорожной инфраструктуры на участках автодорог республиканского значения, проходящих по территории Карагандинской области</t>
  </si>
  <si>
    <t>План</t>
  </si>
  <si>
    <t xml:space="preserve"> Первый заместитель акима  области Дуйсебаев А.Ж ,    УПТАД,  акиматы районов и городов, ОДКАД, ОФ «НК «КазАвтоЖол»
</t>
  </si>
  <si>
    <t>Разработка плана по обеспечению полного охвата населения постоянным пассажирским сообщением и разработка программы повышения эффективности и каачества оказания услуг пассажирских перевозок</t>
  </si>
  <si>
    <t xml:space="preserve">План   </t>
  </si>
  <si>
    <t xml:space="preserve"> Первый заместитель акима  области Дуйсебаев А.Ж , УПТАД,акиматы городов и районов</t>
  </si>
  <si>
    <t>Цель 4: Снижение уровня криминогенности и числа ДТП</t>
  </si>
  <si>
    <t>Целевой индикатор:</t>
  </si>
  <si>
    <t>Ощущение личной,   имущественной и общественной безопасности</t>
  </si>
  <si>
    <t>Первый заместитель акима  области Дуйсебаев А.Ж.ДП, акимы городов и районов, УИОГУА</t>
  </si>
  <si>
    <t>Открытие участковых пунктов полиции</t>
  </si>
  <si>
    <t>количество</t>
  </si>
  <si>
    <t>отчет</t>
  </si>
  <si>
    <t>МБ</t>
  </si>
  <si>
    <t>Участие граждан в профилактике правонарушений путем вступления в общественные формирования</t>
  </si>
  <si>
    <t>количество человек</t>
  </si>
  <si>
    <t>Уровень погибших в ДТП (на 100 тысяч населения)</t>
  </si>
  <si>
    <t>Первый заместитель акима  области Дуйсебаев А.Ж.ДП, акимы городов и районов</t>
  </si>
  <si>
    <t>Мероприятие:</t>
  </si>
  <si>
    <t>Проведение оперативно-профилактических мероприятий по обеспечению дорожной безопасности</t>
  </si>
  <si>
    <r>
      <t xml:space="preserve">Увеличение количества камер видеонаблюдения в областных центрах 
</t>
    </r>
    <r>
      <rPr>
        <i/>
        <sz val="14"/>
        <rFont val="Arial"/>
        <family val="2"/>
        <charset val="204"/>
      </rPr>
      <t>(показатель Национального проекта «Технологический рывок за счет цифровизации, науки и инноваций»)</t>
    </r>
    <r>
      <rPr>
        <b/>
        <sz val="14"/>
        <rFont val="Arial"/>
        <family val="2"/>
        <charset val="204"/>
      </rPr>
      <t xml:space="preserve">
</t>
    </r>
  </si>
  <si>
    <t>Первый заместитель акима  области Дуйсебаев А.Ж. ДП, УФ, УИОГУА, акиматы городов и районов</t>
  </si>
  <si>
    <t>«Ковровое» покрытие системой видеонаблюдения  в городах и областных центрах</t>
  </si>
  <si>
    <t>Введение сплошного видеонаблюдения в служебных помещениях полиции и во всех оперативно - следственных подразделениях, осуществляющих взаимодействие с населением</t>
  </si>
  <si>
    <t>Создание центров оперативного управления малых городов</t>
  </si>
  <si>
    <r>
      <t xml:space="preserve">Уровень оснащения полиции цифровыми инструментами
</t>
    </r>
    <r>
      <rPr>
        <i/>
        <sz val="14"/>
        <rFont val="Arial"/>
        <family val="2"/>
        <charset val="204"/>
      </rPr>
      <t>(показатель Национального проекта «Технологический рывок за счет цифровизации, науки и инноваций»)</t>
    </r>
    <r>
      <rPr>
        <b/>
        <sz val="14"/>
        <rFont val="Arial"/>
        <family val="2"/>
        <charset val="204"/>
      </rPr>
      <t xml:space="preserve">
</t>
    </r>
  </si>
  <si>
    <t>кол-во</t>
  </si>
  <si>
    <t>Первый заместитель акима  области Дуйсебаев А.Ж. ДП, УФ</t>
  </si>
  <si>
    <t>Приобретение электронных планшетов</t>
  </si>
  <si>
    <t>млн.тгенге</t>
  </si>
  <si>
    <t>Первый заместитель акима  области Дуйсебаев А.Ж. ДП,</t>
  </si>
  <si>
    <t xml:space="preserve">Цель 5: Экологическая безопасность </t>
  </si>
  <si>
    <t>Уровень удовлетворенности населения экологическим качеством жизни</t>
  </si>
  <si>
    <t xml:space="preserve">Заместитель акима области Шайдаров С. Ж.,УПРРП, УЭЖКХ, УПТАД, Департамент экологии (по согласованию) акимы городов и районов, промышл.
предприятия
</t>
  </si>
  <si>
    <r>
      <t xml:space="preserve">Снижение выбросов загрязняющих веществ в атмосферу, отходящих от стационарных источников в крупных городах по промышленным предприятиям
</t>
    </r>
    <r>
      <rPr>
        <i/>
        <sz val="14"/>
        <rFont val="Arial"/>
        <family val="2"/>
        <charset val="204"/>
      </rPr>
      <t>(показатель Национального проекта «Зеленый Казахстан»)</t>
    </r>
    <r>
      <rPr>
        <b/>
        <sz val="14"/>
        <rFont val="Arial"/>
        <family val="2"/>
        <charset val="204"/>
      </rPr>
      <t xml:space="preserve">
</t>
    </r>
  </si>
  <si>
    <t xml:space="preserve">тыс.
тонн
</t>
  </si>
  <si>
    <t>Заместитель акима области Шайдаров С. Ж., ДЭ, УПРРП</t>
  </si>
  <si>
    <t>Строительство магистрального газопровода «Сары-Арка» и поэтапного перевода жилых массивов в городах Караганда, Темиртау и Жезказган на газ.</t>
  </si>
  <si>
    <t xml:space="preserve"> акт ввода в эксплуатацию</t>
  </si>
  <si>
    <t>2021-2035</t>
  </si>
  <si>
    <t xml:space="preserve">Заместитель акима области  Басин В.Б.,УЭЖКХ </t>
  </si>
  <si>
    <t xml:space="preserve">Принятие предприятиями (СД АО «АрселорМиттал Темиртау», ТОО «Караганда Энергоцентр», БМЗ ТОО «Kazakhmys Smelting», ЖМЗ ТОО «Kazakhmys Smelting)мер по снижению выбросов загрязняющих веществ в атмосферу  </t>
  </si>
  <si>
    <t>млн.тенге</t>
  </si>
  <si>
    <t>Заместитель акима области  Шайдаров С.Ж., ДЭ, УПРиРП, промышленные предприятия</t>
  </si>
  <si>
    <t>ДИ</t>
  </si>
  <si>
    <t>Перевод общественного транспорта на компримированный газ и электроэнергию</t>
  </si>
  <si>
    <t>шт.</t>
  </si>
  <si>
    <t>Строительство коллектора АО "ТЭМК"</t>
  </si>
  <si>
    <t>акт ввода в эксплуатацию</t>
  </si>
  <si>
    <r>
      <t xml:space="preserve">Доля переработки и утилизации: - ТБО (от объема образования) 
</t>
    </r>
    <r>
      <rPr>
        <i/>
        <sz val="14"/>
        <rFont val="Arial"/>
        <family val="2"/>
        <charset val="204"/>
      </rPr>
      <t>(показатель Национального проекта «Зеленый Казахстан»)</t>
    </r>
    <r>
      <rPr>
        <b/>
        <sz val="14"/>
        <rFont val="Arial"/>
        <family val="2"/>
        <charset val="204"/>
      </rPr>
      <t xml:space="preserve">
</t>
    </r>
  </si>
  <si>
    <t xml:space="preserve">%
</t>
  </si>
  <si>
    <t>Заместитель акима области Шайдаров С. Ж., УПРРП</t>
  </si>
  <si>
    <t xml:space="preserve">отходов агропромышленного комплекса (по отношению к предыдущему году) </t>
  </si>
  <si>
    <t>Заместитель акима области Шайдаров С. Ж.,  УСХ, УПРРП</t>
  </si>
  <si>
    <t>опасных медицинских отходов (от собранного объема)</t>
  </si>
  <si>
    <t xml:space="preserve">Заместитель акима области Алпысов Е.А., УЗ, УПРРП </t>
  </si>
  <si>
    <t>Строительство объекта по энергетической утилизации отходов с извлечением энергии по технологии «Waste - to- Energy» в города Караганда.</t>
  </si>
  <si>
    <t>Заместитель акима области  Шайдаров С.Ж., УПРРП</t>
  </si>
  <si>
    <t xml:space="preserve">Строительство биоэлектростанции мощностью 4 МВт ТОО «ГорКомТрансгорода Караганды» </t>
  </si>
  <si>
    <t xml:space="preserve"> млн. евро</t>
  </si>
  <si>
    <t xml:space="preserve">Установка контейнеров </t>
  </si>
  <si>
    <t>акт приема-передачи</t>
  </si>
  <si>
    <t>Заместитель акима области  Басин В.Б.,УЭЖКХ,  акимат Караганды</t>
  </si>
  <si>
    <t xml:space="preserve">Приобретение ТОО «ГорКомТранс города Караганды», «Сәт Тазалык» в городах Жезказган, Сатпаев мусоровывозящей техники </t>
  </si>
  <si>
    <t>Заместитель акима области Басин В.Б.,УЭЖКХ, акиматы Караганды, Жезказгана, Сатпаева</t>
  </si>
  <si>
    <t>Строительство полигона ТБО в городе Абай Абайского района</t>
  </si>
  <si>
    <t>Заместитель акима области  Шайдаров С.Ж., УПРРП, акимат Абайского района</t>
  </si>
  <si>
    <t xml:space="preserve">Строительство полигона ТБО в городе Сатпаев </t>
  </si>
  <si>
    <t>Заместитель акима области  Шайдаров С.Ж., УПРРП, акимат г. Сатпаев</t>
  </si>
  <si>
    <t xml:space="preserve">Строительство полигона ТБО в городе Балхаш </t>
  </si>
  <si>
    <t>Заместитель акима области  Шайдаров С.Ж., УПРРП, акимат г. Балхаш</t>
  </si>
  <si>
    <t xml:space="preserve">Разработка рабочего проекта «Рекультивация действующего полигона ТБО в г.Каражал» </t>
  </si>
  <si>
    <t>Заместитель акима области  Шайдаров С.Ж., УПРРП, акимат г. Каражал</t>
  </si>
  <si>
    <t>Разработка рабочего проекта «Рекультивация действующего полигона ТБО в поселке Жайрем»</t>
  </si>
  <si>
    <t>Заместитель акима области  Шайдаров С.Ж., УПРРП, акимат пос. Жайрем</t>
  </si>
  <si>
    <t>Приобретение дробильно-сортировочного комплекса и специальной техники для переработки строительных отходов</t>
  </si>
  <si>
    <t>акт выполненных работ</t>
  </si>
  <si>
    <t>Заместитель акима области Шайдаров С.Ж., УПРРП, акимат г. Темиртау</t>
  </si>
  <si>
    <r>
      <t xml:space="preserve">Сокращение потерь воды при орошении на 4 км3: протяженность реконструируемых каналов
</t>
    </r>
    <r>
      <rPr>
        <i/>
        <sz val="14"/>
        <rFont val="Arial"/>
        <family val="2"/>
        <charset val="204"/>
      </rPr>
      <t xml:space="preserve"> (показатель Национального проекта «Зеленый Казахстан»)</t>
    </r>
    <r>
      <rPr>
        <b/>
        <sz val="14"/>
        <rFont val="Arial"/>
        <family val="2"/>
        <charset val="204"/>
      </rPr>
      <t xml:space="preserve">
</t>
    </r>
  </si>
  <si>
    <t>Заместитель акима области Шайдаров С. Ж., УПРРП, МЭГПР</t>
  </si>
  <si>
    <t xml:space="preserve">Реконструкция оросительных каналов в Бухар-Жырауском, Жанааркинском районах и в городе Жезказган </t>
  </si>
  <si>
    <t>акты ввода в эксплуатацию каналов</t>
  </si>
  <si>
    <t>2023, 2024</t>
  </si>
  <si>
    <t>Заместитель акима области Шайдаров С.Ж., УПРРП, МЭГПР РК</t>
  </si>
  <si>
    <r>
      <t xml:space="preserve">Снижение объема забора свежей воды в промышленности 
</t>
    </r>
    <r>
      <rPr>
        <i/>
        <sz val="14"/>
        <rFont val="Arial"/>
        <family val="2"/>
        <charset val="204"/>
      </rPr>
      <t>(показатель Национального проекта «Зеленый Казахстан»)</t>
    </r>
    <r>
      <rPr>
        <b/>
        <sz val="14"/>
        <rFont val="Arial"/>
        <family val="2"/>
        <charset val="204"/>
      </rPr>
      <t xml:space="preserve">
</t>
    </r>
  </si>
  <si>
    <t>км³</t>
  </si>
  <si>
    <t>Заключение Бассейновых соглашений с промышленными предприятиями, осуществляющими забор свежей воды по увеличению объемов оборотного и/или повторного водоснабжения</t>
  </si>
  <si>
    <t>Бассейновые соглашения</t>
  </si>
  <si>
    <t>Заместитель акима области Шайдаров С.Ж., УПРРП</t>
  </si>
  <si>
    <t>1,41</t>
  </si>
  <si>
    <t>не требуется</t>
  </si>
  <si>
    <r>
      <t xml:space="preserve">Снижение энергопотребления в бюджетном секторе и ЖКХ
</t>
    </r>
    <r>
      <rPr>
        <i/>
        <sz val="14"/>
        <rFont val="Arial"/>
        <family val="2"/>
        <charset val="204"/>
      </rPr>
      <t>(показатель Национального проекта «Зеленый Казахстан»)</t>
    </r>
    <r>
      <rPr>
        <b/>
        <sz val="14"/>
        <rFont val="Arial"/>
        <family val="2"/>
        <charset val="204"/>
      </rPr>
      <t xml:space="preserve">
</t>
    </r>
  </si>
  <si>
    <t>Заместитель акима области Басин В.Б., УЭЖКХ</t>
  </si>
  <si>
    <t>Поэтапный перевод жилых массивов в городах Караганда, Жезказган, Темиртау на газ</t>
  </si>
  <si>
    <t>Строительство газораспределительных сетей города Жезказган от АГРС-"Жезказган" МГ "САРЫ-АРКА"</t>
  </si>
  <si>
    <t>Акт прием передач</t>
  </si>
  <si>
    <t>Строительство газораспределительных сетей города Темиртау от АГРС-"Темиртау" МГ "САРЫ-АРКА"</t>
  </si>
  <si>
    <t>Строительство газораспределительных сетей г.Караганда от АГРС-"Караганда" МГ "САРЫ-АРКА"</t>
  </si>
  <si>
    <t>Реализация планов мероприятий по энергосбережению и повышению энергоэффективности энергопроизводящих и энергопередающих предприятий области</t>
  </si>
  <si>
    <t>информация в УЭиЖКХ</t>
  </si>
  <si>
    <t xml:space="preserve">2021-2025 </t>
  </si>
  <si>
    <r>
      <t xml:space="preserve">Увеличение площади ООПТ (природоохранных организаций)
</t>
    </r>
    <r>
      <rPr>
        <i/>
        <sz val="14"/>
        <rFont val="Arial"/>
        <family val="2"/>
        <charset val="204"/>
      </rPr>
      <t>(показатель Национального проекта «Зеленый Казахстан»)</t>
    </r>
    <r>
      <rPr>
        <b/>
        <sz val="14"/>
        <rFont val="Arial"/>
        <family val="2"/>
        <charset val="204"/>
      </rPr>
      <t xml:space="preserve">
</t>
    </r>
  </si>
  <si>
    <t xml:space="preserve">тыс.
га
</t>
  </si>
  <si>
    <t>Создание ГНПП "Улытау"</t>
  </si>
  <si>
    <t>тыс.га</t>
  </si>
  <si>
    <t>постановление Правительства РК №867 от 7 декабря 2021 года</t>
  </si>
  <si>
    <t>исполнено</t>
  </si>
  <si>
    <r>
      <t xml:space="preserve">Увеличение естественной популяции рыбных ресурсов на 1 % до 2024 года
</t>
    </r>
    <r>
      <rPr>
        <sz val="14"/>
        <rFont val="Arial"/>
        <family val="2"/>
        <charset val="204"/>
      </rPr>
      <t>(показатель Национального проекта «Зеленый Казахстан»)</t>
    </r>
    <r>
      <rPr>
        <b/>
        <sz val="14"/>
        <rFont val="Arial"/>
        <family val="2"/>
        <charset val="204"/>
      </rPr>
      <t xml:space="preserve">
</t>
    </r>
  </si>
  <si>
    <t xml:space="preserve">Зарыбление рыбопосадочным материалом рыбохозяйственных водоемов Карагандинской области </t>
  </si>
  <si>
    <t>акт зарыбления водоемов</t>
  </si>
  <si>
    <t>2022-2025</t>
  </si>
  <si>
    <t>Резервирование и предоставление земельных участков для создания и развития рыбоводных хозяйств</t>
  </si>
  <si>
    <r>
      <t xml:space="preserve">Увеличение/расширение площади, покрытой лесом, в том числе, за счет посадки. деревьев с обеспечением  нормативной приживаемости в разрезе пород и регионов посадки
</t>
    </r>
    <r>
      <rPr>
        <i/>
        <sz val="14"/>
        <rFont val="Arial"/>
        <family val="2"/>
        <charset val="204"/>
      </rPr>
      <t>(показатель Национального проекта «Зеленый Казахстан»)</t>
    </r>
    <r>
      <rPr>
        <b/>
        <sz val="14"/>
        <rFont val="Arial"/>
        <family val="2"/>
        <charset val="204"/>
      </rPr>
      <t xml:space="preserve">
</t>
    </r>
  </si>
  <si>
    <t>га</t>
  </si>
  <si>
    <t>Посадка лесных культур на территории ГЛФ</t>
  </si>
  <si>
    <r>
      <t xml:space="preserve">Охват учащихся курсом «Экология» в программе средней школы (6 класс)
</t>
    </r>
    <r>
      <rPr>
        <i/>
        <sz val="14"/>
        <rFont val="Arial"/>
        <family val="2"/>
        <charset val="204"/>
      </rPr>
      <t>(показатель Национального проекта «Зеленый Казахстан»)</t>
    </r>
    <r>
      <rPr>
        <b/>
        <sz val="14"/>
        <rFont val="Arial"/>
        <family val="2"/>
        <charset val="204"/>
      </rPr>
      <t xml:space="preserve">
</t>
    </r>
  </si>
  <si>
    <t xml:space="preserve">%
</t>
  </si>
  <si>
    <t>Заместитель акима области  Нукенов А.Н.,Заместитель акима области Шайдаров С. Ж.,  УО, УПРРП</t>
  </si>
  <si>
    <t xml:space="preserve">10
</t>
  </si>
  <si>
    <t xml:space="preserve">20
</t>
  </si>
  <si>
    <t xml:space="preserve">30
</t>
  </si>
  <si>
    <t xml:space="preserve">40
</t>
  </si>
  <si>
    <t xml:space="preserve">50
</t>
  </si>
  <si>
    <t>человек</t>
  </si>
  <si>
    <t xml:space="preserve"> Введение курса Экологии в школьную программу</t>
  </si>
  <si>
    <t>Экологическое вопитание детей</t>
  </si>
  <si>
    <t>2021-2025 годы</t>
  </si>
  <si>
    <t>Заместиель акима области  - Нукенов А.Н., УО</t>
  </si>
  <si>
    <r>
      <t xml:space="preserve">Обеспеченность доступа учащихся к лучшим зеленым практикам и технологиям (дополнительное образование)
</t>
    </r>
    <r>
      <rPr>
        <i/>
        <sz val="14"/>
        <rFont val="Arial"/>
        <family val="2"/>
        <charset val="204"/>
      </rPr>
      <t>(показатель Национального проекта «Зеленый Казахстан»)</t>
    </r>
    <r>
      <rPr>
        <b/>
        <sz val="14"/>
        <rFont val="Arial"/>
        <family val="2"/>
        <charset val="204"/>
      </rPr>
      <t xml:space="preserve">
</t>
    </r>
  </si>
  <si>
    <t xml:space="preserve"> -</t>
  </si>
  <si>
    <t xml:space="preserve">10
</t>
  </si>
  <si>
    <t xml:space="preserve">20
</t>
  </si>
  <si>
    <t xml:space="preserve">30
</t>
  </si>
  <si>
    <t>Охват детей дополнительным образованием по проекту "Зеленый Казахстан"</t>
  </si>
  <si>
    <t>Охват детей дополнительным образованием</t>
  </si>
  <si>
    <r>
      <t xml:space="preserve">Количество охваченных  граждан экологической информационной кампанией </t>
    </r>
    <r>
      <rPr>
        <i/>
        <sz val="14"/>
        <rFont val="Arial"/>
        <family val="2"/>
        <charset val="204"/>
      </rPr>
      <t>(показатель Национального проекта «Зеленый Казахстан»)</t>
    </r>
    <r>
      <rPr>
        <b/>
        <sz val="14"/>
        <rFont val="Arial"/>
        <family val="2"/>
        <charset val="204"/>
      </rPr>
      <t xml:space="preserve">
</t>
    </r>
  </si>
  <si>
    <t>Экообразование, в т.ч.</t>
  </si>
  <si>
    <t xml:space="preserve">Организация и проведение областной научно-практической конференции «Экология и Дети» </t>
  </si>
  <si>
    <t>Организация и проведение Всемирного Дня охраны окружающей среды – 5 июня</t>
  </si>
  <si>
    <t>Акция «Разделяй, сдавай, перерабатывай!»</t>
  </si>
  <si>
    <t>Акция «Зеленый пояс» по посадке саженцев деревьев, посвященной Дню леса»</t>
  </si>
  <si>
    <t>Экологическое образование и пропаганда, направленнная на формирование экологической культуры по сохранению биоразнообразия животного мира.</t>
  </si>
  <si>
    <t>Цель 6. Повышение защиты населения и территории от чрезвычайных ситуаций</t>
  </si>
  <si>
    <r>
      <t xml:space="preserve">Уровень обеспеченности инфраструктуры для реагирования на ЧС
</t>
    </r>
    <r>
      <rPr>
        <i/>
        <sz val="14"/>
        <color theme="1"/>
        <rFont val="Arial"/>
        <family val="2"/>
        <charset val="204"/>
      </rPr>
      <t xml:space="preserve"> (показатель Национального проекта «Безопасная страна»)</t>
    </r>
    <r>
      <rPr>
        <b/>
        <sz val="14"/>
        <color theme="1"/>
        <rFont val="Arial"/>
        <family val="2"/>
        <charset val="204"/>
      </rPr>
      <t xml:space="preserve">
</t>
    </r>
  </si>
  <si>
    <t>Заместитель акима области Басин В.Б., ДЧС</t>
  </si>
  <si>
    <t>1</t>
  </si>
  <si>
    <t>Стройтельство пожарного депо в г. Жезказган на 4 выезда</t>
  </si>
  <si>
    <t>2</t>
  </si>
  <si>
    <t>Стройтельство пожарного депо в г. Сатпаев на 4 выезда</t>
  </si>
  <si>
    <t>3</t>
  </si>
  <si>
    <t>Стройтельство пожарного депо в п. Актау (г. Темиртау) на 2 выезда</t>
  </si>
  <si>
    <t>4</t>
  </si>
  <si>
    <t>Стройтельство спасательной станции г. Балхаш</t>
  </si>
  <si>
    <t>5</t>
  </si>
  <si>
    <t>Стройтельство (реконструкция) пожарного депо в г. Темиртау на 2 выезда</t>
  </si>
  <si>
    <r>
      <t xml:space="preserve">Уровень защиты населения удаленных и сельских населенных пунктов пожарными постами
</t>
    </r>
    <r>
      <rPr>
        <i/>
        <sz val="14"/>
        <color theme="1"/>
        <rFont val="Arial"/>
        <family val="2"/>
        <charset val="204"/>
      </rPr>
      <t>(показатель Национального проекта «Безопасная страна»)</t>
    </r>
    <r>
      <rPr>
        <b/>
        <sz val="14"/>
        <color theme="1"/>
        <rFont val="Arial"/>
        <family val="2"/>
        <charset val="204"/>
      </rPr>
      <t xml:space="preserve">
</t>
    </r>
  </si>
  <si>
    <t>Заместитель акима области Басин В.Б., Акимы городов и районов, ДЧС</t>
  </si>
  <si>
    <t>Создание пожарных постов</t>
  </si>
  <si>
    <t>Распоряжение, меморандум</t>
  </si>
  <si>
    <t>Заместитель акима области,Басин В.Б., Акиматы городов и районов, ДЧС</t>
  </si>
  <si>
    <r>
      <t xml:space="preserve">Уровень оснащенности органов гражданской защиты первоочередными материально-техническими средствами для проведения аварийно-спасательных и неотложных работ
</t>
    </r>
    <r>
      <rPr>
        <i/>
        <sz val="14"/>
        <color theme="1"/>
        <rFont val="Arial"/>
        <family val="2"/>
        <charset val="204"/>
      </rPr>
      <t>(показатель Национального проекта «Безопасная страна»)</t>
    </r>
    <r>
      <rPr>
        <b/>
        <sz val="14"/>
        <color theme="1"/>
        <rFont val="Arial"/>
        <family val="2"/>
        <charset val="204"/>
      </rPr>
      <t xml:space="preserve">
</t>
    </r>
  </si>
  <si>
    <t>Приобретение пожарной автоцистерны АЦ-5-40</t>
  </si>
  <si>
    <t>Акт приема  передачи</t>
  </si>
  <si>
    <t>Приобретение катера с транспортным прицепом и аварийно спасательным оборудованием</t>
  </si>
  <si>
    <t>Приобретение автотопливозаправщика</t>
  </si>
  <si>
    <t>Приобретение автомобиля газодымозащитной службы</t>
  </si>
  <si>
    <t>Приобретение вездехода «Шерп»</t>
  </si>
  <si>
    <t>Приобретение лодки надувной 6 местной</t>
  </si>
  <si>
    <t>Приобретение автомобиля оперативно-спасательного</t>
  </si>
  <si>
    <t>Приобретение тепловизора</t>
  </si>
  <si>
    <t>Приобретение многоцелевого пожарно-спасательного автомобиля</t>
  </si>
  <si>
    <t>2022-2024</t>
  </si>
  <si>
    <t xml:space="preserve">Приобретение боевой одежды пожарного БОП-1 </t>
  </si>
  <si>
    <t>к-кт</t>
  </si>
  <si>
    <t xml:space="preserve">Приобретение пожарной автоцистерны, с насосом сверхвысокого давления </t>
  </si>
  <si>
    <r>
      <t xml:space="preserve">Уровень защиты населения от наводнения, талых и дождевых вод
</t>
    </r>
    <r>
      <rPr>
        <i/>
        <sz val="14"/>
        <color theme="1"/>
        <rFont val="Arial"/>
        <family val="2"/>
        <charset val="204"/>
      </rPr>
      <t>(показатели Национального проекта «Безопасная страна»)</t>
    </r>
    <r>
      <rPr>
        <b/>
        <sz val="14"/>
        <color theme="1"/>
        <rFont val="Arial"/>
        <family val="2"/>
        <charset val="204"/>
      </rPr>
      <t xml:space="preserve">
</t>
    </r>
  </si>
  <si>
    <t>Заместитель акима области Басин В.Б., акимы городов и районов, ДЧС</t>
  </si>
  <si>
    <t>Берегеукрепительные, дноуглубительные работы и корчевка деревьев по трассе реки Шерубай-Нура в Карагандинской области</t>
  </si>
  <si>
    <t>Заместитель акима области Шайдаров С.Ж, УПРРП</t>
  </si>
  <si>
    <t>в 2020 году начата работа 7,6км</t>
  </si>
  <si>
    <t>Реконструкция  моста через реку Нура на автомобильной дороге областного значения  "Новодолинка-Шахан-Молодецкое" км 32+580 Бухар-Жырауского района</t>
  </si>
  <si>
    <t>Акт выполненных работ</t>
  </si>
  <si>
    <t>в 2020 году начата работа</t>
  </si>
  <si>
    <t>Реконструкция  моста через р. Сокур на автомобильной дороге областного значения  "Новодолинка-Шахан-Молодецкое" км 23+570 Бухар-Жырауского района</t>
  </si>
  <si>
    <t>Реконструкция моста через р. Ишим на автомобильной дороге областного значения "Осакаровка-Литвиновское-Тельманское-Молодежное"  км 1+100 Осакаровского района</t>
  </si>
  <si>
    <t>Реконструкция моста через р. Шерубай-Нура на автомобильной дороге областного значения  "Караганда-Сарань-Шахтинск" км 26+750 Бухар-Жырауского района</t>
  </si>
  <si>
    <t>6</t>
  </si>
  <si>
    <t xml:space="preserve">Замена водопропусной трубы на автомобильной дороге Осакаровка - Озерное 0-2км </t>
  </si>
  <si>
    <t>Укрепление защитного вала в северо-западной части с.Колхозное от разлива р. Каргалы</t>
  </si>
  <si>
    <t>Укрепление защитного вала в северной части с. Карагайлы для защиты от талых вод</t>
  </si>
  <si>
    <t>Очистка и углубления русла реки Жарлы Н.Абдировский с/о село Жарлы Каркаралинского района</t>
  </si>
  <si>
    <t>012101</t>
  </si>
  <si>
    <t>Укрепление защитных валов в с.Акшокы для защиты от разлива р.Жарлы</t>
  </si>
  <si>
    <t>Установка локальной системы оповещения в с.Трудовое (расположенное вблизи озера Шидерты, канала имени К. Сатпаева и водохранилища № 11), с.Мирное (расположенное вблизи озера Шидерты и реки Грязнуха), с.Родниковское (расположенное вблизи канала имени К. Сатпаева), с.Аманконыр (талые воды )</t>
  </si>
  <si>
    <t>Возведение и укрепление  защитного вала в п.Ботакара для защиты от разлива р.Нура</t>
  </si>
  <si>
    <t>13</t>
  </si>
  <si>
    <t>Возведение и укрепление  защитного вала в с.Кызылжар для защиты от разлива р.Нура</t>
  </si>
  <si>
    <t>14</t>
  </si>
  <si>
    <t>Берегеукрепительные, дноуглубительные работы и корчевка деревьев по трассе реки Солонка Карагандинской области</t>
  </si>
  <si>
    <t>15</t>
  </si>
  <si>
    <t>Замена водопропусной трубы на автомобильной дороге Карагайлы - Коллективное 500 м. от с.Коллективное</t>
  </si>
  <si>
    <t>16</t>
  </si>
  <si>
    <t>Берегоукрепительные работы и корчевка деревьев по трассе реки Акбастау</t>
  </si>
  <si>
    <t>17</t>
  </si>
  <si>
    <t>Очистка и углубление русел реки Жарлы Тегисшилдикский с/о село Тегисшилдик Каркаралинского района</t>
  </si>
  <si>
    <t>18</t>
  </si>
  <si>
    <t>Очистка и углубления русла реки Жарлы Каршыгалинский с/о село Коктас</t>
  </si>
  <si>
    <t>19</t>
  </si>
  <si>
    <t>Укрепление защитных валов в с.Жарлы для защиты от разлива р.Жарлы</t>
  </si>
  <si>
    <t>20</t>
  </si>
  <si>
    <t>Возведение и укрепление защитного вала в п.им.Г.Мустафина для защиты от разлива р.Нура</t>
  </si>
  <si>
    <t>21</t>
  </si>
  <si>
    <t>Берегеукрепительные, дноуглубительные работы и корчевка деревьев по трассе реки Нура (вблизи с.Чкалово, с.Садовое Бухар-Жырауского района, вблизи г.Темиртау, с.Майоровка, с.Тассуат Нуринского района)</t>
  </si>
  <si>
    <t>22</t>
  </si>
  <si>
    <t>Замена водопропусной трубы на автомобильной дороге Крещеновка - Коллективное 3 км. от с.Коллективное</t>
  </si>
  <si>
    <t>23</t>
  </si>
  <si>
    <t>Очистка и углубления русла реки Нура Ынталинский с/о село Ынталы Каркаралинского района</t>
  </si>
  <si>
    <r>
      <t xml:space="preserve">Уровень оповещения населения при угрозе ЧС
</t>
    </r>
    <r>
      <rPr>
        <i/>
        <sz val="14"/>
        <color theme="1"/>
        <rFont val="Arial"/>
        <family val="2"/>
        <charset val="204"/>
      </rPr>
      <t>(показатель Национального проекта «Безопасная страна»)</t>
    </r>
    <r>
      <rPr>
        <b/>
        <sz val="14"/>
        <color theme="1"/>
        <rFont val="Arial"/>
        <family val="2"/>
        <charset val="204"/>
      </rPr>
      <t xml:space="preserve">
</t>
    </r>
  </si>
  <si>
    <t>Проведение работ по приобретению и установке пульта областного и городского управления  в г.Караганды</t>
  </si>
  <si>
    <t>Заместитель акима области Басин В.Б., ДЧС, Акимат города Караганды</t>
  </si>
  <si>
    <t>Проведение работ по приобретению и установке сиренно-речевых установок в г.Караганды</t>
  </si>
  <si>
    <t>2024-2025</t>
  </si>
  <si>
    <t>Заместитель акима области Басин В.Б.,, ДЧС Акимат города Караганды</t>
  </si>
  <si>
    <t>Проведение работ по приобретению и установке аппаратуры перехвата  цифрового телерадиовещания</t>
  </si>
  <si>
    <t>Заместитель акима области Басин В.Б.,, ДЧС, Акимат города Караганды</t>
  </si>
  <si>
    <t>ТРЕТЬЕ НАПРАВЛЕНИЕ. Качественная социальная сфера и социальное предпринимательство</t>
  </si>
  <si>
    <t xml:space="preserve">Цель 7. Повышение качества образования </t>
  </si>
  <si>
    <t xml:space="preserve">Оценка качества школьного образования по результатам теста PISA (отчет ОЭСР)
 по математике
</t>
  </si>
  <si>
    <t>средний бал</t>
  </si>
  <si>
    <t xml:space="preserve">     </t>
  </si>
  <si>
    <t>чтению</t>
  </si>
  <si>
    <t>естествознанию</t>
  </si>
  <si>
    <t xml:space="preserve">Мероприятия:
</t>
  </si>
  <si>
    <t>Участие учащихся области в ежегодных республиканских предметных олимпиадах</t>
  </si>
  <si>
    <t xml:space="preserve">           итоги                      предметных       олимпиад</t>
  </si>
  <si>
    <t>Заместитель акима области - Нукенов А.Н., УО</t>
  </si>
  <si>
    <t>Уровень удовлетворенности населения качеством дошкольного и среднего образования</t>
  </si>
  <si>
    <t xml:space="preserve">Заместитель акима области  Нукенов А.Н., УО, акимы городов и районов </t>
  </si>
  <si>
    <t xml:space="preserve"> Обеспечение питанием детей 1-4 классов</t>
  </si>
  <si>
    <t>Обеспечить детей здоровым питанием</t>
  </si>
  <si>
    <t>Заместитель акима области  - Нукенов А.Н., УО</t>
  </si>
  <si>
    <t>Затраты фонда всеобуча обязательного среднего образования</t>
  </si>
  <si>
    <t>100% обеспечение детей из малообеспеченных семей</t>
  </si>
  <si>
    <t xml:space="preserve"> Увеличение оплаты труда педагогов на 25% </t>
  </si>
  <si>
    <t>Улучшения качества образования</t>
  </si>
  <si>
    <t>увеличение количества образовательных грантов МИО (с учетом совокупного текущего и потенциального дефицита – 6500 чел.) по педагогическим специальностям в соответствии с Атласом новых и востребованных занятий Карагандинской области-2020 (учителя средней школы и преподаватели колледжей) / Атласа новых профессий Казахстана;</t>
  </si>
  <si>
    <t>Обеспечение педагогическими кадрами</t>
  </si>
  <si>
    <t xml:space="preserve">Строительство школ в целях ликвидации трехсменного обучения, аварийных школ и дефицита ученических мест   </t>
  </si>
  <si>
    <t>Акт ввода</t>
  </si>
  <si>
    <t>Проведение внеклассных мероприятий с участием деятелей сферы образования и студентов педагогических специальностей (истории успеха, примеры для подражания, собственный опыт, соответствие ожиданий и реальности)</t>
  </si>
  <si>
    <t xml:space="preserve">Не требуется </t>
  </si>
  <si>
    <t>организацию экскурсий для учащихся старших классов из сельской местности в городские учреждения образования (например, посещение педагогических вузов, ознакомление с условиями для учебы, проживания и проведения досуга, организация тренингов и бесед с участием деятелей сферы образования, посещение учреждений школьного и дошкольного образования для ознакомления с технической оснащенностью и условиями для работы педагогов)</t>
  </si>
  <si>
    <t>Сокращение разрыва городских и сельских школ</t>
  </si>
  <si>
    <r>
      <t xml:space="preserve">Охват детей качественным дошкольным воспитанием и обучением
</t>
    </r>
    <r>
      <rPr>
        <i/>
        <sz val="14"/>
        <color theme="1"/>
        <rFont val="Arial"/>
        <family val="2"/>
        <charset val="204"/>
      </rPr>
      <t>(показатели Национального проекта «Качественное образование «Образованная нация»)</t>
    </r>
    <r>
      <rPr>
        <b/>
        <sz val="14"/>
        <color theme="1"/>
        <rFont val="Arial"/>
        <family val="2"/>
        <charset val="204"/>
      </rPr>
      <t xml:space="preserve">
</t>
    </r>
  </si>
  <si>
    <t xml:space="preserve">Заместитель акима области  Нукенов А.Н., УО </t>
  </si>
  <si>
    <t>от 3 до 6 лет</t>
  </si>
  <si>
    <t>от 2 до 6 лет</t>
  </si>
  <si>
    <t xml:space="preserve">Размещение государственного образовательного заказа на дошкольное воспитание и обучение детей </t>
  </si>
  <si>
    <t xml:space="preserve">увеличение количества детей, охваченных дошкольным воспитанием и обучением в возрасте от 2 до 6 лет </t>
  </si>
  <si>
    <t>Заместиель акима области - Нукенов А.Н., УО</t>
  </si>
  <si>
    <r>
      <t xml:space="preserve">Охват детей дополнительным образованием
</t>
    </r>
    <r>
      <rPr>
        <i/>
        <sz val="14"/>
        <color theme="1"/>
        <rFont val="Arial"/>
        <family val="2"/>
        <charset val="204"/>
      </rPr>
      <t>(показатели Национального проекта «Качественное образование «Образованная нация»)</t>
    </r>
    <r>
      <rPr>
        <b/>
        <sz val="14"/>
        <color theme="1"/>
        <rFont val="Arial"/>
        <family val="2"/>
        <charset val="204"/>
      </rPr>
      <t xml:space="preserve">
</t>
    </r>
  </si>
  <si>
    <t xml:space="preserve"> Обеспечение детей  дополнительным образованием </t>
  </si>
  <si>
    <t xml:space="preserve">размещение государственного образовательного заказа </t>
  </si>
  <si>
    <t xml:space="preserve">Доля основных и средних школ, обеспеченных предметными кабинетами физики, химии, биологии, STEM
(показатели Национального проекта «Качественное образование «Образованная нация»)
</t>
  </si>
  <si>
    <t>Заместитель акима области  Нукенов А.Н., УО</t>
  </si>
  <si>
    <t>Оснащение школ предметными кабинетами физики, химии, биологии, STEM</t>
  </si>
  <si>
    <t>Увеличение числа школ, оснащенных предметными кабинетами физики, химии, биологии, STEM</t>
  </si>
  <si>
    <r>
      <t xml:space="preserve">Количество модернизированных школ в малых городах, районных центрах и селах
</t>
    </r>
    <r>
      <rPr>
        <i/>
        <sz val="14"/>
        <color theme="1"/>
        <rFont val="Arial"/>
        <family val="2"/>
        <charset val="204"/>
      </rPr>
      <t>(показатели Национального проекта «Качественное образование «Образованная нация»)</t>
    </r>
    <r>
      <rPr>
        <b/>
        <sz val="14"/>
        <color theme="1"/>
        <rFont val="Arial"/>
        <family val="2"/>
        <charset val="204"/>
      </rPr>
      <t xml:space="preserve">
</t>
    </r>
  </si>
  <si>
    <t>Модернизация школ в малых городах, районных центрах и селах (капитальный и текущий ремонты, библиотеки, столовые, мебель, безопасность)</t>
  </si>
  <si>
    <t>Улучшения МТБ организаций образования</t>
  </si>
  <si>
    <r>
      <t xml:space="preserve">Доля дневных государственных общеобразовательных организаций среднего образования, подведомственных МИО, обеспеченных видеонаблюдением
</t>
    </r>
    <r>
      <rPr>
        <i/>
        <sz val="14"/>
        <color theme="1"/>
        <rFont val="Arial"/>
        <family val="2"/>
        <charset val="204"/>
      </rPr>
      <t>(показатели Национального проекта «Качественное образование «Образованная нация»)</t>
    </r>
    <r>
      <rPr>
        <b/>
        <sz val="14"/>
        <color theme="1"/>
        <rFont val="Arial"/>
        <family val="2"/>
        <charset val="204"/>
      </rPr>
      <t xml:space="preserve">
наружное
</t>
    </r>
  </si>
  <si>
    <t>внутреннее</t>
  </si>
  <si>
    <t xml:space="preserve"> Обеспечение системы безопасного доступа, специализированной охраны и контроля (видеонаблюдение, тревожная кнопка, металлоискатели)</t>
  </si>
  <si>
    <t>100% обеспечение детской безопасности</t>
  </si>
  <si>
    <r>
      <t xml:space="preserve">Охват детей с ограниченными возможностями развития специальной психолого-педагогической поддержкой и ранней коррекцией
</t>
    </r>
    <r>
      <rPr>
        <i/>
        <sz val="14"/>
        <color theme="1"/>
        <rFont val="Arial"/>
        <family val="2"/>
        <charset val="204"/>
      </rPr>
      <t>(показатели Национального проекта «Качественное образование «Образованная нация»)</t>
    </r>
    <r>
      <rPr>
        <b/>
        <sz val="14"/>
        <color theme="1"/>
        <rFont val="Arial"/>
        <family val="2"/>
        <charset val="204"/>
      </rPr>
      <t xml:space="preserve">
</t>
    </r>
  </si>
  <si>
    <r>
      <t>Оказание комплексной психолого-медико-педагогической помощи в виде психолого-педагогической коррекции и реабилитации детей с ограниченными возможностями в развитии (</t>
    </r>
    <r>
      <rPr>
        <i/>
        <sz val="14"/>
        <rFont val="Arial"/>
        <family val="2"/>
        <charset val="204"/>
      </rPr>
      <t xml:space="preserve">от рождения до 18 лет.) </t>
    </r>
    <r>
      <rPr>
        <sz val="14"/>
        <color rgb="FFFF0000"/>
        <rFont val="Arial"/>
        <family val="2"/>
        <charset val="204"/>
      </rPr>
      <t xml:space="preserve">
</t>
    </r>
  </si>
  <si>
    <t>Охват детей с ограниченными возможностями  психолого-педагогической поддержкой</t>
  </si>
  <si>
    <t xml:space="preserve">     261011015      261012015</t>
  </si>
  <si>
    <r>
      <t xml:space="preserve">Охват молодежи бесплатным обучением в колледжах по востребованным специальностям (выпускники 9 классов)
</t>
    </r>
    <r>
      <rPr>
        <i/>
        <sz val="14"/>
        <color theme="1"/>
        <rFont val="Arial"/>
        <family val="2"/>
        <charset val="204"/>
      </rPr>
      <t>(показатели Национального проекта «Качественное образование «Образованная нация»)</t>
    </r>
    <r>
      <rPr>
        <b/>
        <sz val="14"/>
        <color theme="1"/>
        <rFont val="Arial"/>
        <family val="2"/>
        <charset val="204"/>
      </rPr>
      <t xml:space="preserve">
</t>
    </r>
  </si>
  <si>
    <t xml:space="preserve"> Увеличение объёма госзаказа на подготовку кадров с ТиПО</t>
  </si>
  <si>
    <r>
      <t xml:space="preserve">Доля учебников, переведенных в цифровой формат </t>
    </r>
    <r>
      <rPr>
        <i/>
        <sz val="14"/>
        <color theme="1"/>
        <rFont val="Arial"/>
        <family val="2"/>
        <charset val="204"/>
      </rPr>
      <t>(показатель Национального проекта «Технологический рывок за счет цифровизации, науки и инноваций»)</t>
    </r>
    <r>
      <rPr>
        <b/>
        <sz val="14"/>
        <color theme="1"/>
        <rFont val="Arial"/>
        <family val="2"/>
        <charset val="204"/>
      </rPr>
      <t xml:space="preserve">
</t>
    </r>
  </si>
  <si>
    <t xml:space="preserve">Учебники, переведенных в цифровой формат </t>
  </si>
  <si>
    <t>МОН РК</t>
  </si>
  <si>
    <t>Финансируется МОН РК</t>
  </si>
  <si>
    <r>
      <t xml:space="preserve">Доля организаций среднего образования, обеспеченных интернетом не ниже 100 мб/с  для внутреннего контента (внутри Казахстана) и 8 мб/с для внешнего контента 
</t>
    </r>
    <r>
      <rPr>
        <i/>
        <sz val="14"/>
        <color theme="1"/>
        <rFont val="Arial"/>
        <family val="2"/>
        <charset val="204"/>
      </rPr>
      <t xml:space="preserve"> (показатель Национального проекта «Технологический рывок за счет цифровизации, науки и инноваций»)</t>
    </r>
    <r>
      <rPr>
        <b/>
        <sz val="14"/>
        <color theme="1"/>
        <rFont val="Arial"/>
        <family val="2"/>
        <charset val="204"/>
      </rPr>
      <t xml:space="preserve">
</t>
    </r>
  </si>
  <si>
    <t>Заместитель акима области  Нукенов А.Н., УО,УИОГУА</t>
  </si>
  <si>
    <t xml:space="preserve">не ниже 100 мб/с  для внутреннего контента (внутри Казахстана)  и 20 мб/с для внешнего контента </t>
  </si>
  <si>
    <t>Цель 8. Развитие медицинской инфраструктуры и повышение качества медицинских услуг</t>
  </si>
  <si>
    <t xml:space="preserve">Ожидаемая продолжительность жизни при рождении
</t>
  </si>
  <si>
    <t>число лет</t>
  </si>
  <si>
    <t>Заместитель акима области  Алпысов Е.А., У3</t>
  </si>
  <si>
    <t xml:space="preserve">проведение скрининговых исследований на раннее выявление онкозаболеваний целевых групп населения                                                                                                                                                                               </t>
  </si>
  <si>
    <t>к-во</t>
  </si>
  <si>
    <t>Заместитель акима области  Алпысов Е.А., УЗ</t>
  </si>
  <si>
    <t>не требует финансовых затрат</t>
  </si>
  <si>
    <t xml:space="preserve">проведение скрининговых исследований на раннее выявление болезней системы кровообращения целевых групп населения                                                                                                          </t>
  </si>
  <si>
    <t xml:space="preserve"> лекарственные средства закупаемые по решению Маслихата</t>
  </si>
  <si>
    <t>отчет (выгрузка с ИСЛО)</t>
  </si>
  <si>
    <t>Ранняя выявляемость злокачественных новообразований (0-1 стадия)</t>
  </si>
  <si>
    <t>Удельный вес онкологических больных, живущих более 5 лет</t>
  </si>
  <si>
    <t xml:space="preserve">Младенческая смертность 
</t>
  </si>
  <si>
    <t>количество случаев на 1000 родившихся живыми</t>
  </si>
  <si>
    <t xml:space="preserve"> Непрерывное обучение с целью повышения квалификации кадров, вт.ч. УПМ и  ИВБДВ </t>
  </si>
  <si>
    <t>информация</t>
  </si>
  <si>
    <t>ежегодно</t>
  </si>
  <si>
    <t xml:space="preserve">Открытие Центра раннего вмешательства </t>
  </si>
  <si>
    <t>запланировано</t>
  </si>
  <si>
    <t xml:space="preserve">Материнская смертность
</t>
  </si>
  <si>
    <t>количество случаев на 100 тыс. родившихся живыми</t>
  </si>
  <si>
    <r>
      <t xml:space="preserve">&lt; </t>
    </r>
    <r>
      <rPr>
        <b/>
        <sz val="14"/>
        <color theme="1"/>
        <rFont val="Arial"/>
        <family val="2"/>
        <charset val="204"/>
      </rPr>
      <t>35,1</t>
    </r>
  </si>
  <si>
    <r>
      <t>&lt;</t>
    </r>
    <r>
      <rPr>
        <b/>
        <sz val="14"/>
        <color theme="1"/>
        <rFont val="Arial"/>
        <family val="2"/>
        <charset val="204"/>
      </rPr>
      <t>14,0</t>
    </r>
  </si>
  <si>
    <t>количество специалистов</t>
  </si>
  <si>
    <t>Открытие регионального центра на базе КГП "Областная клиническая больница"</t>
  </si>
  <si>
    <t>ед</t>
  </si>
  <si>
    <t xml:space="preserve">Уровень удовлетворенности населения качеством и доступностью медицинских услуг, предоставляемых медицинскими учреждениями
</t>
  </si>
  <si>
    <t>доступность дорогостоящих методов исследования (КТ и МРТ)</t>
  </si>
  <si>
    <t xml:space="preserve"> услуги</t>
  </si>
  <si>
    <t>Открытие фельдшерско-акушерских, медицинских пунктов и врачебных амбулаторий в сельских населенных пунктах, в том числе в опорных и спутниковых селах</t>
  </si>
  <si>
    <t xml:space="preserve">количество </t>
  </si>
  <si>
    <t xml:space="preserve">в т.ч. численность населения, охваченного услугами передвижных  медицинских
комплексов
</t>
  </si>
  <si>
    <t>Мероприятие:  проведение консультативно-диагностических услуг специалистами ПМК</t>
  </si>
  <si>
    <t xml:space="preserve">отчет </t>
  </si>
  <si>
    <t>Заместитель акима области  Алпысов Е.А., УЗ, акимы городов и районов</t>
  </si>
  <si>
    <t>Обеспечение населения, проживающего в отдаленных сельских населенных пунктах медицинскими услугами с привлечением передвижных медицинских комплексов</t>
  </si>
  <si>
    <t>Заместитель акима области  Алпысов Е.А., УЗ ,акимы городов и районов</t>
  </si>
  <si>
    <r>
      <t xml:space="preserve">Ежегодное количество новых и модернизированных объектов здравоохранения, соответствующих мировым
стандартам оказания медицинской помощи
</t>
    </r>
    <r>
      <rPr>
        <i/>
        <sz val="14"/>
        <color theme="1"/>
        <rFont val="Arial"/>
        <family val="2"/>
        <charset val="204"/>
      </rPr>
      <t>(показатель Национального проекта 
«Качественное и доступное здравоохранение для каждого гражданина «Здоровая нация»)</t>
    </r>
    <r>
      <rPr>
        <b/>
        <sz val="14"/>
        <color theme="1"/>
        <rFont val="Arial"/>
        <family val="2"/>
        <charset val="204"/>
      </rPr>
      <t xml:space="preserve">
</t>
    </r>
  </si>
  <si>
    <t>Строительство объектов здравоохранения</t>
  </si>
  <si>
    <r>
      <t xml:space="preserve">Расширение объема медицинской помощи на амбулаторном уровне в общем объеме медицинской помощи в рамках ГОБМП и системе ОСМС </t>
    </r>
    <r>
      <rPr>
        <i/>
        <sz val="14"/>
        <color theme="1"/>
        <rFont val="Arial"/>
        <family val="2"/>
        <charset val="204"/>
      </rPr>
      <t>(показатель Национального проекта 
«Качественное и доступное здравоохранение для каждого гражданина «Здоровая нация»)</t>
    </r>
    <r>
      <rPr>
        <b/>
        <sz val="14"/>
        <color theme="1"/>
        <rFont val="Arial"/>
        <family val="2"/>
        <charset val="204"/>
      </rPr>
      <t xml:space="preserve">
</t>
    </r>
  </si>
  <si>
    <t>обьем консультативно-диагностичяеских услуг</t>
  </si>
  <si>
    <t xml:space="preserve">количетво субподрядных организаций </t>
  </si>
  <si>
    <r>
      <t xml:space="preserve">Увеличение охвата беременных женщин индивидуальным и междисциплинарным дородовым наблюдением
</t>
    </r>
    <r>
      <rPr>
        <i/>
        <sz val="14"/>
        <color theme="1"/>
        <rFont val="Arial"/>
        <family val="2"/>
        <charset val="204"/>
      </rPr>
      <t>(показатель Национального проекта 
«Качественное и доступное здравоохранение для каждого гражданина «Здоровая нация»)</t>
    </r>
    <r>
      <rPr>
        <b/>
        <sz val="14"/>
        <color theme="1"/>
        <rFont val="Arial"/>
        <family val="2"/>
        <charset val="204"/>
      </rPr>
      <t xml:space="preserve">
</t>
    </r>
  </si>
  <si>
    <t>обеспечивать ранний охват до 12 недель</t>
  </si>
  <si>
    <t>Обеспечивать осмотр терапевтом до 12 недель</t>
  </si>
  <si>
    <t>Обеспечивать охват пренатальным скринингом 1 триместра</t>
  </si>
  <si>
    <r>
      <t xml:space="preserve">Увеличение охвата детей до 1 года проактивным наблюдением и скринингами
</t>
    </r>
    <r>
      <rPr>
        <i/>
        <sz val="14"/>
        <color theme="1"/>
        <rFont val="Arial"/>
        <family val="2"/>
        <charset val="204"/>
      </rPr>
      <t>(показатель Национального проекта 
«Качественное и доступное здравоохранение для каждого гражданина «Здоровая нация»)</t>
    </r>
    <r>
      <rPr>
        <b/>
        <sz val="14"/>
        <color theme="1"/>
        <rFont val="Arial"/>
        <family val="2"/>
        <charset val="204"/>
      </rPr>
      <t xml:space="preserve">
</t>
    </r>
  </si>
  <si>
    <t xml:space="preserve">Проведение  профилактическим осмотром детского населения </t>
  </si>
  <si>
    <t xml:space="preserve">Проведение  неонатального скрининга
</t>
  </si>
  <si>
    <t xml:space="preserve">Проведение аудиологического скрининга
</t>
  </si>
  <si>
    <t xml:space="preserve">Проведение психофизического скрининга
</t>
  </si>
  <si>
    <t xml:space="preserve">Проведение офтальмологического скрининга
</t>
  </si>
  <si>
    <r>
      <t xml:space="preserve">Увеличение охвата медицинской реабилитацией детей с ограниченными возможностями
</t>
    </r>
    <r>
      <rPr>
        <i/>
        <sz val="14"/>
        <color theme="1"/>
        <rFont val="Arial"/>
        <family val="2"/>
        <charset val="204"/>
      </rPr>
      <t>(показатель Национального проекта 
«Качественное и доступное здравоохранение для каждого гражданина «Здоровая нация»)</t>
    </r>
    <r>
      <rPr>
        <b/>
        <sz val="14"/>
        <color theme="1"/>
        <rFont val="Arial"/>
        <family val="2"/>
        <charset val="204"/>
      </rPr>
      <t xml:space="preserve">
</t>
    </r>
  </si>
  <si>
    <t>Мониторинг направления детей в ребалилитационные центры</t>
  </si>
  <si>
    <t>чел</t>
  </si>
  <si>
    <r>
      <t xml:space="preserve">Увеличение количества образовательных грантов резидентуры по остродефицитным специальностям (за счет средств местного бюджета) (количество)
</t>
    </r>
    <r>
      <rPr>
        <i/>
        <sz val="14"/>
        <color theme="1"/>
        <rFont val="Arial"/>
        <family val="2"/>
        <charset val="204"/>
      </rPr>
      <t>(показатель Национального проекта 
«Качественное и доступное здравоохранение для каждого гражданина «Здоровая нация»)</t>
    </r>
    <r>
      <rPr>
        <b/>
        <sz val="14"/>
        <color theme="1"/>
        <rFont val="Arial"/>
        <family val="2"/>
        <charset val="204"/>
      </rPr>
      <t xml:space="preserve">
</t>
    </r>
  </si>
  <si>
    <t>Предусмотрено выделение грантов в рамках госзаказа</t>
  </si>
  <si>
    <r>
      <t xml:space="preserve">Доля медицинских организаций, обеспечивающих обмен данными с ядром Ehe alth 
</t>
    </r>
    <r>
      <rPr>
        <i/>
        <sz val="14"/>
        <color theme="1"/>
        <rFont val="Arial"/>
        <family val="2"/>
        <charset val="204"/>
      </rPr>
      <t xml:space="preserve">(показатель Национального проекта «Технологический рывок за счет цифровизации, науки и инноваций»)
</t>
    </r>
    <r>
      <rPr>
        <b/>
        <sz val="14"/>
        <color theme="1"/>
        <rFont val="Arial"/>
        <family val="2"/>
        <charset val="204"/>
      </rPr>
      <t xml:space="preserve">
</t>
    </r>
  </si>
  <si>
    <r>
      <t xml:space="preserve">Доля дистанционных медицинских услуг, оказанных населению </t>
    </r>
    <r>
      <rPr>
        <sz val="14"/>
        <color theme="1"/>
        <rFont val="Arial"/>
        <family val="2"/>
        <charset val="204"/>
      </rPr>
      <t>(показатель Национального проекта «Технологический рывок за счет цифровизации, науки и инноваций»)</t>
    </r>
    <r>
      <rPr>
        <b/>
        <sz val="14"/>
        <color theme="1"/>
        <rFont val="Arial"/>
        <family val="2"/>
        <charset val="204"/>
      </rPr>
      <t xml:space="preserve">
</t>
    </r>
  </si>
  <si>
    <t>количество проведенных дистанционных услуг</t>
  </si>
  <si>
    <t>услуги</t>
  </si>
  <si>
    <t xml:space="preserve">обеспченность компьютерной техники </t>
  </si>
  <si>
    <r>
      <t xml:space="preserve">Увеличение доли граждан Казахстана, ведущего здоровый образ жизни
</t>
    </r>
    <r>
      <rPr>
        <i/>
        <sz val="14"/>
        <color theme="1"/>
        <rFont val="Arial"/>
        <family val="2"/>
        <charset val="204"/>
      </rPr>
      <t>(показатель Национального проекта 
«Качественное и доступное здравоохранение для каждого гражданина «Здоровая нация»)</t>
    </r>
    <r>
      <rPr>
        <b/>
        <sz val="14"/>
        <color theme="1"/>
        <rFont val="Arial"/>
        <family val="2"/>
        <charset val="204"/>
      </rPr>
      <t xml:space="preserve">
</t>
    </r>
  </si>
  <si>
    <t>Заместитель акима области  Алпысов Е.А.,  Заместитель акима  области Нукенов А.Н., УЗ,УФКС</t>
  </si>
  <si>
    <t>Увеличение количества занимающихся спортом</t>
  </si>
  <si>
    <t>статистический отчет</t>
  </si>
  <si>
    <t>конец года</t>
  </si>
  <si>
    <t>Заместитель акима области  Нукенов А.Н.,  УФКС, акимы городов и районов</t>
  </si>
  <si>
    <t>Увеличение количества спортивно-массовых мероприятий</t>
  </si>
  <si>
    <t>мероприятие</t>
  </si>
  <si>
    <t>Информация</t>
  </si>
  <si>
    <t xml:space="preserve">Снижение заболеваемости ожирением среди детей (0-14 лет)
на 100 тыс. населения
(показатель Национального проекта 
«Качественное и доступное здравоохранение для каждого гражданина «Здоровая нация»)
</t>
  </si>
  <si>
    <t>на 100 тыс. населения</t>
  </si>
  <si>
    <t>Заместитель акима области  Алпысов Е.А.,  Заместитель акима  области Нукенов А.Н., УЗ, УФКС, УО, акимы городов и районов</t>
  </si>
  <si>
    <t>Привитие детям культуры здорового питания</t>
  </si>
  <si>
    <r>
      <t xml:space="preserve">Доведение численности граждан, занимающихся физической культурой и спортом, до 50 % от общего населения
</t>
    </r>
    <r>
      <rPr>
        <i/>
        <sz val="14"/>
        <color theme="1"/>
        <rFont val="Arial"/>
        <family val="2"/>
        <charset val="204"/>
      </rPr>
      <t>(показатель Национального проекта 
«Качественное и доступное здравоохранение для каждого гражданина «Здоровая нация»)</t>
    </r>
    <r>
      <rPr>
        <b/>
        <sz val="14"/>
        <color theme="1"/>
        <rFont val="Arial"/>
        <family val="2"/>
        <charset val="204"/>
      </rPr>
      <t xml:space="preserve">
</t>
    </r>
  </si>
  <si>
    <r>
      <t xml:space="preserve">Обеспеченность населения спортивной инфраструктурой на 1 000 человек
</t>
    </r>
    <r>
      <rPr>
        <i/>
        <sz val="14"/>
        <color theme="1"/>
        <rFont val="Arial"/>
        <family val="2"/>
        <charset val="204"/>
      </rPr>
      <t>(показатель Национального проекта 
«Качественное и доступное здравоохранение для каждого гражданина «Здоровая нация»)</t>
    </r>
    <r>
      <rPr>
        <b/>
        <sz val="14"/>
        <color theme="1"/>
        <rFont val="Arial"/>
        <family val="2"/>
        <charset val="204"/>
      </rPr>
      <t xml:space="preserve">
</t>
    </r>
  </si>
  <si>
    <t>Строительство физкультурно-оздоровительного комплекса на 100 зрительских мест в поселке Карсакпай Улытауского района</t>
  </si>
  <si>
    <t>Акт ввода в эксплуатацию  </t>
  </si>
  <si>
    <t> Зам.аким Карагандинской области А.Нукенов, УФКиС, УСАиГ, аким Улытауского района</t>
  </si>
  <si>
    <t>467 008 015
467 008 028</t>
  </si>
  <si>
    <t>МБ, ОБ</t>
  </si>
  <si>
    <t>467 008 015</t>
  </si>
  <si>
    <t>Строительство  крытого плавательного бассейна в п.Атасу Жанааркинского района</t>
  </si>
  <si>
    <t>  Зам.аким Карагандинской области А.Нукенов, УФКиС, УСАиГ, аким Жанааркинского района</t>
  </si>
  <si>
    <t>Реконструкция воздухоопорного сооружения на капитальное здание, который находится по адресу: Карагандинская область, г.Сатпаев, Проспект Независимости, 26.</t>
  </si>
  <si>
    <t> Зам.аким Карагандинской области А.Нукенов, УФКиС, УСАиГ, аким г.Сатпаев</t>
  </si>
  <si>
    <t xml:space="preserve">467 008 028
 </t>
  </si>
  <si>
    <t>Реконструкция стадиона Юность в г.Сатпаев</t>
  </si>
  <si>
    <t xml:space="preserve">467 008 028 
467 008 015
 </t>
  </si>
  <si>
    <t>ОБ, МБ</t>
  </si>
  <si>
    <t>ОБ </t>
  </si>
  <si>
    <t xml:space="preserve">467 008 028
</t>
  </si>
  <si>
    <t xml:space="preserve">467 008 015
</t>
  </si>
  <si>
    <t>Строительство крытого хоккейного корта в пос.Нура Нуринского района</t>
  </si>
  <si>
    <t>  Зам.аким Карагандинской области А.Нукенов, УФКиС, УСАиГ, аким Нуринского района</t>
  </si>
  <si>
    <t>ОБ, МБ </t>
  </si>
  <si>
    <t>Строительство физкультурно-оздоровительного комплекса г.Шахтинск</t>
  </si>
  <si>
    <t> 2019-2022гг.</t>
  </si>
  <si>
    <t> Зам.аким Карагандинской области А.Нукенов, УФКиС, УСАиГ, аким г.Шахтинск</t>
  </si>
  <si>
    <t> *</t>
  </si>
  <si>
    <t xml:space="preserve">
467 008 015
 </t>
  </si>
  <si>
    <t>Строительство физкультурно-оздоровительного комплекса на 320 зрительских мест п.Ботакара Бухар-Жырауского района</t>
  </si>
  <si>
    <t>  Зам.аким Карагандинской области А.Нукенов, УФКиС, УСАиГ, аким Бухар-Жырауского района</t>
  </si>
  <si>
    <t>467 008 011                               467 008 015</t>
  </si>
  <si>
    <t>РБ, МБ </t>
  </si>
  <si>
    <t>Строительство физкультурно-оздоровительного комплекса на 160 зрительских мест в п.Жезды Улытауского района</t>
  </si>
  <si>
    <t xml:space="preserve"> 
467 008 028
467 008 015</t>
  </si>
  <si>
    <t>Строительство физкультурно-оздоровительного комплекса в с.Егиндибулак Каркаралинского района</t>
  </si>
  <si>
    <t>  Зам.аким Карагандинской области А.Нукенов, УФКиС, УСАиГ, аким Каркаралинского района</t>
  </si>
  <si>
    <t xml:space="preserve">467 008 011 
467 008 015
 </t>
  </si>
  <si>
    <t xml:space="preserve">467 008 011
</t>
  </si>
  <si>
    <t>Строительство крытого хоккейного корта в с.Шахтерское Нуринского района</t>
  </si>
  <si>
    <t xml:space="preserve">467 008 011
467 008 028 
467 008 015
 </t>
  </si>
  <si>
    <t>РБ, ОБ, МБ</t>
  </si>
  <si>
    <t>Реконструкция стадиона "Горняк" г.Каражал</t>
  </si>
  <si>
    <t>  Зам.аким Карагандинской области А.Нукенов, УФКиС, УСАиГ, аким г.Каражал</t>
  </si>
  <si>
    <t>467 008 028
467 008 015</t>
  </si>
  <si>
    <t>467 008 028</t>
  </si>
  <si>
    <t>Строительство бассейна с тренажерным залом в п.Нура Нуринского района</t>
  </si>
  <si>
    <t> Зам.аким Карагандинской области А.Нукенов, УФКиС, УСАиГ, аким Нуринского района</t>
  </si>
  <si>
    <t xml:space="preserve">                       467 008 028
467 008 015</t>
  </si>
  <si>
    <t>467 008 028</t>
  </si>
  <si>
    <t>Строительство спортивного комплекса в мкр.Конырат г.Балхаш</t>
  </si>
  <si>
    <t>  Зам.аким Карагандинской области А.Нукенов, УФКиС, аким г.Балхаш</t>
  </si>
  <si>
    <t>Строительство физкультурно-оздоровительного комплекса на 320 зрительских мест п.Г.Мустафина Бухар-Жырауского района</t>
  </si>
  <si>
    <t>Строительство  физкультурно-оздоровительного комплекса в п.Атасу Жанааркинского района</t>
  </si>
  <si>
    <t>РБ, МБ</t>
  </si>
  <si>
    <t>Строительство физкультурно-оздоровительного комплекса на 320 мест в г.Жезказган</t>
  </si>
  <si>
    <t> Зам.аким Карагандинской области А.Нукенов, УФКиС, УСАиГ, аким г.Жезказган</t>
  </si>
  <si>
    <t xml:space="preserve">
467 008 028
 </t>
  </si>
  <si>
    <t>Строительство физкультурно-оздоровительного комплекса на 160 мест в п.Актас г.Сарань</t>
  </si>
  <si>
    <t>  Зам.аким Карагандинской области А.Нукенов, УФКиС, УСАиГ, аким г.Сарань</t>
  </si>
  <si>
    <t>Строительство крытого плавательного бассейна п.Шахан г.Шахтинск</t>
  </si>
  <si>
    <t>2022-2023 гг.</t>
  </si>
  <si>
    <t>  Зам.аким Карагандинской области А.Нукенов, УФКиС, УСАиГ, аким г.Шахтинск</t>
  </si>
  <si>
    <t>Строительство ипподрома в г.Караганда</t>
  </si>
  <si>
    <t>  Зам.аким Карагандинской области А.Нукенов, УФКиС, УСАиГ, аким г.Караганда</t>
  </si>
  <si>
    <t>Строительство спортивного корпуса базы гребных видов спорта в городе Жезказган</t>
  </si>
  <si>
    <t>Строительство бассейна в п.Осакаровка Осакаровского района</t>
  </si>
  <si>
    <t>  Зам.аким Карагандинской области А.Нукенов, УФКиС, УСАиГ, аким Осакаровского района</t>
  </si>
  <si>
    <t>ОБ. МБ</t>
  </si>
  <si>
    <t>Строительство физкультурно-оздоровительного комплекса в п.Сарышаган Актогайского района</t>
  </si>
  <si>
    <t>  Зам.аким Карагандинской области А.Нукенов, УФКиС, УСАиГ, аким Актогайского района</t>
  </si>
  <si>
    <t xml:space="preserve">467 008 011 </t>
  </si>
  <si>
    <t>Строительство бассейна в с.Актогай Актогайского района</t>
  </si>
  <si>
    <t>Строительство крытого плавательного бассейна в г.Каражал</t>
  </si>
  <si>
    <t>Строительство ФОКа на 160 мест в п.Топар Абайского района</t>
  </si>
  <si>
    <t>  Зам.аким Карагандинской области А.Нукенов, УФКиС, УСАиГ, аким Абайского района</t>
  </si>
  <si>
    <t>467 008 011
467 008 015</t>
  </si>
  <si>
    <t>467 008 011</t>
  </si>
  <si>
    <t>Строительство спортивного комплекса (Центр борьбы) в г.Караганда, мкр. Панель Центр (корректировка ПСД)</t>
  </si>
  <si>
    <t>1 </t>
  </si>
  <si>
    <t>Строительство 50-го метрового бассейна в г.Караганда</t>
  </si>
  <si>
    <t>Строительство центра борьбы расположенного по адресу: Карагандинская область, город Балхаш, переулок Чайковского, 14/2</t>
  </si>
  <si>
    <t>  Зам.аким Карагандинской области А.Нукенов, УФКиС, УСАиГ, аким г.Балхаш</t>
  </si>
  <si>
    <t>Строительство физкультурно-оздоровительного комплекса в с.Шашубай Актогайского района</t>
  </si>
  <si>
    <t>Строительство крытого плавательного бассейна в г.Каркаралинск</t>
  </si>
  <si>
    <t>  Зам.аким Карагандинской области А.Нукенов, УФКиС, УСАиГ, аким г.Каркаралинск</t>
  </si>
  <si>
    <t>Строительство бассейна в с.Улытау Улытауского района</t>
  </si>
  <si>
    <t>  Зам.аким Карагандинской области А.Нукенов, УФКиС, УСАиГ, аким Улытауского района</t>
  </si>
  <si>
    <t>Строительство футбольного манежа в г.Караганда</t>
  </si>
  <si>
    <t>467 008 015</t>
  </si>
  <si>
    <t>Строительство спортивного комплекса гимнастики в г.Караганда</t>
  </si>
  <si>
    <t>Строительство физкультурно-оздоровительного комплекса на 320 мест в г.Сарань</t>
  </si>
  <si>
    <r>
      <t xml:space="preserve">Доля населения с особыми потребностями, систематически занимающегося физической культурой и спортом, из числа лиц с ограниченными возможностями, не  имеющих противопоказаний к занятиям физической культурой и спортом
</t>
    </r>
    <r>
      <rPr>
        <i/>
        <sz val="14"/>
        <color theme="1"/>
        <rFont val="Arial"/>
        <family val="2"/>
        <charset val="204"/>
      </rPr>
      <t>(показатель Национального проекта 
«Качественное и доступное здравоохранение для каждого гражданина «Здоровая нация»)</t>
    </r>
    <r>
      <rPr>
        <b/>
        <sz val="14"/>
        <color theme="1"/>
        <rFont val="Arial"/>
        <family val="2"/>
        <charset val="204"/>
      </rPr>
      <t xml:space="preserve">
</t>
    </r>
  </si>
  <si>
    <t>Заместитель акима области  Нукенов А.Н., Заместитель акима области Алпысов Е.А.,  УФКС, УКЗСП, акимы городов и районов</t>
  </si>
  <si>
    <t>Увеличение количества тренеров по инвалидному спорту</t>
  </si>
  <si>
    <t> Заместитель акима области  Нукенов А.Н.,Заместитель акима области Алпысов Е.А.  УФКС, УКЗСП, акимы городов и районов</t>
  </si>
  <si>
    <t>Повышение курсов квалификации тренеров</t>
  </si>
  <si>
    <t>  Заместитель акима области  Нукенов А.Н.,Заместитель акима области Алпысов Е.А.  УФКС, УКЗСП, акимы городов и районов</t>
  </si>
  <si>
    <t xml:space="preserve">Увеличение количества проводимых спортивно-массовых мероприятий </t>
  </si>
  <si>
    <t>  Заместитель акима области  Нукенов А.Н., Заместитель акима области Алпысов Е.А. УФКС, УКЗСП, акимы городов и районов</t>
  </si>
  <si>
    <r>
      <t xml:space="preserve">Охват молодежи спортом (14-18 лет)
</t>
    </r>
    <r>
      <rPr>
        <i/>
        <sz val="14"/>
        <color theme="1"/>
        <rFont val="Arial"/>
        <family val="2"/>
        <charset val="204"/>
      </rPr>
      <t>(показатель Национального проекта «Ұлттық рухани жаңғыру»)</t>
    </r>
    <r>
      <rPr>
        <b/>
        <sz val="14"/>
        <color theme="1"/>
        <rFont val="Arial"/>
        <family val="2"/>
        <charset val="204"/>
      </rPr>
      <t xml:space="preserve">
</t>
    </r>
  </si>
  <si>
    <t>чел.</t>
  </si>
  <si>
    <t>Заместитель акима области  Нукенов А.Н.,  УФКС, УВМП</t>
  </si>
  <si>
    <t>ЧЕТВЕРТОЕ НАПРАВЛЕНИЕ. Качественные человеческие ресурсы. Реализация творческого потенциала каждого казахстанца.</t>
  </si>
  <si>
    <t>Цель 9.Обеспечение продуктивной занятости</t>
  </si>
  <si>
    <t xml:space="preserve">Рост реальных денежных доходов населения,% прироста от  уровня 2019г. в ценах 2019 года
</t>
  </si>
  <si>
    <t>Заместитель акима области Алпысов Е.А., УКЗСП, УЭ, акимы городов и районов</t>
  </si>
  <si>
    <t xml:space="preserve">Доля доходов, наименее обеспеченных 40% населения, % в общих доходах населения
</t>
  </si>
  <si>
    <t xml:space="preserve">Уровень безработицы
</t>
  </si>
  <si>
    <t>Заместитель акима области Алпысов Е.А., УКЗСП, акимы городов и районов</t>
  </si>
  <si>
    <r>
      <t>&lt;</t>
    </r>
    <r>
      <rPr>
        <sz val="14"/>
        <color theme="1"/>
        <rFont val="Times New Roman"/>
        <family val="1"/>
        <charset val="204"/>
      </rPr>
      <t>4,9</t>
    </r>
  </si>
  <si>
    <r>
      <t xml:space="preserve">Увеличение  доли лиц, трудоустроенных на постоянные рабочие места после организации субсидируемых рабочих мест
</t>
    </r>
    <r>
      <rPr>
        <i/>
        <sz val="14"/>
        <color theme="1"/>
        <rFont val="Arial"/>
        <family val="2"/>
        <charset val="204"/>
      </rPr>
      <t>(показатель Национального проекта «Технологическивй рывок за счет цифровизации, науки и инноваций»)</t>
    </r>
    <r>
      <rPr>
        <b/>
        <sz val="14"/>
        <color theme="1"/>
        <rFont val="Arial"/>
        <family val="2"/>
        <charset val="204"/>
      </rPr>
      <t xml:space="preserve">
</t>
    </r>
  </si>
  <si>
    <r>
      <t xml:space="preserve">Увеличение доли частного сектора в составе предприятий, участвующих в организации субсидируемых рабочих мест
</t>
    </r>
    <r>
      <rPr>
        <i/>
        <sz val="14"/>
        <color theme="1"/>
        <rFont val="Arial"/>
        <family val="2"/>
        <charset val="204"/>
      </rPr>
      <t>(показатель Национального проекта по развитию предпринимательства)</t>
    </r>
    <r>
      <rPr>
        <b/>
        <sz val="14"/>
        <color theme="1"/>
        <rFont val="Arial"/>
        <family val="2"/>
        <charset val="204"/>
      </rPr>
      <t xml:space="preserve">
</t>
    </r>
  </si>
  <si>
    <t>Организация общественных работ</t>
  </si>
  <si>
    <t>Всего чел.</t>
  </si>
  <si>
    <t xml:space="preserve">Трудоустройство </t>
  </si>
  <si>
    <t>Всего млн. тенге</t>
  </si>
  <si>
    <t>проект "Контракт поколений"</t>
  </si>
  <si>
    <t>СРМ</t>
  </si>
  <si>
    <t>МП</t>
  </si>
  <si>
    <t>Проект "Первое рабочее место"</t>
  </si>
  <si>
    <t>Проект "Серебрянный возраст"</t>
  </si>
  <si>
    <t>Содействие в трудоустройстве лицам с инвалидностью</t>
  </si>
  <si>
    <t>Трудоустройство молодежи</t>
  </si>
  <si>
    <t>Своевременная выплата государственной адресной социальной помощи</t>
  </si>
  <si>
    <t>Государственная услуга</t>
  </si>
  <si>
    <t>451005011, 451005015</t>
  </si>
  <si>
    <t>Изучение международного опыта по трудоустройству высвобождаемых работников</t>
  </si>
  <si>
    <t>Единицы</t>
  </si>
  <si>
    <t>Информация, письма</t>
  </si>
  <si>
    <t>2022</t>
  </si>
  <si>
    <r>
      <t xml:space="preserve">Повышение уровня трудоустройства после краткосрочного профессионального обучения
</t>
    </r>
    <r>
      <rPr>
        <i/>
        <sz val="14"/>
        <rFont val="Arial"/>
        <family val="2"/>
        <charset val="204"/>
      </rPr>
      <t>показатель Национального проекта по развитию предпринимательства)</t>
    </r>
    <r>
      <rPr>
        <b/>
        <sz val="14"/>
        <rFont val="Arial"/>
        <family val="2"/>
        <charset val="204"/>
      </rPr>
      <t xml:space="preserve">
</t>
    </r>
  </si>
  <si>
    <t xml:space="preserve">Заместитель акима области Алпысов Е.А. УКЗСП, НПП (по согласованию),   акимы городов </t>
  </si>
  <si>
    <t>Профессиональная подготовка, переподготовка, повышение  квалификации</t>
  </si>
  <si>
    <t>млн. тенге**</t>
  </si>
  <si>
    <t>ТОХ</t>
  </si>
  <si>
    <r>
      <t xml:space="preserve">Доля зарегистрированных в электронной форме трудовых договоров 
</t>
    </r>
    <r>
      <rPr>
        <i/>
        <sz val="14"/>
        <rFont val="Arial"/>
        <family val="2"/>
        <charset val="204"/>
      </rPr>
      <t>(показатель Национального проекта «Технологическивй рывок за счет цифровизации, науки и инноваций»)</t>
    </r>
    <r>
      <rPr>
        <b/>
        <sz val="14"/>
        <rFont val="Arial"/>
        <family val="2"/>
        <charset val="204"/>
      </rPr>
      <t xml:space="preserve">
</t>
    </r>
  </si>
  <si>
    <t>Заместитель акима области Алпысов Е.А., УИТ, акимы  городов и районов</t>
  </si>
  <si>
    <t>Осуществление государственного контроля за соблюдением в организациях и предприятиях трудового законодательства</t>
  </si>
  <si>
    <t>Заместитель акима области Алпысов Е.А., УИТ</t>
  </si>
  <si>
    <t xml:space="preserve">Цель 10. Развитие казахстанской идентичности и интеллектуального потенциала </t>
  </si>
  <si>
    <r>
      <t xml:space="preserve">Охват населения проектами Программы «Рухани жаңғыру», с нарастающим итогом
</t>
    </r>
    <r>
      <rPr>
        <i/>
        <sz val="14"/>
        <color theme="1"/>
        <rFont val="Arial"/>
        <family val="2"/>
        <charset val="204"/>
      </rPr>
      <t>(показатель Национального проекта «Ұлттық рухани жаңғыру»)</t>
    </r>
    <r>
      <rPr>
        <b/>
        <sz val="14"/>
        <color theme="1"/>
        <rFont val="Arial"/>
        <family val="2"/>
        <charset val="204"/>
      </rPr>
      <t xml:space="preserve">
</t>
    </r>
  </si>
  <si>
    <t>Заместитель акима области  Нукенов А.Н.,  УВП, УКАД, УО, УВМП</t>
  </si>
  <si>
    <t>Охват населения специальными проектами и основными направлениями программы «Рухани жаңғыру»</t>
  </si>
  <si>
    <t xml:space="preserve">Международные фестивали театров  </t>
  </si>
  <si>
    <t xml:space="preserve">фестиваль </t>
  </si>
  <si>
    <t>Заместитель акима области  Нукенов А.Н., УКАД</t>
  </si>
  <si>
    <t>273.008.000</t>
  </si>
  <si>
    <t>Торжественная церемония открытия звезды на «Аллее звезд»</t>
  </si>
  <si>
    <t xml:space="preserve">памятное мероприятие </t>
  </si>
  <si>
    <t xml:space="preserve">Телевизионный проект «Формула успеха» </t>
  </si>
  <si>
    <t>телепрограмма</t>
  </si>
  <si>
    <t>273.005.000</t>
  </si>
  <si>
    <t xml:space="preserve">Проведение реставрационных работ по памятникам истории и культуры </t>
  </si>
  <si>
    <t>реставрация</t>
  </si>
  <si>
    <t>273.007.000</t>
  </si>
  <si>
    <t>Проведение археологических исследований объектов историко-культурного наследия и социально значимых проектов по пропаганде культурного наследия</t>
  </si>
  <si>
    <t xml:space="preserve">археология </t>
  </si>
  <si>
    <t>Международный фестиваль музыки «Жезкиік»</t>
  </si>
  <si>
    <t>Мероприятия, посвященные Дню домбры</t>
  </si>
  <si>
    <t>праздничное мероприятие</t>
  </si>
  <si>
    <t>Областные Абайские чтения:«Абай жаққан бір сәуле сөнбеу үшін...»</t>
  </si>
  <si>
    <t>конкурс</t>
  </si>
  <si>
    <t>Традиционные Республиканские Касым Аманжоловские чтения «Сен неткен бақытты едің, келер ұрпақ...»</t>
  </si>
  <si>
    <t>Гастроли концертного объединения им. К. Байжанова</t>
  </si>
  <si>
    <t>гастроли</t>
  </si>
  <si>
    <t>2021-2026</t>
  </si>
  <si>
    <t>Бал молодых офицеров</t>
  </si>
  <si>
    <t>2021 - 2025</t>
  </si>
  <si>
    <t>Заместитель акима области  Нукенов А.Н., УВМП</t>
  </si>
  <si>
    <t>283005015</t>
  </si>
  <si>
    <t>Торжественные проводы призывников; Республиканские военно-патриотические сборы «Айбын»</t>
  </si>
  <si>
    <t>комплекс мероприятий</t>
  </si>
  <si>
    <t>Заместитель акима области  Нукенов А.Н.,УВМП</t>
  </si>
  <si>
    <r>
      <t xml:space="preserve">Охват детей школьного возраста культурным воспитанием
</t>
    </r>
    <r>
      <rPr>
        <i/>
        <sz val="14"/>
        <color theme="1"/>
        <rFont val="Arial"/>
        <family val="2"/>
        <charset val="204"/>
      </rPr>
      <t>(показатель Национального проекта «Ұлттық рухани жаңғыру»)</t>
    </r>
    <r>
      <rPr>
        <b/>
        <sz val="14"/>
        <color theme="1"/>
        <rFont val="Arial"/>
        <family val="2"/>
        <charset val="204"/>
      </rPr>
      <t xml:space="preserve">
</t>
    </r>
  </si>
  <si>
    <t>Заместитель акима области  Нукенов А.Н.,  УО, УКАД</t>
  </si>
  <si>
    <t>Обеспечение посещения детей культ урных мероприятий</t>
  </si>
  <si>
    <t>колич.</t>
  </si>
  <si>
    <t>Провещение детей к культуре</t>
  </si>
  <si>
    <t>заместиель акима - Нукенов А.Н., УО, УПРРП</t>
  </si>
  <si>
    <r>
      <t>Предоставление доступа к объектам сферы культуры, искусства и творчества для детей школьного возраста</t>
    </r>
    <r>
      <rPr>
        <i/>
        <sz val="14"/>
        <color theme="1"/>
        <rFont val="Arial"/>
        <family val="2"/>
        <charset val="204"/>
      </rPr>
      <t xml:space="preserve"> (концертные, театральные, школьные абонементы, музейные уроки, киноуроки, библиотечные и творческие кружки и др.) </t>
    </r>
  </si>
  <si>
    <r>
      <t xml:space="preserve">Повышение читательской активности населения в рамках проекта «Читающая нация»
</t>
    </r>
    <r>
      <rPr>
        <i/>
        <sz val="14"/>
        <color theme="1"/>
        <rFont val="Arial"/>
        <family val="2"/>
        <charset val="204"/>
      </rPr>
      <t>(показатель Национального проекта «Ұлттық рухани жаңғыру»)</t>
    </r>
    <r>
      <rPr>
        <b/>
        <sz val="14"/>
        <color theme="1"/>
        <rFont val="Arial"/>
        <family val="2"/>
        <charset val="204"/>
      </rPr>
      <t xml:space="preserve">
</t>
    </r>
  </si>
  <si>
    <t>Заместитель акима области  Нукенов А.Н., УКАД, УО</t>
  </si>
  <si>
    <t xml:space="preserve">Организация и проведение
республиканской
акции «Бір ел – бір кітап». Проведение мероприятий, направленных на продвижение указанной акции.
</t>
  </si>
  <si>
    <t>акция</t>
  </si>
  <si>
    <t>Заместитель акима области  Нукенов А.Н.,УКАД</t>
  </si>
  <si>
    <t>финансирование не требуется</t>
  </si>
  <si>
    <t xml:space="preserve">Организация и проведение
мероприятий,
направленных  на изучение литературы родного края
«Литературное краеведение»
</t>
  </si>
  <si>
    <t>мероприятия</t>
  </si>
  <si>
    <r>
      <t xml:space="preserve">Количество объектов, построенных и отремонтированных меценатами
</t>
    </r>
    <r>
      <rPr>
        <i/>
        <sz val="14"/>
        <rFont val="Arial"/>
        <family val="2"/>
        <charset val="204"/>
      </rPr>
      <t>(показатель Национального проекта «Ұлттық рухани жаңғыру»</t>
    </r>
    <r>
      <rPr>
        <sz val="14"/>
        <rFont val="Arial"/>
        <family val="2"/>
        <charset val="204"/>
      </rPr>
      <t>)</t>
    </r>
    <r>
      <rPr>
        <b/>
        <sz val="14"/>
        <rFont val="Arial"/>
        <family val="2"/>
        <charset val="204"/>
      </rPr>
      <t xml:space="preserve">
</t>
    </r>
  </si>
  <si>
    <t>Заместитель акима области Нукенов А.Н., УВП, УКАД,УО, УФКС, УВМП, УЗ, акимы городов и районов</t>
  </si>
  <si>
    <r>
      <t xml:space="preserve">Доля участников письменной коммуникации, использующих латинографический алфавит
</t>
    </r>
    <r>
      <rPr>
        <i/>
        <sz val="14"/>
        <rFont val="Arial"/>
        <family val="2"/>
        <charset val="204"/>
      </rPr>
      <t>(показатель Национального проекта «Ұлттық рухани жаңғыру»)</t>
    </r>
    <r>
      <rPr>
        <b/>
        <sz val="14"/>
        <rFont val="Arial"/>
        <family val="2"/>
        <charset val="204"/>
      </rPr>
      <t xml:space="preserve">
</t>
    </r>
  </si>
  <si>
    <t>Заместитель акима области Нукенов А.Н., УРЯ</t>
  </si>
  <si>
    <r>
      <t>Рост обеспеченности объектами и услугами культуры, в т.ч. в отдаленных районах</t>
    </r>
    <r>
      <rPr>
        <i/>
        <sz val="14"/>
        <rFont val="Arial"/>
        <family val="2"/>
        <charset val="204"/>
      </rPr>
      <t xml:space="preserve"> (показатель Национального проекта «Ұлттық рухани жаңғыру»)</t>
    </r>
    <r>
      <rPr>
        <b/>
        <sz val="14"/>
        <rFont val="Arial"/>
        <family val="2"/>
        <charset val="204"/>
      </rPr>
      <t xml:space="preserve">
</t>
    </r>
  </si>
  <si>
    <t>Первый заместитель акима  области Дуйсебаев А.Ж., Заместитель акима области Нукенов А.Н., УКАД, УСАГ, акимы городов и районов</t>
  </si>
  <si>
    <t>Строительство объектов культуры</t>
  </si>
  <si>
    <t>Ремонт объектов культуры</t>
  </si>
  <si>
    <t>Жезказган</t>
  </si>
  <si>
    <t>Строительство историко-культурного комплекса "Жошы хан" г.Жезказган</t>
  </si>
  <si>
    <t>строительство</t>
  </si>
  <si>
    <t>Строительство пристройки к Жезказганскому историко-археологическому музею (Управление строительства Карагандинской области)</t>
  </si>
  <si>
    <t>Караганда</t>
  </si>
  <si>
    <t>Строительство Дома писателей "Қасымның үй" в г.Караганде (Управление внутренней политики Карагандинской области)</t>
  </si>
  <si>
    <t>Абайский район</t>
  </si>
  <si>
    <t xml:space="preserve">В рамках спецпроекта "Ауыл -Ел бесігі" реконструкция сельского клуба с.Курма Абайского района </t>
  </si>
  <si>
    <t xml:space="preserve"> Заместитель акима области Нукенов А.Н., УКАД,акимы городов и районов</t>
  </si>
  <si>
    <t>Актогайский район</t>
  </si>
  <si>
    <t>В рамках спецпроекта "Ауыл -Ел бесігі" реконструкция парка культуры и отдыха им.Ж.Шайдарова с.Актогай Актогайского района</t>
  </si>
  <si>
    <t xml:space="preserve"> Заместитель акима области Нукенов А.Н., УКАД, акимы городов и районов</t>
  </si>
  <si>
    <t>Улытауский район</t>
  </si>
  <si>
    <t>Строительство культурно-досугового центра с.Улытау Улытауского района</t>
  </si>
  <si>
    <t>Балхаш</t>
  </si>
  <si>
    <t>Текущий ремонт КГКП "Культурно-досуговый центр"</t>
  </si>
  <si>
    <t>ремонт</t>
  </si>
  <si>
    <t>Заместитель акима области Нукенов А.Н., УКАД, акимы городов и районов</t>
  </si>
  <si>
    <t>Благоустройство территории Дворца культуры им.Хамзина</t>
  </si>
  <si>
    <t>Текущий ремонт КГКП "Балхашский клуб глухих"</t>
  </si>
  <si>
    <t>Капитальный ремонт здания Пирамиды Дома дружбы и культуры народов</t>
  </si>
  <si>
    <t xml:space="preserve">Реконструкция системы отопления, присоединение к городским тепловым сетям здания Дом культуры «Молодежный» </t>
  </si>
  <si>
    <t>Работы по ремонту и благоустройству территории Зоопарка</t>
  </si>
  <si>
    <t>Капитальный ремонт ограждения Зоопарка</t>
  </si>
  <si>
    <t>Ремонтно-восстановительные работы Вечного огня и мемориала</t>
  </si>
  <si>
    <t>Работы по текущему ремонту  детско-подросткового клуба «Мурат»</t>
  </si>
  <si>
    <t>Работы по текущему ремонту  детско-подросткового клуба «Акку».</t>
  </si>
  <si>
    <t>Работы по текущему ремонту  детско-подросткового клуба «Астана»</t>
  </si>
  <si>
    <t>Работы по текущему ремонту  детско-подросткового клуба «Восток»</t>
  </si>
  <si>
    <t>Работы по текущему ремонту тартанового покрытия детской площадки по пр. Н.Абдирова</t>
  </si>
  <si>
    <t>Текущий ремонт подиума Дом культуры «Молодежный»</t>
  </si>
  <si>
    <t>Текущий ремонт филиала-библиотеки №1 по обслуживанию юношества</t>
  </si>
  <si>
    <t>Текущий ремонт ДПК "Солнышко"</t>
  </si>
  <si>
    <t>Текущий ремонт ДПК "Акниет"</t>
  </si>
  <si>
    <t>Текущий ремонт  филиала №2 библиотеки</t>
  </si>
  <si>
    <t>Текущий ремонт внутренних помещений КГКП ДК Железнодорожников</t>
  </si>
  <si>
    <t>Каражал</t>
  </si>
  <si>
    <t>Текущий ремонт внутренних помещений культурно-досугового центра</t>
  </si>
  <si>
    <t xml:space="preserve">Благоустройство территории КГКП «Культурно-досуговый центр п.Жайрем» </t>
  </si>
  <si>
    <t>Текущий фасада здания ЦБС</t>
  </si>
  <si>
    <t>Сарань</t>
  </si>
  <si>
    <t>Текущий ремонт здания КГУ "Централизованная библиотечная система города Сарани"</t>
  </si>
  <si>
    <t>Текущий ремонт ДК</t>
  </si>
  <si>
    <t>2021, 2023</t>
  </si>
  <si>
    <t xml:space="preserve">Текущий ремонт библиотеки №2 </t>
  </si>
  <si>
    <t>Сатпаев</t>
  </si>
  <si>
    <t>Текущий ремонт Дворца горняков им. Ш.Дильдебаева</t>
  </si>
  <si>
    <t>Приозерск</t>
  </si>
  <si>
    <t>Текущий ремонт ограждения Приозерской городской библиотеки</t>
  </si>
  <si>
    <t>Темиртау</t>
  </si>
  <si>
    <t>Текущий ремонт сквера парка по ул. Панфилова</t>
  </si>
  <si>
    <t>Текущий ремонт 2-го этажа здания культурно-досугового центра в п.Актау</t>
  </si>
  <si>
    <t>Текущий ремонт КГКП "Темиртауский Дворей культуры"</t>
  </si>
  <si>
    <t>Шахтинск</t>
  </si>
  <si>
    <t>Текущий ремонт КГКП "Барс"</t>
  </si>
  <si>
    <t xml:space="preserve">Текущий ремонт ДК Новодолинский </t>
  </si>
  <si>
    <t>Текущий ремонт ДК п.Шахан</t>
  </si>
  <si>
    <t>Текущий ремонт КГКП "ДК г.Шахтинск"</t>
  </si>
  <si>
    <t>Текущий ремонт дворовой клуб "Карлыгаш"</t>
  </si>
  <si>
    <t xml:space="preserve">Текущий ремонт сельского клуба с.Жартас </t>
  </si>
  <si>
    <t>Текущий ремонт здания сельского клуба с.Дубовка</t>
  </si>
  <si>
    <t>Текущий ремонт сельского клуба с.Коксу</t>
  </si>
  <si>
    <t>Текущий ремонт здания сельского клуба с.Есенгельды</t>
  </si>
  <si>
    <t>Капитальный ремонт клуб п.Актас</t>
  </si>
  <si>
    <t>Текущий ремонт ДК с.Актогай</t>
  </si>
  <si>
    <t>Благоустройство и освещение территории в парке культуры отдыха им.Шайдарова</t>
  </si>
  <si>
    <t>Капитальный ремонт клуба с.Кошкар</t>
  </si>
  <si>
    <t>Бухар-Жырауский район</t>
  </si>
  <si>
    <t>В рамках спецпроекта "Ауыл -Ел бесігі" капитальный ремонт здания сельского Дома культуры села Баймырза</t>
  </si>
  <si>
    <t>Текущий ремонт ДК п.Ботакара</t>
  </si>
  <si>
    <t>Текущий ремонт библиотеки им.Мустафина</t>
  </si>
  <si>
    <t>Жанааркинский район</t>
  </si>
  <si>
    <t>Текущий ремонт сельского клуба с.Кызылжар</t>
  </si>
  <si>
    <t>Текущий ремонт здания сельского клуба с.Бидайык</t>
  </si>
  <si>
    <t xml:space="preserve">Текущий ремонт отопление КДЦ </t>
  </si>
  <si>
    <t>Текущий ремонт котельной с.Актау</t>
  </si>
  <si>
    <t>Текущий ремонт клуба с.Айнабулак</t>
  </si>
  <si>
    <t>Каркаралинский район</t>
  </si>
  <si>
    <t>Установка блочно-модульной котельной в Районном Доме культуры п.Карагайлы</t>
  </si>
  <si>
    <t>Текущий ремонт клуба с.Матак</t>
  </si>
  <si>
    <t>Текущий ремонт клуба с.Акжол</t>
  </si>
  <si>
    <t>Текущий ремонт клуба с.Талды</t>
  </si>
  <si>
    <t>Текущий ремонт клуба с.Карагаш</t>
  </si>
  <si>
    <t>Текущий ремонт клуба с.Мади</t>
  </si>
  <si>
    <t>Текущий ремонт клуба с.Ынталы</t>
  </si>
  <si>
    <t>Текущий ремонт клуба с.Жанатоган</t>
  </si>
  <si>
    <t>Капитальный ремонт здания клуба с.Бесоба</t>
  </si>
  <si>
    <t>Капитальный ремонт здания клуба с.Кызыл ту</t>
  </si>
  <si>
    <t>Нуринский район</t>
  </si>
  <si>
    <t>Установка блочно-модульной котельной в Районном Доме культуры п.Нура</t>
  </si>
  <si>
    <t>Капитальный ремонт центральной районной библиотеки</t>
  </si>
  <si>
    <t xml:space="preserve">Установка блочно-модульной котельной котельной для ДК с.Жараспай </t>
  </si>
  <si>
    <t xml:space="preserve">Установка баскетбольной площадки  в парке Тәуелсіздік п.Нура </t>
  </si>
  <si>
    <t xml:space="preserve">Установка футбольного поля в парке Воинов-Интернационалистов п.Нура </t>
  </si>
  <si>
    <t xml:space="preserve">Установка тартанового покрытия в парке Тәуелсіздік п.Нура </t>
  </si>
  <si>
    <t>Капитальный ремонт ДК с.Егенды</t>
  </si>
  <si>
    <t>Осакаровский район</t>
  </si>
  <si>
    <t>В рамках спецпроекта "Ауыл -Ел бесігі" капитальный ремонт здания культурно-досугового центра в поселке Молодежный</t>
  </si>
  <si>
    <t>Текущий ремонт клуба с.Пионерское</t>
  </si>
  <si>
    <t>Текущий ремонт РДК с.Николаевка</t>
  </si>
  <si>
    <t>Текущий ремонт КДЦ п.Осакаровка</t>
  </si>
  <si>
    <t>Текущий ремонт КДЦ п.Звезда</t>
  </si>
  <si>
    <t>Текущий ремонт КДЦ п.Ералы</t>
  </si>
  <si>
    <t>Капитальный ремонт ДК с.Звезда</t>
  </si>
  <si>
    <t>Капитальный ремонт ДК с.Озерное</t>
  </si>
  <si>
    <t>Капитальный ремонт ДК с.Садовое</t>
  </si>
  <si>
    <t>Капитальный ремонт ДК с.Уызбай</t>
  </si>
  <si>
    <t>Капитальный ремонт ДК с.Батпак</t>
  </si>
  <si>
    <t>Установка модульной котельной клуба с.Мибулак</t>
  </si>
  <si>
    <t>Текущий ремонт клуба с.Амангельды</t>
  </si>
  <si>
    <t>Текущий ремонт клуба с.Терсакан</t>
  </si>
  <si>
    <t>Текущий ремонт ограждения клуба с.Сарысу</t>
  </si>
  <si>
    <t>Капитальный ремонт ДК п.Карсакпай</t>
  </si>
  <si>
    <t>Текущий ремонт ДК с.Алгабас</t>
  </si>
  <si>
    <t>Капитальный ремонт библиотеки с.Жезды</t>
  </si>
  <si>
    <t>Шетский район</t>
  </si>
  <si>
    <t>Текущий ремонт клуба с.Кызылкой</t>
  </si>
  <si>
    <t>Текущий ремонт клуба с.Успен</t>
  </si>
  <si>
    <t xml:space="preserve">В рамках спецпроекта "Ауыл -Ел бесігі"  капитальный ремонт здании дома культуры п.Мойынты </t>
  </si>
  <si>
    <t>В рамках спецпроекта "Ауыл -Ел бесігі"  капитальный ремонт здании дома культуры с.Босага</t>
  </si>
  <si>
    <t>Капитальный ремонт здания Дома культуры с.Красная поляна</t>
  </si>
  <si>
    <t>Капитальный ремонт клуба с.Успен</t>
  </si>
  <si>
    <t>УКАД</t>
  </si>
  <si>
    <t>Текущий ремонт здания ГУ "Карагандинская областная универсальная научная библиотека им.Н.В.Гоголя"</t>
  </si>
  <si>
    <t>Заместитель акима области Нукенов А.Н., УКАД</t>
  </si>
  <si>
    <t xml:space="preserve">Текущий здания КГКП "Карагандинский областной  историко-краеведческий музей"  </t>
  </si>
  <si>
    <t>Текущий ремонт зданияКГКП "Бухар Жырауский историко-краеведческий музей"</t>
  </si>
  <si>
    <t xml:space="preserve">Текущий ремонт здания ГУ "Управление культуры, архивов и документации Карагандинской области" </t>
  </si>
  <si>
    <t>Текущий ремонт здания КГУ "Государственный архив Актогайского района" (котельная)</t>
  </si>
  <si>
    <t>Текущий ремонт здания КГУ "Государственный архив Каркаралинского района" (котельная)</t>
  </si>
  <si>
    <t>Текущий ремонт здания КГКП «Осакаровский районный историко-краеведческий музей» (котельная)</t>
  </si>
  <si>
    <t>Текущий ремонт здания КГКП «Каркаралинский историко-краеведческий музей» филиал в селе Егиндыбулак (котельная)</t>
  </si>
  <si>
    <t>Текущий ремонт здания КГКП «Каркаралинский историко-краеведческий музей» филиал в селе Акжол (котельная)</t>
  </si>
  <si>
    <t>Текущий ремонт отопительной системы здания КГКП "Музей истории горного и плавильного дела в поселке Жезды им. М.Торегельдина"</t>
  </si>
  <si>
    <t xml:space="preserve">Текущий ремонт наружной системы отопления  КГУ «Государственный архив г.Жезказган» </t>
  </si>
  <si>
    <t>Капитальный ремонт котельной и системы отопления здания КГУ "Государственный архив Нуринского района"</t>
  </si>
  <si>
    <t>Текущий ремонт зрительного зала и  доступа маломобильных групп к объекту КГКП "Дом культуры глухих"</t>
  </si>
  <si>
    <t xml:space="preserve">Текущий ремонт системы отопления КГКП "Музей памяти жертв политических репрессий п.Долинка" </t>
  </si>
  <si>
    <t>Текущий ремонт здания КГКП "Карагандинский государственный ордена Дружбы народов русский драматический театр им. К.С. Станиславского"</t>
  </si>
  <si>
    <t>Текущий ремонт трубопровода хозпитьевого водоснабжения и водоотведения стоков здания КГКП "Казахский музыкально-драматический театр им. С. Кожамкулова"</t>
  </si>
  <si>
    <t>Заместитель акима области Нукенов А.Н.,  УКАД</t>
  </si>
  <si>
    <r>
      <t xml:space="preserve">Количество поддержаных творческих проектов
</t>
    </r>
    <r>
      <rPr>
        <i/>
        <sz val="14"/>
        <rFont val="Arial"/>
        <family val="2"/>
        <charset val="204"/>
      </rPr>
      <t xml:space="preserve">(показатель Национального проекта «Ұлттық рухани жаңғыру»)
</t>
    </r>
    <r>
      <rPr>
        <b/>
        <sz val="14"/>
        <rFont val="Arial"/>
        <family val="2"/>
        <charset val="204"/>
      </rPr>
      <t xml:space="preserve">
</t>
    </r>
  </si>
  <si>
    <t>Заместитель акима области Нукенов А.Н., УКАД, УП, акимы городов и районов</t>
  </si>
  <si>
    <t xml:space="preserve">Областной фестиваль народного творчества «Кочевая культура Сарыарки»
</t>
  </si>
  <si>
    <t>Проведение международного фестиваля театров им.Ж.Хаджиев</t>
  </si>
  <si>
    <t>Международный фестиваль "Музыкальная Сарыарка"</t>
  </si>
  <si>
    <t>Фестиваль оперетты и мюзикла "Дос Star"</t>
  </si>
  <si>
    <t>Республиканский конкурс молодых эстрадных исполнителей "Жулдыз"</t>
  </si>
  <si>
    <r>
      <t xml:space="preserve">Охват молодежными социальными услугами
</t>
    </r>
    <r>
      <rPr>
        <i/>
        <sz val="14"/>
        <rFont val="Arial"/>
        <family val="2"/>
        <charset val="204"/>
      </rPr>
      <t>(показатель Национального проекта «Ұлттық рухани жаңғыру»)</t>
    </r>
    <r>
      <rPr>
        <b/>
        <sz val="14"/>
        <rFont val="Arial"/>
        <family val="2"/>
        <charset val="204"/>
      </rPr>
      <t xml:space="preserve">
</t>
    </r>
  </si>
  <si>
    <t>Заместитель акима области  Нукенов А.Н.,  УВМП, УКЗСП</t>
  </si>
  <si>
    <t>Организация и проведение социологических исследований</t>
  </si>
  <si>
    <t>творческий отчет</t>
  </si>
  <si>
    <t>Заместитель акима области Нукенов А.Н.,  УВМП</t>
  </si>
  <si>
    <t>Организация информационно - консультационной помощи для молодежи (образовательные, юридические, психологические и др.).</t>
  </si>
  <si>
    <t>проект</t>
  </si>
  <si>
    <t>Заместитель акима области Нукенов А.Н., УВМП</t>
  </si>
  <si>
    <t>Трансформация деятельности молодежных ресурсных центров в проактивные консалтинговые службы поддержки молодежи – предоставление социальных услуг</t>
  </si>
  <si>
    <t>Реализация проектов "Защита детей от кибербуллинга", "Нет насилию в семье", "Профилактика правонарушений среди несовершенолетних".</t>
  </si>
  <si>
    <r>
      <t xml:space="preserve">Уровень посещаемости инфонавигатора Eljastary 
</t>
    </r>
    <r>
      <rPr>
        <i/>
        <sz val="14"/>
        <rFont val="Arial"/>
        <family val="2"/>
        <charset val="204"/>
      </rPr>
      <t>(показатель Национального проекта «Ұлттық рухани жаңғыру»)</t>
    </r>
    <r>
      <rPr>
        <b/>
        <sz val="14"/>
        <rFont val="Arial"/>
        <family val="2"/>
        <charset val="204"/>
      </rPr>
      <t xml:space="preserve">
</t>
    </r>
  </si>
  <si>
    <t>Заместитель акима области  Нукенов А.Н.,  УВМП, УИОГУА</t>
  </si>
  <si>
    <r>
      <t xml:space="preserve">Доля учащейся молодежи, вовлеченной в волонтерскую деятельность
</t>
    </r>
    <r>
      <rPr>
        <i/>
        <sz val="14"/>
        <rFont val="Arial"/>
        <family val="2"/>
        <charset val="204"/>
      </rPr>
      <t>(показатель Национального проекта «Ұлттық рухани жаңғыру»)</t>
    </r>
    <r>
      <rPr>
        <b/>
        <sz val="14"/>
        <rFont val="Arial"/>
        <family val="2"/>
        <charset val="204"/>
      </rPr>
      <t xml:space="preserve">
</t>
    </r>
  </si>
  <si>
    <t>Заместитель акима области  Нукенов А.Н.,  УВМП</t>
  </si>
  <si>
    <t>«Организация и поддержка волонтерской деятельности»</t>
  </si>
  <si>
    <t>Развитие института молодежного волонтерства в городе Караганда «Jastar Birge»</t>
  </si>
  <si>
    <t>Заместитель акима области  Нукенов А.Н.,  УВМП, акимы городов и районов</t>
  </si>
  <si>
    <t>Реализация проекта волонтерского корпуса «AbaiTEAM»</t>
  </si>
  <si>
    <t>Организация работы волонтерского клуба «Бірлік»</t>
  </si>
  <si>
    <t xml:space="preserve">«Еріктілік бастамаларды қолдау» </t>
  </si>
  <si>
    <t>Организация и проведение комплексных мероприятий волонтерского штаба «Balqash Jastary»</t>
  </si>
  <si>
    <t>Организация волонтёрской деятельности</t>
  </si>
  <si>
    <r>
      <t xml:space="preserve">Охват молодежи экологическими проектами
</t>
    </r>
    <r>
      <rPr>
        <i/>
        <sz val="14"/>
        <rFont val="Arial"/>
        <family val="2"/>
        <charset val="204"/>
      </rPr>
      <t>(показатель Национального проекта «Ұлттық рухани жаңғыру»)</t>
    </r>
    <r>
      <rPr>
        <b/>
        <sz val="14"/>
        <rFont val="Arial"/>
        <family val="2"/>
        <charset val="204"/>
      </rPr>
      <t xml:space="preserve">
</t>
    </r>
  </si>
  <si>
    <t>Заместитель акима области  Нукенов А.Н.,  УВМП, УВП, УО</t>
  </si>
  <si>
    <t>Организация деятельности молодежных трудовых отрядов "Жасыл ел"</t>
  </si>
  <si>
    <t>список</t>
  </si>
  <si>
    <t>УВМП, УВП, УО</t>
  </si>
  <si>
    <t>ПЯТОЕ НАПРАВЛЕНИЕ. Конкуренция за инвестиции – благоприятный бизнес-климат</t>
  </si>
  <si>
    <t>Цель 11. Развитие бизнеса в целях повышения занятости населения. Развитие туризма.</t>
  </si>
  <si>
    <t>Доля среднего предпринимательства в экономике</t>
  </si>
  <si>
    <t>% ВДС в ВВП</t>
  </si>
  <si>
    <t>Заместитель акима области Алпысов Е.А. УП, акимы городов и районов</t>
  </si>
  <si>
    <r>
      <t xml:space="preserve">Увеличение доли лиц, открывших собственное дело, после обучения в рамках проекта «Бастау Бизнес»
</t>
    </r>
    <r>
      <rPr>
        <i/>
        <sz val="14"/>
        <color theme="1"/>
        <rFont val="Arial"/>
        <family val="2"/>
        <charset val="204"/>
      </rPr>
      <t>(показатель Национального проекта по развитию предпринимательства)</t>
    </r>
    <r>
      <rPr>
        <b/>
        <sz val="14"/>
        <color theme="1"/>
        <rFont val="Arial"/>
        <family val="2"/>
        <charset val="204"/>
      </rPr>
      <t xml:space="preserve">
</t>
    </r>
  </si>
  <si>
    <t xml:space="preserve">% </t>
  </si>
  <si>
    <t>Заместитель акима области Алпысов Е.А., УКЗСП, РПП (по согласованию)</t>
  </si>
  <si>
    <r>
      <t xml:space="preserve">Количество субъектов предпринимательства, получивших финансовые меры поддержки
</t>
    </r>
    <r>
      <rPr>
        <i/>
        <sz val="14"/>
        <color theme="1"/>
        <rFont val="Arial"/>
        <family val="2"/>
        <charset val="204"/>
      </rPr>
      <t>(показатель Национального проекта по развитию предпринимательства)</t>
    </r>
    <r>
      <rPr>
        <b/>
        <sz val="14"/>
        <color theme="1"/>
        <rFont val="Arial"/>
        <family val="2"/>
        <charset val="204"/>
      </rPr>
      <t xml:space="preserve">
</t>
    </r>
  </si>
  <si>
    <t>Заместитель акима области Алпысов Е.А., УП, акиматы городов и районов</t>
  </si>
  <si>
    <t>Предоставление субсидирования части ставки вознаграждения по кредитам</t>
  </si>
  <si>
    <t>Информация в МНЭ РК</t>
  </si>
  <si>
    <t>Заместитель акима области Алпысов Е.А., УП,  АО ФРП "Даму"</t>
  </si>
  <si>
    <t>Предоставление  гарантирования по кредитам</t>
  </si>
  <si>
    <t>Предоставление грантов для реализации новых бизнес-идей</t>
  </si>
  <si>
    <t>Подведение недостающей инфраструктуры к объектам субъектов предпринимательства</t>
  </si>
  <si>
    <t>Заместитель акима области Алпысов Е.А., УПИИР, УП, акимы городов и районов</t>
  </si>
  <si>
    <t>по мере поступления заявок</t>
  </si>
  <si>
    <t>Кредитование на содействие развитию предпринимательства в областных центрах и моногородах</t>
  </si>
  <si>
    <t>Создание единой службы оказания государственных услуг по принципу «одного окна» по проекту «Правительства для бизнеса» (на базе ЦОП)</t>
  </si>
  <si>
    <t>Запуск и реализация проекта "Правительство для бизнеса"</t>
  </si>
  <si>
    <t>Заместитель акима области Алпысов Е.А., РПП, УП, УИОГУА</t>
  </si>
  <si>
    <t>Разработка Дорожной карты развития торговой инфраструктуры современного формата</t>
  </si>
  <si>
    <t>Дорожная карта</t>
  </si>
  <si>
    <t>Заместитель акима области Алпысов Е.А.,  УП</t>
  </si>
  <si>
    <t>Организация деятельности регионального координационного совета по вопросам предпринимательства</t>
  </si>
  <si>
    <t>кол-во заседаний</t>
  </si>
  <si>
    <t>Протокол РКС</t>
  </si>
  <si>
    <t xml:space="preserve">Заместитель акима области Алпысов Е.А, УП, акимы городов и районов </t>
  </si>
  <si>
    <t>Проведение консультативно-совещательных органов (КСО) по вопросам предпринимательства</t>
  </si>
  <si>
    <t>Протокол КСО</t>
  </si>
  <si>
    <t xml:space="preserve">Заместитель акима области Алпысов Е.А.,  УП, акимы городов и районов </t>
  </si>
  <si>
    <t>Проведение "Единого дня отчета"</t>
  </si>
  <si>
    <t>кол-во мероприятий</t>
  </si>
  <si>
    <t>Строительство и открытие объектов торговли в Карагандинской области</t>
  </si>
  <si>
    <t>количество объектов</t>
  </si>
  <si>
    <t xml:space="preserve">Информация </t>
  </si>
  <si>
    <t>2021-2025гг</t>
  </si>
  <si>
    <t xml:space="preserve">Заместитель акима области Алпысов Е.А.,   УП, акимы городов и районов </t>
  </si>
  <si>
    <t>Строительство   овощехранилища  в  оптово распределительном центре «GlobalCity» (3 этап), г.Караганда</t>
  </si>
  <si>
    <t>Заместитель акима области Алпысов Е.А., УП, акимат г.Караганды, ТОО "Альфарух"</t>
  </si>
  <si>
    <t>Модернизация рынка "Отау"в г.Караганда</t>
  </si>
  <si>
    <t>Заместитель акима области Алпысов Е.А., УП, ТОО "Отау"</t>
  </si>
  <si>
    <t>Открытие ресторана "McDonald’s" в г.Караганде</t>
  </si>
  <si>
    <t>Заместитель акима области Алпысов Е.А., УП, ТОО "Food Solution's"</t>
  </si>
  <si>
    <t>Открытие ТД с супермаркетом «Корзина» в г.Караганде</t>
  </si>
  <si>
    <t>Заместитель акима области Алпысов Е.А., УП, ТОО "Монолит"</t>
  </si>
  <si>
    <t>Реализация 3 этапа оптово-распределительного центра «GlobalCity» (ТОО «Альфарух»)</t>
  </si>
  <si>
    <t>Заместитель акима области Алпысов Е.А., УП, ТОО "Альфарух"</t>
  </si>
  <si>
    <t xml:space="preserve">Открытие ТД "ТехноДом" </t>
  </si>
  <si>
    <t>Заместитель акима области Алпысов Е.А., УП, ТОО Технодом</t>
  </si>
  <si>
    <t xml:space="preserve">Открытие автосалонов «SUBARU, BMW, HYUNDAI» </t>
  </si>
  <si>
    <t>2023 год</t>
  </si>
  <si>
    <t>Заместитель акима области Алпысов Е.А., УП</t>
  </si>
  <si>
    <t>Модернизация рынка «Алтын Арба»</t>
  </si>
  <si>
    <t>Заместитель акима области Алпысов Е.А., УП, ТОО "Алтын Арба"</t>
  </si>
  <si>
    <t>Открытие гостиничного комплекса в г.Темиртау</t>
  </si>
  <si>
    <t>Проведение Рейтинга по легкости ведения бизнеса среди регионов области</t>
  </si>
  <si>
    <t>Размещения на сайте УП</t>
  </si>
  <si>
    <t>тыс
ед.</t>
  </si>
  <si>
    <t>Заместитель акима области Алпысов Е.А. УКЗСП</t>
  </si>
  <si>
    <t>0, 457</t>
  </si>
  <si>
    <r>
      <t xml:space="preserve">Увеличение количества внутренних туристов
</t>
    </r>
    <r>
      <rPr>
        <i/>
        <sz val="14"/>
        <color theme="1"/>
        <rFont val="Arial"/>
        <family val="2"/>
        <charset val="204"/>
      </rPr>
      <t>(показатель Национального проекта по развитию предпринимательства)</t>
    </r>
    <r>
      <rPr>
        <b/>
        <sz val="14"/>
        <color theme="1"/>
        <rFont val="Arial"/>
        <family val="2"/>
        <charset val="204"/>
      </rPr>
      <t xml:space="preserve">
</t>
    </r>
  </si>
  <si>
    <t>тыс
чел.</t>
  </si>
  <si>
    <t>Субсидирование затрат по содержанию санитарно-гигиенических узлов</t>
  </si>
  <si>
    <t>Заместитель акима области Алпысов Е.А., УП,  акимы городов и районов</t>
  </si>
  <si>
    <t>Субсидирование стоимости билета, включенного в туристский продукт, при воздушной перевозке несовершеннолетних пассажиров на территории Республики Казахстан</t>
  </si>
  <si>
    <t>количество несовершеннолетних</t>
  </si>
  <si>
    <t>Информация в МКС РК</t>
  </si>
  <si>
    <t>2022-2025 годы</t>
  </si>
  <si>
    <t>Возмещение части затрат субъектов предпринимательства по строительству объектов придорожного сервиса</t>
  </si>
  <si>
    <t>Информация МКС РК</t>
  </si>
  <si>
    <t>Актуализация и реализация мастер-планов по развитию туристких дестинаций в Балхашской курортной зоне, Улытау и Каркаралинском государственном национальном природном парке</t>
  </si>
  <si>
    <t>Информация предложение проекта мастер - план</t>
  </si>
  <si>
    <t xml:space="preserve">Заместитель акима области Абдыкадыров А.Е., УП 
Акимы г.Балхаш, Улытауского и Каркаралинского районов
</t>
  </si>
  <si>
    <t>по мере необходимости</t>
  </si>
  <si>
    <t>Развитие Каркаралинского государственного национального природного парка</t>
  </si>
  <si>
    <t>2021-2023</t>
  </si>
  <si>
    <t>Заместитель акима области Абдыкадыров А.Е., Акимат Каркаралинского района
Администрация ГНПП (по согласованию), УП</t>
  </si>
  <si>
    <t xml:space="preserve">Информационная поддержка туризма путем разработки единого портала </t>
  </si>
  <si>
    <t xml:space="preserve">2021-2023
</t>
  </si>
  <si>
    <t>Заместитель акима области Абдыкадыров А.Е., УП</t>
  </si>
  <si>
    <t xml:space="preserve">Проведение обучающих семинаров, тренингов для владельцев гостиниц (хостелов, гостевые дома) </t>
  </si>
  <si>
    <t>кол-во семинаров</t>
  </si>
  <si>
    <t xml:space="preserve">Заместитель акима области Алпысов Е.А., УП, </t>
  </si>
  <si>
    <r>
      <t xml:space="preserve">Увеличение количества въездных туристов
</t>
    </r>
    <r>
      <rPr>
        <i/>
        <sz val="14"/>
        <color theme="1"/>
        <rFont val="Arial"/>
        <family val="2"/>
        <charset val="204"/>
      </rPr>
      <t>(показатель Национального проекта по развитию предпринимательства)</t>
    </r>
    <r>
      <rPr>
        <b/>
        <sz val="14"/>
        <color theme="1"/>
        <rFont val="Arial"/>
        <family val="2"/>
        <charset val="204"/>
      </rPr>
      <t xml:space="preserve">
</t>
    </r>
  </si>
  <si>
    <t>Проведение и участие в туристических мероприятиях на территории области, республики и за пределами республики (слет, выставка, инфотур)</t>
  </si>
  <si>
    <t>Субсидирование затрат туроператоров в сфере въездного туризма за каждого иностранного туриста</t>
  </si>
  <si>
    <t>Возмещение части затрат по приобретению автомобильных транспортных средств вместимостью более восьми мест для сидения, исключая место водителя, субъектам   предпринимательства, осуществляющим туристскую деятельность</t>
  </si>
  <si>
    <r>
      <t xml:space="preserve">Увеличение количества номерного фонда
</t>
    </r>
    <r>
      <rPr>
        <i/>
        <sz val="14"/>
        <color theme="1"/>
        <rFont val="Arial"/>
        <family val="2"/>
        <charset val="204"/>
      </rPr>
      <t>(показатель Национального проекта по развитию предпринимательства)</t>
    </r>
    <r>
      <rPr>
        <b/>
        <sz val="14"/>
        <color theme="1"/>
        <rFont val="Arial"/>
        <family val="2"/>
        <charset val="204"/>
      </rPr>
      <t xml:space="preserve">
</t>
    </r>
  </si>
  <si>
    <t>койко-мест</t>
  </si>
  <si>
    <t>Строительство объектов туризма в Карагандинской области</t>
  </si>
  <si>
    <t>Единиц</t>
  </si>
  <si>
    <t xml:space="preserve"> Возмещение части затрат субъектов предпринимательства при строительстве, реконструкции объектов туристской деятельности</t>
  </si>
  <si>
    <r>
      <t xml:space="preserve">Повышение роста объема инвестиций в отрасль туризма
</t>
    </r>
    <r>
      <rPr>
        <i/>
        <sz val="14"/>
        <color theme="1"/>
        <rFont val="Arial"/>
        <family val="2"/>
        <charset val="204"/>
      </rPr>
      <t>(показатель Национального проекта по развитию предпринимательства)</t>
    </r>
    <r>
      <rPr>
        <b/>
        <sz val="14"/>
        <color theme="1"/>
        <rFont val="Arial"/>
        <family val="2"/>
        <charset val="204"/>
      </rPr>
      <t xml:space="preserve">
</t>
    </r>
  </si>
  <si>
    <t>тыс.
тенге</t>
  </si>
  <si>
    <t xml:space="preserve">50 500 
000,0
</t>
  </si>
  <si>
    <t xml:space="preserve">Разработка ПСД на "Строительство канализационных сетей с очистными сооружениями п. Торангалык, п. Чубар-Тюбек </t>
  </si>
  <si>
    <t>Заключение госэкспертизы</t>
  </si>
  <si>
    <t>Заместитель акима области Алпысов Е.А., аким г.Балхаш, ГУ "Отдел строительства г.Балхаш"</t>
  </si>
  <si>
    <t>467023015</t>
  </si>
  <si>
    <t xml:space="preserve">Разработка ПСД на " Строительство водопроводных сетей п.Торангалык , п.Чубар -Тюбек </t>
  </si>
  <si>
    <t>Строительство канализационных сетей с очистными сооружениями п. Торангалык, п. Чубар-Тюбек (сети канализации Торангалык - 13,4 км, сети канализации Чубар-Тюбек - 8,5 км, 3 пруда-испарителя на 54,4 га, КОС - 1160 куб.м/сут., 2495 куб.м/сут., 3286 куб.м/сут.</t>
  </si>
  <si>
    <t>467023011</t>
  </si>
  <si>
    <t>467023028</t>
  </si>
  <si>
    <t>Строительство водопроводных сетей п.Торангалык , п.Чубар -Тюбек ( водовод от отм.425 до п.Торангалык - 30 км, водовод от п.Торангалык до п.Чубар-Тюбек - 8 км, разводящие сети водопровода Торангалык - 18,8 км, разводящие сети водопровода Чубар-Тюбек - 12,2 км, резервуары на отм.425, НС с резервуарами в п.Торангалык - 120 куб.м/час, 3 НС с резервуарами - 36 куб.м/ час</t>
  </si>
  <si>
    <t>Строительство ИКИ зоны развития туризма в городе Балхаш (сети электроснабжения, сети водоснабжения, сети канализации и КНС)</t>
  </si>
  <si>
    <t>Благоустройство Набережной зоны, городской пляж 1 и 2 очередь</t>
  </si>
  <si>
    <t xml:space="preserve"> Заместитель акима области Алпысов Е.А., аким г.Балхаш, ГУ "Отдел ЖКХ, ПТ и АД г.Балхаш"</t>
  </si>
  <si>
    <t>458018011</t>
  </si>
  <si>
    <t>458018028</t>
  </si>
  <si>
    <t>Благоустройство городской Набережной бухты  Бертыс</t>
  </si>
  <si>
    <t>Реконструкция городского аэропорта (здания аэровокзала, рулежной дорожки и перрона, здания службы спецавтотранспорта )</t>
  </si>
  <si>
    <t>Привлечение частных инвесторов на строительство и реконструкцию объектов туризма (места размещений, ресторанов, развлекательных центров, спортивных и других сооружений)</t>
  </si>
  <si>
    <t>кол-во инвест проектов</t>
  </si>
  <si>
    <t>Заместитель акима области Алпысов Е.А. акимы городов и районов, УП, акимы городов и районов</t>
  </si>
  <si>
    <t>ШЕСТОЕ НАПРАВЛЕНИЕ. Промышленность, торговля и логистика – триада устойчивости экономики.</t>
  </si>
  <si>
    <t>Цель 12. Развитие ключевых секторов экономики: промышленность, торговля и логистика</t>
  </si>
  <si>
    <t>ВРП на душу населения в номинальном выражении</t>
  </si>
  <si>
    <t xml:space="preserve">дол.
США
</t>
  </si>
  <si>
    <t>Первый заместитель акима  области Дуйсебаев А.Ж.,УЭ, областные управления</t>
  </si>
  <si>
    <t>Рост производительности труда</t>
  </si>
  <si>
    <t>% прироста от уровня 2019 года и в ценах 2019 года</t>
  </si>
  <si>
    <t>Первый заместитель акима  области Дуйсебаев А.Ж., УЭ, областные управления</t>
  </si>
  <si>
    <t>Расходы домашних хозяйств на продовольственные товары, % от общих расходов</t>
  </si>
  <si>
    <t>Заместитель акима области Алпысов Е.А. УКЗСП, УЭ акимы городов и районов</t>
  </si>
  <si>
    <t>Мониторинг и анализ показателей социально-экономического развития области</t>
  </si>
  <si>
    <t>Прогноз социально-экономического развития области, мониторинг информации</t>
  </si>
  <si>
    <t>Первый заместитель акима области Дуйсебаев А.Ж.,УЭ,областные управления и департаменты</t>
  </si>
  <si>
    <t>Обеспечение координации деятельности областных управлений по достижению прогнозных параметров развития экономики области</t>
  </si>
  <si>
    <t xml:space="preserve">Совещания с областными управлениями и департаментами,
расчеты </t>
  </si>
  <si>
    <t>Первый заместитель акима области Дуйсебаев А.Ж., УЭ, областные управления и департаменты</t>
  </si>
  <si>
    <t>Доля ненаблюдаемой (теневой) экономики</t>
  </si>
  <si>
    <t>% в ВРП</t>
  </si>
  <si>
    <t>Разработка Плана мероприятий по противодействию "теневой экономике" на 2021 год</t>
  </si>
  <si>
    <t>Утвержденный План мероприятий</t>
  </si>
  <si>
    <t xml:space="preserve">Первый заместитель акима области 
Дуйсебаев А.Ж., 
УЭ, областные управления акимы городов и районов, департаменты </t>
  </si>
  <si>
    <t>Проведение работы по заключению электронных трудовых договоров и внесение в базу E-HR</t>
  </si>
  <si>
    <t>Заключение
электронных трудовых договоров и внесение в базу E-HR</t>
  </si>
  <si>
    <r>
      <t xml:space="preserve">Первый заместитель акима области 
Дуйсебаев А.Ж.,УИТ, 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Arial"/>
        <family val="2"/>
        <charset val="204"/>
      </rPr>
      <t>НПП (по согласованию), акимы районов и городов</t>
    </r>
  </si>
  <si>
    <t>Внедрение систем электронного билетирования пассажиров на городских (пригородных) маршрутах регулярных автомобильных перевозках пассажиров и багажа</t>
  </si>
  <si>
    <t>внедрение</t>
  </si>
  <si>
    <t xml:space="preserve">Внедрение </t>
  </si>
  <si>
    <t>Первый заместитель акима области 
Дуйсебаев А.Ж.,УПТАД УФ, акимы районов и городов</t>
  </si>
  <si>
    <t>Инвестиции в основной капитал</t>
  </si>
  <si>
    <t>% реального роста к уровню 2019 года</t>
  </si>
  <si>
    <t>Заместитель акима области Басин В. Б., УПИИР, областные управления, акимы городов и районов</t>
  </si>
  <si>
    <t>Презентация инвестиционного потенциала Карагандинского региона на форумах, встречах, круглых столах, конференциях и т.д</t>
  </si>
  <si>
    <t>участие и проведение мероприятий</t>
  </si>
  <si>
    <t>Форум, круглые столы, конференции, встречи, диалоговые площадки</t>
  </si>
  <si>
    <t>Заместитель акима области Басин В.Б., УПИИР, 
СПК (по согласованию), АО «НК «Kazaкh Invest» (по согласованию), УК «СЭЗ «Сарыарка» (по согласованию)</t>
  </si>
  <si>
    <t>Привлечение иностранных инвесторов в несырьевые сектора, в том числе в обрабатывающую промышленность</t>
  </si>
  <si>
    <t>встречи и переговоры с инвесторами</t>
  </si>
  <si>
    <t>Заместитель акима области Басин В.Б., УПИИР, акиматы городов и районов</t>
  </si>
  <si>
    <t>Проведение встреч и переговоров с инвесторами в презентационной комнате Show room</t>
  </si>
  <si>
    <t>Заместитель акима области Басин В.Б., УПИИР, 
СПК (по согласованию)</t>
  </si>
  <si>
    <t>Проведение информационно-разъяснительной работы о мерах государственной поддержки инвесторов (на встречах, круглых столах, конференциях и т.д.)</t>
  </si>
  <si>
    <t>Форум, круглые столы, конференции, диалоговая площадка</t>
  </si>
  <si>
    <t>Заместитель акима области Басин В.Б.,  УПИИР, областные управления, акиматы городов и районов, СПК
(по согласованию), АО «НК «Kazaкh Invest» (по согласованию), УК «СЭЗ «Сарыарка»
(по согласованию)</t>
  </si>
  <si>
    <t>Проведение заседаний Совета по привлечению инвестиций и улучшению инвестиционного климата региона</t>
  </si>
  <si>
    <t>заседание Совета</t>
  </si>
  <si>
    <t>Заместитель акима области Басин В.Б., УПИИР</t>
  </si>
  <si>
    <t>Не требует финансирования</t>
  </si>
  <si>
    <t>Реализация проекта по организации производства шин в г.Сарань Карагандинской области: приобретение оборудования путем лизингового финансирования и строительства завода</t>
  </si>
  <si>
    <t>акт ввода</t>
  </si>
  <si>
    <t>Заместитель акима области Басин В.Б., УПИИР, акимат г.Сарань, СПК "Сарыарка" (по согласованию), ТОО "KamaTyresKZ" (по согласованию)</t>
  </si>
  <si>
    <t>республиканский бюджет</t>
  </si>
  <si>
    <t>065</t>
  </si>
  <si>
    <t>Завершение строительства инфраструктуры Индустриальной зоны "Сарань"</t>
  </si>
  <si>
    <t>Заместитель акима области Басин В.Б., УПИИР, УС, УЭЖКХ, акимат г.Сарань, СПК "Сарыарка" (по согласованию)</t>
  </si>
  <si>
    <t>040</t>
  </si>
  <si>
    <t xml:space="preserve">Строительство Сарыаркинского ферросплавного завода с агломерационной фабрикой
ТОО «Qaz Carbon»
</t>
  </si>
  <si>
    <t>Запуск проекта</t>
  </si>
  <si>
    <t>Заместитель акима области Басин В.Б.,  УПИИР, акимат города Караганды, ТОО «Qaz Carbon»
(по согласованию)</t>
  </si>
  <si>
    <t>собственные средства</t>
  </si>
  <si>
    <t>Агломерационная фабрика (2 этап) ТОО «Qaz Carbon»</t>
  </si>
  <si>
    <t xml:space="preserve">Производства феррасилиция (4 печь) ТОО «YDD Corporation» в г.Караганда </t>
  </si>
  <si>
    <t>Заместитель акима области Басин В.Б.,  УПИИР, акимат города Караганды.ТОО «YDD Corporation» 
(по согласованию)</t>
  </si>
  <si>
    <t>Расширение завода гидрометаллургии ТОО «Корпорация «Казахмыс» г.Жезказган</t>
  </si>
  <si>
    <t>Заместитель акима области Басин В.Б.,  УПИИР, акимат города Жезказган. ТОО «Корпорация «Казахмыс» 
(по согласованию)</t>
  </si>
  <si>
    <t xml:space="preserve">Строительство завода по производству спецкокса АО «Шубарколь Комир» в Нуринском районе </t>
  </si>
  <si>
    <t>Заместитель акима области Басин В.Б.,  УПИИР, акимат Нуринского района .  АО «Шубарколь Комир»
(по согласованию)</t>
  </si>
  <si>
    <t>Металлургический завод ТОО "Эдванс Майнинг Технолоджи"</t>
  </si>
  <si>
    <t>Заместитель акима области Басин В.Б.,  УПИИР, акимат города Балхаш.ТОО "Эдванс Майнинг Технолоджи"
(по согласованию)</t>
  </si>
  <si>
    <r>
      <t xml:space="preserve">Доля крупных и средних предприятий в обрабатывающей промышленности, использующих цифровые технологии
</t>
    </r>
    <r>
      <rPr>
        <i/>
        <sz val="14"/>
        <rFont val="Arial"/>
        <family val="2"/>
        <charset val="204"/>
      </rPr>
      <t>(показатель Национального проекта «Устойчивый экономический рост, направленный на повышение благосостояния казахстанцев»)</t>
    </r>
    <r>
      <rPr>
        <b/>
        <sz val="14"/>
        <rFont val="Arial"/>
        <family val="2"/>
        <charset val="204"/>
      </rPr>
      <t xml:space="preserve">
</t>
    </r>
  </si>
  <si>
    <t>Заместитель акима области Басин В. Б., УПИИР, УИОГУА</t>
  </si>
  <si>
    <t>Модернизация и обновление не менее 10 предприятий в рамках Индустрии 4.0</t>
  </si>
  <si>
    <t xml:space="preserve">Строительство обогатительной фабрики
АО «Жайремский горно-обогатительный комбинат»
</t>
  </si>
  <si>
    <t>Заместитель акима области Басин В.Б.., УПИИР, акимат города Каражал, 
АО «Жайремский горно-обогатительный комбинат» (по согласованию)</t>
  </si>
  <si>
    <t>Внедрение цифровой системы ERP на ТОО «Корпорация Казахмыс»</t>
  </si>
  <si>
    <t>Заместитель акима области Абдыкадыров А.Е.,УПИИР, акиматы городов Жезказган и Балхаш, 
ТОО «Корпорация Казахмыс» (по согласованию)</t>
  </si>
  <si>
    <t>Внедрение цифровой системы  MES на АО «АрселорМиттал Темиртау»</t>
  </si>
  <si>
    <t>Заместитель акима области Абдыкадыров А.Е.,УПИИР, акимат города Темиртау, 
АО «АрселорМиттал Темиртау» (по согласованию)</t>
  </si>
  <si>
    <r>
      <t xml:space="preserve">Объем производства в обрабатывающей промышленности
</t>
    </r>
    <r>
      <rPr>
        <i/>
        <sz val="14"/>
        <rFont val="Arial"/>
        <family val="2"/>
        <charset val="204"/>
      </rPr>
      <t>(показатель Национального проекта «Устойчивый экономический рост, направленный на повышение благосостояния казахстанцев»)</t>
    </r>
    <r>
      <rPr>
        <b/>
        <sz val="14"/>
        <rFont val="Arial"/>
        <family val="2"/>
        <charset val="204"/>
      </rPr>
      <t xml:space="preserve">
</t>
    </r>
  </si>
  <si>
    <t>млрд.
тенге</t>
  </si>
  <si>
    <t>Заместитель акима области Басин В. Б., Заместитель акима области 
Шайдаров С.Ж., 
УПИИР, УСХ, акимы городов и районов</t>
  </si>
  <si>
    <t>Увеличение объемов производства стали до 5 млн. тонн, меди до 420 тыс тонн к 2025 году</t>
  </si>
  <si>
    <t>млн. тонн</t>
  </si>
  <si>
    <t>Заместитель акима области Басин В.Б., УПИИР, АО "АрселорМитталТемиртау" (по согласованию), ТОО "Корпорация Казахмыс" (по согласованию),
акиматы г.Темиртау, города Жезказган, Балхаш</t>
  </si>
  <si>
    <t>тыс. тонн</t>
  </si>
  <si>
    <t xml:space="preserve">Расширение производства оригинальных лекарственных препаратов 
</t>
  </si>
  <si>
    <t>ввод в эксплуатацию</t>
  </si>
  <si>
    <t xml:space="preserve">2023-2024 </t>
  </si>
  <si>
    <t>Заместитель акима области Басин В.Б., АО «СПК «Сарыарка», ТОО «Карагандинский фармацевтический завод», АО «МНПХ «Фитохимия» (по согласованию), УЗ, УПИИР, Акимат г.Караганды</t>
  </si>
  <si>
    <t>АО «СПК «Сарыарка», средства зарубежных инвесторов, собственные средства</t>
  </si>
  <si>
    <t>Увеличение объемов производства химической промышленности до 70 млрд. тг</t>
  </si>
  <si>
    <t>млрд. тенге</t>
  </si>
  <si>
    <t>Заместитель акима области Басин В.Б., УПИИР, 
акимы городов и районов</t>
  </si>
  <si>
    <t>Увеличение объемов производства строительных материалов до 120 млрд тг.</t>
  </si>
  <si>
    <t>Увеличение объемов производства машиностроения до 200 млрд. тг.</t>
  </si>
  <si>
    <t>Реализация инвестиционных проектов в обрабатывающей промышленности</t>
  </si>
  <si>
    <t>Заместитель акима области Басин В.Б., УПИИР, акимат города Каражал, 
АО «Жайремский горно-обогатительный комбинат» (по согласованию)</t>
  </si>
  <si>
    <t>Собственные средства</t>
  </si>
  <si>
    <t xml:space="preserve">Завод по производству извести 1-го сорта на месторождении Сарыопан 
ТОО «Saryopan Operating»
</t>
  </si>
  <si>
    <t>Заместитель акима области Басин В.Б.,УПИИР, акимат Осакаровского района, 
ТОО «Saryopan Operating» 
(по согласованию)</t>
  </si>
  <si>
    <t xml:space="preserve">Организация производства шин
ТОО «KamaTyresKZ»
</t>
  </si>
  <si>
    <t>Заместитель акима области Басин В.Б.,УПИИР, акимат города Сарани, 
ТОО «KamaTyres
KZ» 
(по согласованию)</t>
  </si>
  <si>
    <t xml:space="preserve">Гидрометаллургический завод по производству паравольфрамата аммония ТОО «Вольфрам Ресурс Групп»
</t>
  </si>
  <si>
    <t>Заместитель акима области Басин В.Б., УПИИР, акимат Шетского района, 
ТОО «Вольфрам Ресурс Групп» (по согласованию)</t>
  </si>
  <si>
    <t xml:space="preserve">Производство катодной меди методом кучного выщелачивания окисленных медных руд 
ТОО «GoldCorp»
</t>
  </si>
  <si>
    <t>Заместитель акима области Басин В.Б.,УПИИР, акимат Бухар-Жырауского района, 
ТОО «GoldCorp» (по согласованию)</t>
  </si>
  <si>
    <r>
      <t xml:space="preserve">Объем вводимых электрических мощностей путем реализации 13 инвестиционных соглашений с энергопроизводящими организациями, с накоплением </t>
    </r>
    <r>
      <rPr>
        <i/>
        <sz val="14"/>
        <rFont val="Arial"/>
        <family val="2"/>
        <charset val="204"/>
      </rPr>
      <t>(показатель Национального проекта «Устойчивый экономический рост, направленный на повышение благосостояния казахстанцев»)</t>
    </r>
  </si>
  <si>
    <t>МВт</t>
  </si>
  <si>
    <t>Заместитель акима области Басин В. Б., УЭЖКХ</t>
  </si>
  <si>
    <t>Расширение Карагандинской ТЭЦ-3 ТОО «Караганда Энергоцентр» со строительством нового котлоагрегата ст. № 9  и турбоагрегата ст. № 7.</t>
  </si>
  <si>
    <t xml:space="preserve">акт ввода в эксплуатацию </t>
  </si>
  <si>
    <t>Заместитель акима области Басин В. Б., УЭЖКХ, Акимат г.Караганды, ТОО "Караганда Энергоцентр" (Идрисов С.М., по согласованию)</t>
  </si>
  <si>
    <t>Привлечение инвестиций в основной капитал в рамках реализации проектов на территории СЭЗ «Сарыарка» с нарастанием</t>
  </si>
  <si>
    <t>Заместитель акима области Басин В. Б., УПИИР, АО УК СЭЗ «Сарыарка», акимат Бухаржырауского района</t>
  </si>
  <si>
    <t>Реализация проектов на территории СЭЗ «Сарыарка»</t>
  </si>
  <si>
    <t>реализация проекта</t>
  </si>
  <si>
    <t xml:space="preserve">Заместитель акима областиБасин В.Б., УПИИР, 
СПК (по согласованию), УК «СЭЗ «Сарыарка» (по согласованию),
акимат Бухар-Жырауского района 
</t>
  </si>
  <si>
    <r>
      <t xml:space="preserve">Снижение уровня нормативно-технических потерь электроэнергии в национальных и региональных электрических сетях </t>
    </r>
    <r>
      <rPr>
        <i/>
        <sz val="14"/>
        <rFont val="Arial"/>
        <family val="2"/>
        <charset val="204"/>
      </rPr>
      <t>(показатель Национального проекта «Технологический рывок за счет цифровизации, науки и инноваций»)</t>
    </r>
  </si>
  <si>
    <t>Заместитель акима области Басин В. Б., УЭЖКХ, акиматы городов и районов</t>
  </si>
  <si>
    <t>АО "ЖРЭК"</t>
  </si>
  <si>
    <t>ТОО "КРЭК"</t>
  </si>
  <si>
    <t>ТОО "Қарағанды Жарық"</t>
  </si>
  <si>
    <t>Реализация инвестиционной программы АО "ЖРЭК" на услугу передачи и (или) распределения электрической энергии на 2021-2025 годы</t>
  </si>
  <si>
    <t>отчет об исполнении инвестиционной программы</t>
  </si>
  <si>
    <t>Заместитель акима области Басин В. Б., УЭЖКХ,  АО "ЖРЭК" 
(Кравчук Е.И. по согласованию)</t>
  </si>
  <si>
    <t>Реализация инвестиционной программы ТОО "КРЭК" на услугу передачи и (или) распределения электрической энергии на 2021-2025 годы</t>
  </si>
  <si>
    <t>Заместитель акима области Басин В. Б., УЭЖКХ,  ТОО "КРЭК" 
(Ибраев С.О., по согласованию)</t>
  </si>
  <si>
    <t>Реализация инвестиционной программы ТОО "Қарағанды Жарық" на услугу передачи и (или) распределения электрической энергии на 2021-2025 годы</t>
  </si>
  <si>
    <t>Заместитель акима области Басин В. Б., УЭЖКХ,  ТОО "Қарағанды Жарық"
(Иманов Н.И., по согласованию)</t>
  </si>
  <si>
    <r>
      <t xml:space="preserve">Седьмое направленине. </t>
    </r>
    <r>
      <rPr>
        <sz val="14"/>
        <rFont val="Arial"/>
        <family val="2"/>
        <charset val="204"/>
      </rPr>
      <t>Креативная экономика.</t>
    </r>
  </si>
  <si>
    <t>Цель 13. Креативные сектора  - перспективные сектора экономики</t>
  </si>
  <si>
    <t>Объем выпуска продукции в «креативной экономике»*</t>
  </si>
  <si>
    <t xml:space="preserve">Заместитель акима области Алпысов Е.А. УП, УЭ,
УКАД, УВМП, УИОГУА, УКЗСП, УО
</t>
  </si>
  <si>
    <t>Предоставление грантов молодым предпринимателям в рамках ежегодных Конкурсов акимов городов и районов</t>
  </si>
  <si>
    <t>Заместитель акима области Алпысов Е.А. акимы городов и районов, УП</t>
  </si>
  <si>
    <t>Предоставление грантов молодым предпринимателям в рамках ежегодного Конкурса акима г.Караганды</t>
  </si>
  <si>
    <t>Заместитель акима области Алпысов Е.А., акимат г.Караганды, ГУ "Отдел внутренней политики г.Караганды», УП</t>
  </si>
  <si>
    <t>Предоставление грантов молодым предпринимателям в рамках ежегодного Конкурса акима г.Балхаш</t>
  </si>
  <si>
    <t>Заместитель акима области Алпысов Е.А., акимат г.Балхаш, ГУ «Отдел внутренней политики г.Балхаш", УП</t>
  </si>
  <si>
    <t>Предоставление грантов молодым предпринимателям в рамках ежегодного Конкурса акима г.Жезказган</t>
  </si>
  <si>
    <t>Заместитель акима области Алпысов Е.А., акимат г.Жезказган, ГУ "Отдел внутренней политики г.Жезказган», УП</t>
  </si>
  <si>
    <t>456003015</t>
  </si>
  <si>
    <t>Предоставление грантов молодым предпринимателям в рамках ежегодного Конкурса акима г.Каражал</t>
  </si>
  <si>
    <t>Заместитель акима области Алпысов Е.А., акимат г.Каражал, ГУ "Отдел внутренней политики, культуры развития язков города Каражал"</t>
  </si>
  <si>
    <t>478004015</t>
  </si>
  <si>
    <t>Предоставление грантов молодым предпринимателям в рамках ежегодного Конкурса акима г.Приозерск</t>
  </si>
  <si>
    <t>Заместитель акима области Алпысов Е.А., акимат г.Приозерск, ГУ "Отдел внутренней политики, культуры и развития языков  г.Приозерск», УП</t>
  </si>
  <si>
    <t>Предоставление грантов молодым предпринимателям в рамках ежегодного Конкурса акима г.Сарань</t>
  </si>
  <si>
    <t>Заместитель акима области Алпысов Е.А., акимат г.Сарань, ГУ "Отдел внутренней политики г.Сарань», УП</t>
  </si>
  <si>
    <t>Предоставление грантов молодым предпринимателям в рамках ежегодного Конкурса акима г.Сатпаев</t>
  </si>
  <si>
    <t>Заместитель акима области Алпысов Е.А., акимат г.Сатпаев, ГУ "Отдел внутренней политики г.Сатпаев", УП</t>
  </si>
  <si>
    <t>Предоставление грантов молодым предпринимателям в рамках ежегодного Конкурса акима г.Темиртау</t>
  </si>
  <si>
    <t>Заместитель акима области Алпысов Е.А., акимат г.Темиртау, ГУ "Отдел внутренней политики г.Темиртау"</t>
  </si>
  <si>
    <t>456001015</t>
  </si>
  <si>
    <t>Предоставление грантов молодым предпринимателям в рамках ежегодного Конкурса акима г.Шахтинск</t>
  </si>
  <si>
    <t>Заместитель акима области Алпысов Е.А., акимат г.Шахтинск, ГУ "Отдел внутренней политики г.Шахтинск", УП</t>
  </si>
  <si>
    <t>Предоставление грантов молодым предпринимателям в рамках ежегодного Конкурса акима Абайского района</t>
  </si>
  <si>
    <t>Заместитель акима области Алпысов Е.А., акимат Абайского района, ГУ "Отдел внутренней политики, культуры и развития языков  Абайского района", УП</t>
  </si>
  <si>
    <t>Предоставление грантов молодым предпринимателям в рамках ежегодного Конкурса акима Актогайского района</t>
  </si>
  <si>
    <t>Заместитель акима области Алпысов Е.А., акимат Актогайского района, ГУ "Отдел внутренней политики Актогайского района", УП</t>
  </si>
  <si>
    <t>Предоставление грантов молодым предпринимателям в рамках ежегодного Конкурса акима БухарЖырауского района</t>
  </si>
  <si>
    <t>Заместитель акима области Алпысов Е.А., акимат Бухаржырауского района, ГУ "Отдел внутренней политики БухарЖырауского района", УП</t>
  </si>
  <si>
    <t>Предоставление грантов молодым предпринимателям в рамках ежегодного Конкурса акима Жанааркинского района</t>
  </si>
  <si>
    <t>Заместитель акима области Алпысов Е.А., акимат Жанааркинского района, ГУ "Отдел внутренней политики Жанааркинского района», УП</t>
  </si>
  <si>
    <t>Предоставление грантов молодым предпринимателям в рамках ежегодного Конкурса акима Каркаралинского района</t>
  </si>
  <si>
    <t>Заместитель акима области Алпысов Е.А., акимат Каркаралинского района, ГУ "Отдел внутренней политики Каркаралинского района", УП</t>
  </si>
  <si>
    <t>Предоставление грантов молодым предпринимателям в рамках ежегодного Конкурса акима Нуринского района</t>
  </si>
  <si>
    <t>Заместитель акима области Алпысов Е.А., акимат Нуринского района, ГУ "Отдел предпринимательства и промышленности Нуринского района», УП</t>
  </si>
  <si>
    <t>494003015</t>
  </si>
  <si>
    <t>Предоставление грантов молодым предпринимателям в рамках ежегодного Конкурса акима Осакаровского района</t>
  </si>
  <si>
    <t>Заместитель акима области Алпысов Е.А., акимат Осакаровского района, ГУ "Отдел внутренней политики Осакаровского района», УП</t>
  </si>
  <si>
    <t>Предоставление грантов молодым предпринимателям в рамках ежегодного Конкурса акима Улытауского района</t>
  </si>
  <si>
    <t>Заместитель акима области Алпысов Е.А., акимат Улытауского района, ГУ "Отдел внутренней политики Улытауского района», УП</t>
  </si>
  <si>
    <t>Предоставление грантов молодым предпринимателям в рамках ежегодного Конкурса акима Шетского района</t>
  </si>
  <si>
    <t>Заместитель акима области Алпысов Е.А., акимат Шетского района, ГУ "Отдел внутренней политики Шетского района», УП</t>
  </si>
  <si>
    <t xml:space="preserve">Партнерство с местными компаниями для совместной организации и финансирования на ежегодной основе культурно-массовых мероприятий </t>
  </si>
  <si>
    <t xml:space="preserve">
отчет о выполнении работы
</t>
  </si>
  <si>
    <t>на ежегодной основе</t>
  </si>
  <si>
    <t xml:space="preserve">Заместитель акима области  Нукенов А.Н., УКАД
УВМП
УФКС
Акимат г.Караганды
УП
Центр Урбанистики Караганды
</t>
  </si>
  <si>
    <t>Создание Центра развития креативных индустрий при Управлении молодежной политики для поддержки креативного бизнеса и креативной молодежи, стимулирования развития креативной экономики и привлечения молодых талантов</t>
  </si>
  <si>
    <t xml:space="preserve">приказ о создании Центра </t>
  </si>
  <si>
    <t xml:space="preserve">Заместитель акима области  Нукенов А.Н., УВМП
УКАД
УП
АРИТ 
(по согласованию)
</t>
  </si>
  <si>
    <t xml:space="preserve">Открытие отдела креативной индустрии в Областном научно-методическом центре досуга и народного творчества.      </t>
  </si>
  <si>
    <t>отдел креативной индустрии</t>
  </si>
  <si>
    <t>Открытие отдела во Дворце культуры горняков для формирования творческого роста молодежи</t>
  </si>
  <si>
    <t>отдела для формирования творческого роста молодежи</t>
  </si>
  <si>
    <t>ВОСЬМОЕ НАПРАВЛЕНИЕ. Обеспеченное село: кооперация, индустриализация и цифровизация.</t>
  </si>
  <si>
    <t>Цель 14. Повышение конкурентоспособности отраслей АПК</t>
  </si>
  <si>
    <t>Повышение производительности труда в 2,5 раза</t>
  </si>
  <si>
    <t>Заместитель акима области  Шайдаров С.Ж., УСХ, акимы районов и городов</t>
  </si>
  <si>
    <t xml:space="preserve">Репродуктор ТОО "Тока КZ"  </t>
  </si>
  <si>
    <t>Заместитель акима области Шайдаров С.Ж., УСХ, аким Нуринского района</t>
  </si>
  <si>
    <t xml:space="preserve"> Убойный цех КХ "Ахтямов Р.Н."</t>
  </si>
  <si>
    <t>Заместитель акима области Шайдаров С.Ж., УСХ, аким г.Сатпаев</t>
  </si>
  <si>
    <t>Животноводство ТОО "КАЗАК СТЕП ШЕП"</t>
  </si>
  <si>
    <t>Заместитель акима области Шайдаров С.Ж., УСХ, аким Актогайского района</t>
  </si>
  <si>
    <t xml:space="preserve">Репродуктор ТОО "Астана Өрнек НС" </t>
  </si>
  <si>
    <t>Заместитель акима области Шайдаров С.Ж., УСХ, аким Осакаровского района</t>
  </si>
  <si>
    <r>
      <t>Увеличение объема валовой продукции сельского хозяйства в 1,3 раза к уровню 2019 года</t>
    </r>
    <r>
      <rPr>
        <i/>
        <sz val="14"/>
        <rFont val="Arial"/>
        <family val="2"/>
        <charset val="204"/>
      </rPr>
      <t>(показатель Национального проекта по развитию агропромышленного комплекса</t>
    </r>
    <r>
      <rPr>
        <b/>
        <sz val="14"/>
        <rFont val="Arial"/>
        <family val="2"/>
        <charset val="204"/>
      </rPr>
      <t xml:space="preserve">) </t>
    </r>
  </si>
  <si>
    <t>млн.
тенге</t>
  </si>
  <si>
    <t>Заместитель акима области Шайдаров С.Ж., УСХ, акимы районов и городов</t>
  </si>
  <si>
    <t>Определение сортовых и посевных качеств семенного и посадочного материала</t>
  </si>
  <si>
    <t>количество исследований</t>
  </si>
  <si>
    <t>оплата услуг по определению качества семенного и посадочного материала сельхозтоваропроизводителей</t>
  </si>
  <si>
    <t>Мероприятия по борьбе  с вредными организмами  сельскохозяйственных культур</t>
  </si>
  <si>
    <t>выплата субсидий</t>
  </si>
  <si>
    <t>Субсидирование повышения продуктивности и качества товарного рыбоводства</t>
  </si>
  <si>
    <t xml:space="preserve">насыщение внутреннего рынка отечественным  продовольствием </t>
  </si>
  <si>
    <r>
      <t xml:space="preserve">Обеспеченность продовольственными товарами (в том числе социально значимыми) на уровне 80 % 
</t>
    </r>
    <r>
      <rPr>
        <i/>
        <sz val="14"/>
        <rFont val="Arial"/>
        <family val="2"/>
        <charset val="204"/>
      </rPr>
      <t>(показатель Национального проекта по развитию агропромышленного комплекса)</t>
    </r>
    <r>
      <rPr>
        <b/>
        <sz val="14"/>
        <rFont val="Arial"/>
        <family val="2"/>
        <charset val="204"/>
      </rPr>
      <t xml:space="preserve">
яблоки
</t>
    </r>
  </si>
  <si>
    <t>Заместитель акима области Шайдаров С.Ж.,УСХ, акимы районов и городов</t>
  </si>
  <si>
    <t>рыба</t>
  </si>
  <si>
    <t>колбасные изделия</t>
  </si>
  <si>
    <t>сыры и творог</t>
  </si>
  <si>
    <t>сахар</t>
  </si>
  <si>
    <t>мясо птицы</t>
  </si>
  <si>
    <t xml:space="preserve">Птицефабрика ТОО "Агро Фирма Курма" </t>
  </si>
  <si>
    <t>Заместитель акима области Шайдаров С.Ж., УСХ, аким Абайского района</t>
  </si>
  <si>
    <t>Молзавод ТОО "Натиже сут фабрикасы"</t>
  </si>
  <si>
    <t>Заместитель акима области Шайдаров С.Ж., УСХ, аким г.Караганда</t>
  </si>
  <si>
    <r>
      <t xml:space="preserve">Увеличение экспорта продукции агропромышленного комплекса в 2 раза к уровню 2019 года
</t>
    </r>
    <r>
      <rPr>
        <i/>
        <sz val="14"/>
        <rFont val="Arial"/>
        <family val="2"/>
        <charset val="204"/>
      </rPr>
      <t>(показатель Национального проекта по развитию агропромышленного комплекса)</t>
    </r>
    <r>
      <rPr>
        <b/>
        <sz val="14"/>
        <rFont val="Arial"/>
        <family val="2"/>
        <charset val="204"/>
      </rPr>
      <t xml:space="preserve">
</t>
    </r>
  </si>
  <si>
    <t>млрд.
дол США</t>
  </si>
  <si>
    <t>Заместитель акима области Шайдаров С.Ж., УСХ</t>
  </si>
  <si>
    <t xml:space="preserve">Мясокомбинат ТОО "Арай КZ"   </t>
  </si>
  <si>
    <t>Переработка ТОО "Корпорация КАРАГАНДЫ-НАН"</t>
  </si>
  <si>
    <r>
      <t xml:space="preserve">Доля переработанной продукции в общем объеме экспорта продукции агропромышленного комплекса
</t>
    </r>
    <r>
      <rPr>
        <i/>
        <sz val="14"/>
        <rFont val="Arial"/>
        <family val="2"/>
        <charset val="204"/>
      </rPr>
      <t>(показатель Национального проекта по развитию агропромышленного комплекса)</t>
    </r>
    <r>
      <rPr>
        <b/>
        <sz val="14"/>
        <rFont val="Arial"/>
        <family val="2"/>
        <charset val="204"/>
      </rPr>
      <t xml:space="preserve">
</t>
    </r>
  </si>
  <si>
    <t>Субсидирование  затрат перерабатывающих предприятий на закуп сельскохозяйственной продукции для производства продуктов ее глубокой переработки</t>
  </si>
  <si>
    <t xml:space="preserve">Переработка ТОО "Карагандинский мелькомбинат" </t>
  </si>
  <si>
    <r>
      <t xml:space="preserve">Увеличение  за счет объема субсидирования приобретения сельхозтехники 
</t>
    </r>
    <r>
      <rPr>
        <i/>
        <sz val="14"/>
        <rFont val="Arial"/>
        <family val="2"/>
        <charset val="204"/>
      </rPr>
      <t>(показатель Национального проекта по развитию агропромышленного комплекса)</t>
    </r>
    <r>
      <rPr>
        <b/>
        <sz val="14"/>
        <rFont val="Arial"/>
        <family val="2"/>
        <charset val="204"/>
      </rPr>
      <t xml:space="preserve">
</t>
    </r>
  </si>
  <si>
    <t xml:space="preserve">кол-во
ед.
</t>
  </si>
  <si>
    <t xml:space="preserve">Государственный учет и регистрация тракторов, прицепов к ним, самоходных сельскохозяйственных, мелиоративных и дорожно-строительных машин и механизмов </t>
  </si>
  <si>
    <t>выдача  тех.паспортов и удостоверений</t>
  </si>
  <si>
    <r>
      <t xml:space="preserve">Площадь земель с применением водосберегающих технологий (капельное орошение, дождевание)
</t>
    </r>
    <r>
      <rPr>
        <i/>
        <sz val="14"/>
        <rFont val="Arial"/>
        <family val="2"/>
        <charset val="204"/>
      </rPr>
      <t>(показатель Национального проекта по развитию агропромышленного комплекса)</t>
    </r>
    <r>
      <rPr>
        <b/>
        <sz val="14"/>
        <rFont val="Arial"/>
        <family val="2"/>
        <charset val="204"/>
      </rPr>
      <t xml:space="preserve">
</t>
    </r>
  </si>
  <si>
    <t>тысяч га</t>
  </si>
  <si>
    <t>Субсидирование стоимости услуг по доставке воды сельскохозяйственным товаропроизводителям</t>
  </si>
  <si>
    <r>
      <t xml:space="preserve">Увеличение за счет роста объема субсидирования высококачественных семян в 1,2 раза
</t>
    </r>
    <r>
      <rPr>
        <i/>
        <sz val="14"/>
        <rFont val="Arial"/>
        <family val="2"/>
        <charset val="204"/>
      </rPr>
      <t>(показатель Национального проекта по развитию агропромышленного комплекса)</t>
    </r>
    <r>
      <rPr>
        <b/>
        <sz val="14"/>
        <rFont val="Arial"/>
        <family val="2"/>
        <charset val="204"/>
      </rPr>
      <t xml:space="preserve">
</t>
    </r>
  </si>
  <si>
    <t>Субсидирование развития  семеноводства</t>
  </si>
  <si>
    <r>
      <t xml:space="preserve">Увеличение за счет роста объема субсидирования минеральных удобрений в 1,4 раза
</t>
    </r>
    <r>
      <rPr>
        <i/>
        <sz val="14"/>
        <rFont val="Arial"/>
        <family val="2"/>
        <charset val="204"/>
      </rPr>
      <t>(показатель Национального проекта по развитию агропромышленного комплекса)</t>
    </r>
    <r>
      <rPr>
        <b/>
        <sz val="14"/>
        <rFont val="Arial"/>
        <family val="2"/>
        <charset val="204"/>
      </rPr>
      <t xml:space="preserve">
</t>
    </r>
  </si>
  <si>
    <t>Субсидирование стоимости удобрений (за исключением органических)</t>
  </si>
  <si>
    <r>
      <t xml:space="preserve">Субсидирование 50 % затрат на приобретение средств защиты растений для эффективной обработки пашни (паров)
</t>
    </r>
    <r>
      <rPr>
        <i/>
        <sz val="14"/>
        <rFont val="Arial"/>
        <family val="2"/>
        <charset val="204"/>
      </rPr>
      <t>(показатель Национального проекта по развитию агропромышленного комплекса)</t>
    </r>
    <r>
      <rPr>
        <b/>
        <sz val="14"/>
        <rFont val="Arial"/>
        <family val="2"/>
        <charset val="204"/>
      </rPr>
      <t xml:space="preserve">
</t>
    </r>
  </si>
  <si>
    <t>млн.
га</t>
  </si>
  <si>
    <t>Субсидирование стоимости пестицидов, биоагентов (энтомофагов), предназначенных для проведения обработки против вредных организмов с численностью выше экономического порога вредоностности и карантииных объектов</t>
  </si>
  <si>
    <r>
      <t xml:space="preserve">Средний живой вес КРС, (сельхозформирование)
</t>
    </r>
    <r>
      <rPr>
        <i/>
        <sz val="14"/>
        <rFont val="Arial"/>
        <family val="2"/>
        <charset val="204"/>
      </rPr>
      <t>(показатель Национального проекта по развитию агропромышленного комплекса)</t>
    </r>
    <r>
      <rPr>
        <b/>
        <sz val="14"/>
        <rFont val="Arial"/>
        <family val="2"/>
        <charset val="204"/>
      </rPr>
      <t xml:space="preserve">
</t>
    </r>
  </si>
  <si>
    <t>кг</t>
  </si>
  <si>
    <t>Субсидирование развития  племенного животноводства, повышение продуктивности и качества продукции животноводства</t>
  </si>
  <si>
    <r>
      <t xml:space="preserve">Производство яблок
</t>
    </r>
    <r>
      <rPr>
        <i/>
        <sz val="14"/>
        <rFont val="Arial"/>
        <family val="2"/>
        <charset val="204"/>
      </rPr>
      <t>(показатель Национального проекта по развитию агропромышленного комплекса)</t>
    </r>
    <r>
      <rPr>
        <b/>
        <sz val="14"/>
        <rFont val="Arial"/>
        <family val="2"/>
        <charset val="204"/>
      </rPr>
      <t xml:space="preserve">
</t>
    </r>
  </si>
  <si>
    <t>тысяч
 тонн</t>
  </si>
  <si>
    <r>
      <t xml:space="preserve">Производство колбасных изделий 
</t>
    </r>
    <r>
      <rPr>
        <i/>
        <sz val="14"/>
        <rFont val="Arial"/>
        <family val="2"/>
        <charset val="204"/>
      </rPr>
      <t>(показатель Национального проекта по развитию агропромышленного комплекса)</t>
    </r>
    <r>
      <rPr>
        <b/>
        <sz val="14"/>
        <rFont val="Arial"/>
        <family val="2"/>
        <charset val="204"/>
      </rPr>
      <t xml:space="preserve">
</t>
    </r>
  </si>
  <si>
    <t xml:space="preserve">Мясокомбинат ТОО "Tyson Foods"  </t>
  </si>
  <si>
    <t>Заместитель акима области Шайдаров С.Ж., УСХ, аким  г.Балхаш</t>
  </si>
  <si>
    <r>
      <t xml:space="preserve">Производство мяса птицы (в живом весе) 
</t>
    </r>
    <r>
      <rPr>
        <i/>
        <sz val="14"/>
        <rFont val="Arial"/>
        <family val="2"/>
        <charset val="204"/>
      </rPr>
      <t>(показатель Национального проекта по развитию агропромышленного комплекса)</t>
    </r>
    <r>
      <rPr>
        <b/>
        <sz val="14"/>
        <rFont val="Arial"/>
        <family val="2"/>
        <charset val="204"/>
      </rPr>
      <t xml:space="preserve">
</t>
    </r>
  </si>
  <si>
    <t>Птицефабрика КХ "Ахтямов Р.Н."</t>
  </si>
  <si>
    <t>Заместитель акима области Шайдаров С.Ж., УСХ, аким г.Жезказган</t>
  </si>
  <si>
    <r>
      <t xml:space="preserve">Производство рыбы 
</t>
    </r>
    <r>
      <rPr>
        <i/>
        <sz val="14"/>
        <rFont val="Arial"/>
        <family val="2"/>
        <charset val="204"/>
      </rPr>
      <t>(показатель Национального проекта по развитию агропромышленного комплекса)</t>
    </r>
    <r>
      <rPr>
        <b/>
        <sz val="14"/>
        <rFont val="Arial"/>
        <family val="2"/>
        <charset val="204"/>
      </rPr>
      <t xml:space="preserve">
</t>
    </r>
  </si>
  <si>
    <t>Заместитель акима области Шайдаров С.Ж., УПРПР, УСХ</t>
  </si>
  <si>
    <t>Шайдаров С.Ж., УПРРП, акиматы городов и районов</t>
  </si>
  <si>
    <t>Меры по созданию инфраструктуры, расширению и строительству рыбоводных хозяйств (разработка ПСД и проведение линии электропередач, прокладка дорог, подведение газа, воды, устройство пирсов и другое).</t>
  </si>
  <si>
    <t>Субсидирование повышения продуктивности и качества продукции аквакультуры (рыбоводства)</t>
  </si>
  <si>
    <t>Организация обучения рыбоводству на базе действующих вузов и других образовательных учреждений.</t>
  </si>
  <si>
    <t>Нукенов А.Н., УО, УПРРП</t>
  </si>
  <si>
    <r>
      <t xml:space="preserve">Производство овощей
</t>
    </r>
    <r>
      <rPr>
        <i/>
        <sz val="14"/>
        <rFont val="Arial"/>
        <family val="2"/>
        <charset val="204"/>
      </rPr>
      <t>(показатель Национального проекта по развитию агропромышленного комплекса)</t>
    </r>
    <r>
      <rPr>
        <b/>
        <sz val="14"/>
        <rFont val="Arial"/>
        <family val="2"/>
        <charset val="204"/>
      </rPr>
      <t xml:space="preserve">
</t>
    </r>
  </si>
  <si>
    <t xml:space="preserve">Теплица ТОО "ГринТехнолоджи" </t>
  </si>
  <si>
    <t xml:space="preserve">Орошаемые земли КХ "Кугабаев" </t>
  </si>
  <si>
    <r>
      <t xml:space="preserve">Объем привлеченных инвестиций в основной капитал в сельское хозяйство
</t>
    </r>
    <r>
      <rPr>
        <i/>
        <sz val="14"/>
        <rFont val="Arial"/>
        <family val="2"/>
        <charset val="204"/>
      </rPr>
      <t>(показатель Национального проекта по развитию агропромышленного комплекса</t>
    </r>
    <r>
      <rPr>
        <b/>
        <sz val="14"/>
        <rFont val="Arial"/>
        <family val="2"/>
        <charset val="204"/>
      </rPr>
      <t xml:space="preserve">)
</t>
    </r>
  </si>
  <si>
    <t>70 792 479</t>
  </si>
  <si>
    <t>Оказание помощи в получении доступных мер финансовой поддержки и в привлечении инвестиций</t>
  </si>
  <si>
    <t xml:space="preserve">отчет о выполнени работы </t>
  </si>
  <si>
    <t>УСХ, СПК</t>
  </si>
  <si>
    <t>Выделение финансовых средств на приобретение технологического оборудования, племеного скота и сельскохозяйственной техники</t>
  </si>
  <si>
    <t>Бюджетные заявки</t>
  </si>
  <si>
    <t>УСХ,  СПК</t>
  </si>
  <si>
    <t>Субсидирование процентной ставки  по кредитным и лизиговым обязательствам в рамках направления по финансовому оздоровлению субъектов АПК</t>
  </si>
  <si>
    <t>255  055 000</t>
  </si>
  <si>
    <t>Субсидирование ставок вознагрождения  по кредитам, а также лизингу технологического оборудования и сельскохозяйственной  техники</t>
  </si>
  <si>
    <t>Возмещение части расходов, понесенных субъектом АПК, при инвестиционных вложениях</t>
  </si>
  <si>
    <t>выделение средств на возмещение затрат</t>
  </si>
  <si>
    <t>Объем привлеченных инвестиций в основной капитал в производство продуктов питания
(показатель Национального проекта по развитию агропромышленного комплекса)</t>
  </si>
  <si>
    <t>5 147 660</t>
  </si>
  <si>
    <t xml:space="preserve">Зерноочиститель кх «Шанс» </t>
  </si>
  <si>
    <t>Завод по производству масложировой продукций АО "Евразиан Фудс"</t>
  </si>
  <si>
    <r>
      <t xml:space="preserve">Количество реализованных инвестиционных проектов в агропромышленном комплексе
</t>
    </r>
    <r>
      <rPr>
        <i/>
        <sz val="14"/>
        <rFont val="Arial"/>
        <family val="2"/>
        <charset val="204"/>
      </rPr>
      <t>(показатель Национального проекта по развитию агропромышленного комплекса)</t>
    </r>
    <r>
      <rPr>
        <b/>
        <sz val="14"/>
        <rFont val="Arial"/>
        <family val="2"/>
        <charset val="204"/>
      </rPr>
      <t xml:space="preserve">
</t>
    </r>
  </si>
  <si>
    <t>Комбикормовый завод  «Шанс»</t>
  </si>
  <si>
    <t>Орошаемые земли ТОО "Шахтерское"</t>
  </si>
  <si>
    <t xml:space="preserve"> Орошаемые земли ТОО "QUNDYZDA AGRO"                               </t>
  </si>
  <si>
    <r>
      <t xml:space="preserve">Рост объема произведенной продукции сельскохозяйственными кооперативами, </t>
    </r>
    <r>
      <rPr>
        <i/>
        <sz val="14"/>
        <rFont val="Arial"/>
        <family val="2"/>
        <charset val="204"/>
      </rPr>
      <t>(показатель Национального проекта по развитию агропромышленного комплекса)</t>
    </r>
  </si>
  <si>
    <t>Субсидирование затрат ревизионных союзов сельскохозяйственных кооператоров на проведение внутреннего аудита сельскохозяйственных кооперативов</t>
  </si>
  <si>
    <t xml:space="preserve">Создание 70 тысяч семейных хозяйств, </t>
  </si>
  <si>
    <t>Строительство складских помещений/овощехранилищ/ зернохранилищ</t>
  </si>
  <si>
    <t>Заместитель акима области Шайдаров С.Ж., УСХ, УП</t>
  </si>
  <si>
    <t>Теплица ИП "Омаров"</t>
  </si>
  <si>
    <t xml:space="preserve">картофелехранилища ТОО "Шерубай Су"        </t>
  </si>
  <si>
    <t xml:space="preserve">Картофелехранилище ТОО "QUNDYZDA AGRO" </t>
  </si>
  <si>
    <t xml:space="preserve">Зернохранилище ТОО "Шахтерское"  </t>
  </si>
  <si>
    <r>
      <t xml:space="preserve">Доля оцифрованных земельных данных
</t>
    </r>
    <r>
      <rPr>
        <i/>
        <sz val="14"/>
        <rFont val="Arial"/>
        <family val="2"/>
        <charset val="204"/>
      </rPr>
      <t>(показатель Национального проекта «Технологический рывок за счет цифровизации, науки и инноваций»)</t>
    </r>
    <r>
      <rPr>
        <b/>
        <sz val="14"/>
        <rFont val="Arial"/>
        <family val="2"/>
        <charset val="204"/>
      </rPr>
      <t xml:space="preserve">
</t>
    </r>
  </si>
  <si>
    <t>Заместитель акима области Шайдаров С.Ж., УЗО, УСХ,УИОГУА,  акимы городов,  районов</t>
  </si>
  <si>
    <t xml:space="preserve">Цифровизация региональных геоинформационных данных </t>
  </si>
  <si>
    <t xml:space="preserve">Сводная информация </t>
  </si>
  <si>
    <t xml:space="preserve">УЗО,  УИОГУА, ОЗО районов и городов  </t>
  </si>
  <si>
    <t>Мониторинг фактического использования земель сельскохозяйственного назначения.</t>
  </si>
  <si>
    <t xml:space="preserve">УЗО,  ОЗО районов и городов  </t>
  </si>
  <si>
    <t>Проведение почвенных обследований (2021г. – 1 050 тысяч га/ 395 955,0 тысяч тенге)</t>
  </si>
  <si>
    <t xml:space="preserve">тыс. га </t>
  </si>
  <si>
    <t xml:space="preserve">УЗО,  НАО  ГКПГ, ОЗО районов и городов  </t>
  </si>
  <si>
    <t>Создание почвенных карт в электронном виде (2021г. – 1050 тысяч га/ 28665,0 тысяч тенге)</t>
  </si>
  <si>
    <t xml:space="preserve">УЗО,  НАО ГКПГ, ОЗО районов и городов  </t>
  </si>
  <si>
    <t xml:space="preserve">Проведение инвентаризаций  неиспользуемых сельскохозяйственных земель  </t>
  </si>
  <si>
    <t xml:space="preserve">УЗО, ОЗО районов и городов  </t>
  </si>
  <si>
    <t xml:space="preserve">Стимулирование вовлечения в оборот земель запаса через улучшение состояние естественных пастбищ, ограждения пастбищ и восстановления орасительных систем, перераспределения неиспользуемых земель, изъятых в государственную собственность, новым землепользователям  (инвесторам) путем актуализации списков, подавших заявки на получения земельных участков для ведения с/х земель деятельности и проведения конкурсных комисий на постоянной основе    </t>
  </si>
  <si>
    <t xml:space="preserve">1560,2 тыс.га в том числе 547,3 тыс. га  инвесторы </t>
  </si>
  <si>
    <t>ДЕВЯТОЕ НАПРАВЛЕНИЕ. Концентрация населения – необходимое условие развития.</t>
  </si>
  <si>
    <t>Цель 15. Сбалансированное территориальное развитие.</t>
  </si>
  <si>
    <t>Уровень урбанизации на конец года</t>
  </si>
  <si>
    <t>Первый заместитель акима области Дуйсебаев А.Ж.,УЭ, Акимы городов и  районов</t>
  </si>
  <si>
    <t xml:space="preserve">Создание рабочих мест в рамках проекта «Ауыл – Ел бесігі» </t>
  </si>
  <si>
    <t>акимы городов и районов</t>
  </si>
  <si>
    <t>Развитие моногородов</t>
  </si>
  <si>
    <t xml:space="preserve">акимы городов </t>
  </si>
  <si>
    <t xml:space="preserve">243 082 100
 243 082 109
</t>
  </si>
  <si>
    <t>Обеспечение СНП градостроительной документацией (ГП, схема развития и застройки)</t>
  </si>
  <si>
    <t xml:space="preserve"> ГП, схема развития и застройки</t>
  </si>
  <si>
    <r>
      <t xml:space="preserve">Снижение 
износа инженерной и транспортной инфраструктуры 
в моно- и малых городах, входящих в состав ФУР, приграничных малых городах, 
а также  моногородах 
с численностью населения 
более 
50 тысячи человек
</t>
    </r>
    <r>
      <rPr>
        <i/>
        <sz val="14"/>
        <rFont val="Arial"/>
        <family val="2"/>
        <charset val="204"/>
      </rPr>
      <t>(показатель Национального проекта «Национальный проект «Сильные регионы – драйвер развития страны»)</t>
    </r>
    <r>
      <rPr>
        <b/>
        <sz val="14"/>
        <rFont val="Arial"/>
        <family val="2"/>
        <charset val="204"/>
      </rPr>
      <t xml:space="preserve">
</t>
    </r>
  </si>
  <si>
    <t>Заместитель акима области Басин В. Б., УЭЖКХ, УПТАД, акимы городов и районов</t>
  </si>
  <si>
    <t xml:space="preserve">Модернизация линий электропередачи в городах Жезказган, Сатпаев в рамках инвестиционной программы ТОО "Казахмыс Дистрибьюшн" </t>
  </si>
  <si>
    <t>Заместитель акима области Басин В. Б., УЭЖКХ, УПТАД, ТОО "Казахмыс Дистрибьюшн" 
(Нариман С.Б., по согласованию)</t>
  </si>
  <si>
    <t xml:space="preserve">Модернизация линий электропередачи в городах Сарань, Шахтинск, Абай в рамках инвестиционной программы ТОО "Қарағанды Жарық" </t>
  </si>
  <si>
    <t>Заместитель акима области Басин В. Б., УЭЖКХ, УПТАД, ТОО "Қарағанды Жарық"
(Иманов Н.И., по согласованию)</t>
  </si>
  <si>
    <t xml:space="preserve">Замена опор линий электропередачи в городах Балхаш, Жезказган, Каражал и Приозерск в рамках инвестиционной программы АО "ЖРЭК" </t>
  </si>
  <si>
    <t>Заместитель акима области Басин В. Б., УЭЖКХ, УПТАД, АО "ЖРЭК" 
(Кравчук Е.И. по согласованию)</t>
  </si>
  <si>
    <t>Реконструкция и модернизация тепловых сетей города Жезказгана
(2-очередь)</t>
  </si>
  <si>
    <t xml:space="preserve">Акт ввода в эксплуатацию </t>
  </si>
  <si>
    <t>Заместитель акима области Басин В. Б., УЭЖКХ, УПТАД, Акимат г. Жезказган</t>
  </si>
  <si>
    <t>Реконструкция тепловых сетей №1 и №2 г. Балхаш</t>
  </si>
  <si>
    <t>Заместитель акима области Басин В. Б., УЭЖКХ, УПТАД, Акимат г. Балхаш</t>
  </si>
  <si>
    <t xml:space="preserve">Строительство внутриквартальных тепловых сетей мкр. Конырат ул. Финская, ул. Октябрьская в г. Балхаш </t>
  </si>
  <si>
    <r>
      <t xml:space="preserve">Количество модернизированных опорных и спутниковых СНП в соответствии с Системой региональных стандартов
</t>
    </r>
    <r>
      <rPr>
        <i/>
        <sz val="14"/>
        <rFont val="Arial"/>
        <family val="2"/>
        <charset val="204"/>
      </rPr>
      <t xml:space="preserve">(показатель Национального проекта «Национальный проект «Сильные регионы – драйвер развития страны»)
</t>
    </r>
  </si>
  <si>
    <t>Спецпроект «Ауыл – ел бесігі»</t>
  </si>
  <si>
    <t>Кол-во СНП</t>
  </si>
  <si>
    <t xml:space="preserve">Повышение качества жизни сельского населения,  доведение  опорных и спутниковых СНП до уровня региональных стандартов
 </t>
  </si>
  <si>
    <t>Млн.тг</t>
  </si>
  <si>
    <t xml:space="preserve">243 082 108 
 243 082 111               243 082 113
</t>
  </si>
  <si>
    <t xml:space="preserve">Реализация «якорных» инвестиционных проектов в моно- и малых городах </t>
  </si>
  <si>
    <t>Заместитель акима области Басин В.Б., УПИИР,
акимы моногородов</t>
  </si>
  <si>
    <r>
      <t xml:space="preserve">Количество специалистов в области здравоохранения, образования, социального обеспечения, культуры, спорта и агропромышленного комплекса, государственных служащих аппаратов акимов сел, поселков, сельских округов, получивших бюджетные кредиты на приобретение или строительство жилья, прибывших для работы и проживания в сельские населенные пункты
</t>
    </r>
    <r>
      <rPr>
        <i/>
        <sz val="14"/>
        <rFont val="Arial"/>
        <family val="2"/>
        <charset val="204"/>
      </rPr>
      <t>(показатель Национального проекта «Национальный проект «Сильные регионы – драйвер развития страны»)</t>
    </r>
    <r>
      <rPr>
        <b/>
        <sz val="14"/>
        <rFont val="Arial"/>
        <family val="2"/>
        <charset val="204"/>
      </rPr>
      <t xml:space="preserve">
</t>
    </r>
  </si>
  <si>
    <t xml:space="preserve">кол-во
спец-в
</t>
  </si>
  <si>
    <t>Проект «С Дипломом в село»
 -   бюджетные кредиты</t>
  </si>
  <si>
    <t>Первый заместитель акима области Дуйсебаев А.Ж. УЭ, УСХ, Акимы городов и районов</t>
  </si>
  <si>
    <r>
      <t xml:space="preserve">Количество переселенцев в рамках межрегиональной трудовой мобильности (Юг-Север)
</t>
    </r>
    <r>
      <rPr>
        <i/>
        <sz val="14"/>
        <rFont val="Arial"/>
        <family val="2"/>
        <charset val="204"/>
      </rPr>
      <t>(показатель Национального проекта «Национальный проект «Сильные регионы – драйвер развития страны»)</t>
    </r>
    <r>
      <rPr>
        <b/>
        <sz val="14"/>
        <rFont val="Arial"/>
        <family val="2"/>
        <charset val="204"/>
      </rPr>
      <t xml:space="preserve">
</t>
    </r>
  </si>
  <si>
    <t>Переселение с трудоизбыточных регионов</t>
  </si>
  <si>
    <r>
      <t xml:space="preserve">Количество соотечественников (кандасов), переехавших в Республику Казахстан
</t>
    </r>
    <r>
      <rPr>
        <i/>
        <sz val="14"/>
        <rFont val="Arial"/>
        <family val="2"/>
        <charset val="204"/>
      </rPr>
      <t xml:space="preserve">(показатель Национального проекта «Национальный проект «Сильные регионы – драйвер развития страны»)
</t>
    </r>
    <r>
      <rPr>
        <b/>
        <sz val="14"/>
        <rFont val="Arial"/>
        <family val="2"/>
        <charset val="204"/>
      </rPr>
      <t xml:space="preserve">
</t>
    </r>
  </si>
  <si>
    <r>
      <t xml:space="preserve">Уровень очистки сточных вод в городах
</t>
    </r>
    <r>
      <rPr>
        <i/>
        <sz val="14"/>
        <rFont val="Arial"/>
        <family val="2"/>
        <charset val="204"/>
      </rPr>
      <t>(показатель Национального проекта «Национальный проект «Сильные регионы – драйвер развития страны»)</t>
    </r>
    <r>
      <rPr>
        <b/>
        <sz val="14"/>
        <rFont val="Arial"/>
        <family val="2"/>
        <charset val="204"/>
      </rPr>
      <t xml:space="preserve">
</t>
    </r>
  </si>
  <si>
    <t xml:space="preserve">Заместитель акима области Басин В. Б., УЭЖКХ, акимы городов и
 районов
</t>
  </si>
  <si>
    <t>Строительство сетей хозяйственно-фекальной канализации г. Темиртау, Соцгород</t>
  </si>
  <si>
    <t>Строительство узла нейтрализации и очистки производственных сточных вод в западной промышленной зоне города Темиртау Карагандинской области производительностью 10000 м3/сутки**</t>
  </si>
  <si>
    <t>Строительство канализационного коллектора от микрорайона №8 до ХФОС г. Сатпаев</t>
  </si>
  <si>
    <t>Водопонижение и отвод поверхностных вод территории западного, восточного районов и мкр.№ 8 г. Сатпаев</t>
  </si>
  <si>
    <t>Реконструкция канализационных очистных сооружений г.Приозерск. Корректировка</t>
  </si>
  <si>
    <r>
      <t xml:space="preserve">Уровень обеспеченности общедомовыми приборами учета тепла и воды
</t>
    </r>
    <r>
      <rPr>
        <i/>
        <sz val="14"/>
        <rFont val="Arial"/>
        <family val="2"/>
        <charset val="204"/>
      </rPr>
      <t>(показатель Национального проекта «Национальный проект «Сильные регионы – драйвер развития страны»)</t>
    </r>
    <r>
      <rPr>
        <b/>
        <sz val="14"/>
        <rFont val="Arial"/>
        <family val="2"/>
        <charset val="204"/>
      </rPr>
      <t xml:space="preserve">
</t>
    </r>
  </si>
  <si>
    <t>Установка субъектами естественных монополий общедомовых приборов учета тепла и воды за счет внебюджетных средств</t>
  </si>
  <si>
    <t>Акт установки</t>
  </si>
  <si>
    <t>Заместитель акима области Басин В. Б., УЭЖКХ, Акиматы городов и районов, субъекты естественных монополий (по согласованию)</t>
  </si>
  <si>
    <t>Цель 16. Повышение качества оказания государственных услуг</t>
  </si>
  <si>
    <t xml:space="preserve">Уровень удовлетворенности качеством работы МИО
</t>
  </si>
  <si>
    <t>Аппарат акима области</t>
  </si>
  <si>
    <t>Переподготовка и повышение квалификации государственных служащих</t>
  </si>
  <si>
    <t xml:space="preserve"> семинары</t>
  </si>
  <si>
    <t>015</t>
  </si>
  <si>
    <t>Проведения выходного интервью в электронном формате</t>
  </si>
  <si>
    <t>выходное  интервью</t>
  </si>
  <si>
    <t xml:space="preserve">   -</t>
  </si>
  <si>
    <t>Проведение конкурсных процедур</t>
  </si>
  <si>
    <t>конкурсы</t>
  </si>
  <si>
    <t>Проведение стажировок в другие государственные органы и организации</t>
  </si>
  <si>
    <t>стажировки</t>
  </si>
  <si>
    <t>Областные управления</t>
  </si>
  <si>
    <r>
      <t xml:space="preserve">Доля обжалованных </t>
    </r>
    <r>
      <rPr>
        <i/>
        <sz val="14"/>
        <rFont val="Arial"/>
        <family val="2"/>
        <charset val="204"/>
      </rPr>
      <t>(удовлетворенных)</t>
    </r>
    <r>
      <rPr>
        <sz val="14"/>
        <rFont val="Arial"/>
        <family val="2"/>
        <charset val="204"/>
      </rPr>
      <t xml:space="preserve"> в судах  решений по итогам рассмотрения обращений </t>
    </r>
    <r>
      <rPr>
        <i/>
        <sz val="14"/>
        <rFont val="Arial"/>
        <family val="2"/>
        <charset val="204"/>
      </rPr>
      <t>(от числа поступивших за отчетный период обращений)</t>
    </r>
  </si>
  <si>
    <t>Решение соответствующих судов</t>
  </si>
  <si>
    <t>Акиматы городов и районов, областные управления</t>
  </si>
  <si>
    <t>0</t>
  </si>
  <si>
    <r>
      <t xml:space="preserve">Доля акиматов, соответствующих цифровому стандарту (типовая архитектура, эталонный стандарт)  </t>
    </r>
    <r>
      <rPr>
        <i/>
        <sz val="14"/>
        <rFont val="Arial"/>
        <family val="2"/>
        <charset val="204"/>
      </rPr>
      <t>(показатель Национального проекта «Технологический рывок за счет цифровизации, науки и инноваций»)</t>
    </r>
    <r>
      <rPr>
        <b/>
        <sz val="14"/>
        <rFont val="Arial"/>
        <family val="2"/>
        <charset val="204"/>
      </rPr>
      <t xml:space="preserve">
</t>
    </r>
  </si>
  <si>
    <t>Заместитель акима области Алпысов Е.А., УИОГУА, областные упраления</t>
  </si>
  <si>
    <t>Внедрение цифровых услуг, предоставляемых СЕМ населению и бизнесу</t>
  </si>
  <si>
    <t>Отчетная информация</t>
  </si>
  <si>
    <t>2022 г.</t>
  </si>
  <si>
    <t xml:space="preserve">Заместитель акима области Алпысов Е.А., УИОГУА, УЭЖКХ, акимат города Караганды </t>
  </si>
  <si>
    <t>Разработка плана масштабирования системы обращения Единый координационный центр Senim 109 в г. Караганде на все регионы Карагандинской области, включая меры по повышению скорости реагирования и качества исполнения заявок госорганами и службами, задействованными в работе ЕКЦ Senim 109</t>
  </si>
  <si>
    <t>2021 г.</t>
  </si>
  <si>
    <t xml:space="preserve">Заместитель акима области Алпысов Е.А., УИОГУА,
акиматы городов и районов
</t>
  </si>
  <si>
    <t>Предоставление доступа к открытым аналитическим данным для бизнеса на базе платформы senim109</t>
  </si>
  <si>
    <t xml:space="preserve">Заместитель акима области Алпысов Е.А., УИОГУА
УП
</t>
  </si>
  <si>
    <t>Подготовка предложений в центральные государственные органы для внесения изменений в НПА, регламентирующие оказание государственных услуг</t>
  </si>
  <si>
    <t>Предложения</t>
  </si>
  <si>
    <t>2022 -2025 гг</t>
  </si>
  <si>
    <t xml:space="preserve">Заместитель акима области Алпысов Е.А., УИОГУА, УП, УПИИР, УСХ, УО, УДР, УФКС, УПР и РП, УЗО, УВ, УГАСК, УКАД, УКЗСП, УПТ, УЗ, 
Акиматы городов и районов
</t>
  </si>
  <si>
    <r>
      <t xml:space="preserve">Количество квалифицированных кадров в сфере ИКТ </t>
    </r>
    <r>
      <rPr>
        <i/>
        <sz val="14"/>
        <rFont val="Arial"/>
        <family val="2"/>
        <charset val="204"/>
      </rPr>
      <t xml:space="preserve">(показатель Национального проекта «Технологический рывок за счет цифровизации, науки и инноваций») </t>
    </r>
    <r>
      <rPr>
        <b/>
        <sz val="14"/>
        <rFont val="Arial"/>
        <family val="2"/>
        <charset val="204"/>
      </rPr>
      <t xml:space="preserve">
</t>
    </r>
  </si>
  <si>
    <t xml:space="preserve">Заместитель акима области Алпысов Е.А. Заместитель акима области Нукенов А.Н., УИОГУА, УО
</t>
  </si>
  <si>
    <t>ТИПО</t>
  </si>
  <si>
    <t>УО</t>
  </si>
  <si>
    <t>Реализация проекта «Терриконовая долина»</t>
  </si>
  <si>
    <t>2021-2023 гг.</t>
  </si>
  <si>
    <t>УИОГУА</t>
  </si>
  <si>
    <t>Открытие инновационных школ программирования</t>
  </si>
  <si>
    <t>УИОГУА, УО</t>
  </si>
  <si>
    <t>* не заполняются</t>
  </si>
  <si>
    <t>** объемы финансирования Программы могут быть уточнены и изменены при утверждении и уточнении республиканского и местного бюджетов на соответствующие финансовые годы в соответствии с законодательством Республики Казахстан.</t>
  </si>
  <si>
    <t>Расшифровка аббревиатур:</t>
  </si>
  <si>
    <t>АПК- Агропромышленный комплекс;</t>
  </si>
  <si>
    <t>АСП - Адресная социальная помощь;</t>
  </si>
  <si>
    <t>АО  - Акционерное общество;</t>
  </si>
  <si>
    <t>ВРП – Валовой региональный продукт;</t>
  </si>
  <si>
    <t xml:space="preserve">ДАРК ППК- департамент агенства РК по противодействию коррупции </t>
  </si>
  <si>
    <t>ДП - Департамент полиции;</t>
  </si>
  <si>
    <t>ДЧС - Департамент по чрезвычайным ситуациям;</t>
  </si>
  <si>
    <t>ДТП - Дорожно-транспортное проишествие;</t>
  </si>
  <si>
    <t>ДИ - Другие источники;</t>
  </si>
  <si>
    <t>ИП - Индивидуальный предприниматель;</t>
  </si>
  <si>
    <t>ИФО - Индекс физического объема;</t>
  </si>
  <si>
    <t>КРС  - Крупный рогатый скот;</t>
  </si>
  <si>
    <t xml:space="preserve">КХ - Крестьянское хозяйство; </t>
  </si>
  <si>
    <t>МБ - Местный бюджет;</t>
  </si>
  <si>
    <t>МЖД - Многоэтажные жилые дома;</t>
  </si>
  <si>
    <t>НФ - Национальный фонд;</t>
  </si>
  <si>
    <t>ОБ- Областной бюджет;</t>
  </si>
  <si>
    <t>РБ - Республиканский бюджет;</t>
  </si>
  <si>
    <t>СНП - Сельский населенный пункт;</t>
  </si>
  <si>
    <t>ТБО - Твердые бытовые отходы;</t>
  </si>
  <si>
    <t>ТОО - Товарищество с ограниченной ответственностью;</t>
  </si>
  <si>
    <t>УЗ - Управление здравохранения;</t>
  </si>
  <si>
    <t xml:space="preserve">УЗО - Управление земельных отношений; </t>
  </si>
  <si>
    <t>УВМП - Управление по вопросам молодежной политики;</t>
  </si>
  <si>
    <t xml:space="preserve">УИОГУА - Управление информатизации, оказания государственных услуг и архивов; </t>
  </si>
  <si>
    <t>УИТ - Управление по инспекции труда Карагандинской области</t>
  </si>
  <si>
    <t>УКИОЗ - Управление по контролю за использованием и охраной земель</t>
  </si>
  <si>
    <t>УКЗСП - Управление координации занятости и социальных программ;</t>
  </si>
  <si>
    <t>УЭЖКХ - Управление энергетики и жилищно - коммунального хозяйства;</t>
  </si>
  <si>
    <t>УПТАД -  Управление пассажирского транспорта и автомобильных дорог;</t>
  </si>
  <si>
    <t>УСХ - Управление сельского хозяйства;</t>
  </si>
  <si>
    <t>УСАГ - Управление строительства, архитектуры и градостроительства;</t>
  </si>
  <si>
    <t xml:space="preserve">УП - Управление предпринимательства; </t>
  </si>
  <si>
    <t xml:space="preserve">УКАД  – Управление культуры, архивов и документации; </t>
  </si>
  <si>
    <t>УПРРП - Управление природных ресурсов и регулирования природопользования;</t>
  </si>
  <si>
    <t>УФКС - Управление физической культуры и спорта;</t>
  </si>
  <si>
    <t>УФ - Управление финансов;</t>
  </si>
  <si>
    <t>УЭ - Управление экономики;</t>
  </si>
  <si>
    <t>УО - Управление образования;</t>
  </si>
  <si>
    <t>УПИИР -  Управление промышленности и индустриально-инновационного развития;</t>
  </si>
  <si>
    <t xml:space="preserve">Приложение к Плану мероприятий по реализации Программы развития 
Карагандинской области  на 2021-2025 годы     </t>
  </si>
  <si>
    <t>Свод предполагаемых расходов</t>
  </si>
  <si>
    <t>               в разрезе государственных органов</t>
  </si>
  <si>
    <t>№</t>
  </si>
  <si>
    <t>Наименование администраторов бюджетных программ</t>
  </si>
  <si>
    <t>Предполагаемые расходы (млн.тенге)</t>
  </si>
  <si>
    <t>ГУ " Управление строительства, архитектуры и градостроительства Карагандинской области"</t>
  </si>
  <si>
    <t>Республиканский бюджет</t>
  </si>
  <si>
    <t>Местный бюджет</t>
  </si>
  <si>
    <t xml:space="preserve">Другие источники </t>
  </si>
  <si>
    <t>ГУ "Управление здравоохранения Карагандинской области"</t>
  </si>
  <si>
    <t>ГУ "Управление координациии занятости и сорциальных программ  Карагандинской области"</t>
  </si>
  <si>
    <t>ГУ "Управление культуры, архивов и документации Карагандинской области"</t>
  </si>
  <si>
    <t>ГУ "Управление образования Карагандинской области"</t>
  </si>
  <si>
    <t>ГУ "Управление сельского хозяйства Карагандинской области"</t>
  </si>
  <si>
    <t xml:space="preserve"> ГУ "Управление пассажирского транспорта и автомобильных дорог Карагандинской области"</t>
  </si>
  <si>
    <t>ГУ "Управление промышленности и индустриально-инновационного развития Карагандинской области"</t>
  </si>
  <si>
    <t>ГУ "Управление предпринимательства Карагандинской области"</t>
  </si>
  <si>
    <t>Управление природных ресурсов и регулирования природопользования Карагандинской области</t>
  </si>
  <si>
    <t>ГУ "Управление энергетики и жилищно-коммунального хозяйства Карагандинской области"</t>
  </si>
  <si>
    <t xml:space="preserve">ГУ "Управление по вопросам молодежной политики Карагандинской области"
</t>
  </si>
  <si>
    <t>ГУ " Управление информатизации, оказания государственных услуг и архивов Карагандинской области"</t>
  </si>
  <si>
    <t>ГУ " Управление физической культуры и спорта Карагандинской области"</t>
  </si>
  <si>
    <t>ГУ " Управление по развитию языков Карагандинской области"</t>
  </si>
  <si>
    <t>ГУ " Управление внутренней политики Карагандинской области"</t>
  </si>
  <si>
    <t>ГУ " Управление по инспекции труда Карагандинской области"</t>
  </si>
  <si>
    <t>ГУ "Управление экономики Карагандинской области"</t>
  </si>
  <si>
    <t xml:space="preserve">
Департамент по чрезвычайным ситуациям Карагандинской области</t>
  </si>
  <si>
    <t>Заместиель акима области - Нукенов А.Н., УПРРП, УО</t>
  </si>
  <si>
    <t>Заместитель акима области Басин В.Б., ДЧС, Акимат Осакаровского района</t>
  </si>
  <si>
    <t>Заместитель акима области Басин В.Б., ДЧС,  Акимат Осакаровского района</t>
  </si>
  <si>
    <t>Заместитель акима области Басин В.Б., ДЧС,  Акимат Каркаралинского района</t>
  </si>
  <si>
    <t>Заместитель акима области Басин В.Б., ДЧС,  Акимат Бухар-Жырауского района</t>
  </si>
  <si>
    <t>ВСЕГО</t>
  </si>
  <si>
    <t>Проведение семинаров тренингов соответствии с графиком переходом на  латинографический алфавит</t>
  </si>
  <si>
    <t>2023-2025</t>
  </si>
  <si>
    <t>в рамках ГЧП</t>
  </si>
  <si>
    <t>ИТОГО</t>
  </si>
  <si>
    <t>Заместиель акима области- Нукенов А.Н., УО</t>
  </si>
  <si>
    <t>Реконструкция внутригородских водопроводных сетей г.Балхаш, 2, 3 очередь</t>
  </si>
  <si>
    <t>Заместитель акима области Басин В.Б., УЭЖКХ,Акимат г.Темиртау</t>
  </si>
  <si>
    <t>Заместитель акима области Басин В.Б., УЭЖКХ ,Акимат Каркаралинского района</t>
  </si>
  <si>
    <t>Заместитель акима области Басин В.Б., УЭЖКХ Акимат, Осакаровского района</t>
  </si>
  <si>
    <t>Заместитель акима области Басин В.Б., УЭЖКХ , Акимат Шетского района</t>
  </si>
  <si>
    <t>Заместитель акима области Басин В.Б., УЭЖКХ , Акимат Улытауского района</t>
  </si>
  <si>
    <t>Заместитель акима области Басин В. Б., УЭЖКХ,  Акимат г.Темиртау</t>
  </si>
  <si>
    <t>Заместитель акима области Басин В. Б., УЭЖКХ,  Акимат г.Сатпаев</t>
  </si>
  <si>
    <t>Заместитель акима области Басин В. Б., УЭЖКХ, Акимат г.Сатпаев</t>
  </si>
  <si>
    <t>Заместитель акима области Басин В. Б., УЭЖКХ,  Акимат г.Приозерск</t>
  </si>
  <si>
    <t>Проведение переговоров с отечественными и иностранными инвесторами</t>
  </si>
  <si>
    <t xml:space="preserve">Проект "Наследие казахских биев и ораторов" </t>
  </si>
  <si>
    <t>млн тенге</t>
  </si>
  <si>
    <t>2021 - 2022</t>
  </si>
  <si>
    <t>263001000</t>
  </si>
  <si>
    <t xml:space="preserve">Проект "Времен связующя нить" </t>
  </si>
  <si>
    <t>Обеспечение функционирования Карагандинского методического центра модернизации общественного сознания</t>
  </si>
  <si>
    <t>функционирование центра</t>
  </si>
  <si>
    <t>Проект "Лидер живущий рядом"</t>
  </si>
  <si>
    <t xml:space="preserve">Реализация мероприятий.  План мероприятий по реализации программы «Рухани жаңғыру» на 2021 год </t>
  </si>
  <si>
    <t>отдельный план</t>
  </si>
  <si>
    <t>ОБ, Меценаты</t>
  </si>
  <si>
    <t>Заместитель акима области Нукенов А.Н., УВП</t>
  </si>
  <si>
    <t>Заместитель акима  области Нукенов А.Н., УВП, НПО</t>
  </si>
  <si>
    <t>261081011            261082011            261055011       261024011</t>
  </si>
  <si>
    <t xml:space="preserve">261081011            261082011          261055011   261024011        </t>
  </si>
  <si>
    <t>Первый заместитель акима области Дуйсебаев А.Ж.,УЭ,  акимы районов</t>
  </si>
  <si>
    <t>20,3</t>
  </si>
  <si>
    <t>положительное заключение гос. Экспертизы</t>
  </si>
  <si>
    <t xml:space="preserve">71 931 </t>
  </si>
  <si>
    <t>Аппарат акима области, областные управления</t>
  </si>
  <si>
    <t>средства предприятий</t>
  </si>
  <si>
    <t>Проведение медицинскими организациями закупа "Услуги по утилизации медицинских отходов" на Веб-портале государственных закупок</t>
  </si>
  <si>
    <t>услуга</t>
  </si>
  <si>
    <t>проведение процедуры закупа</t>
  </si>
  <si>
    <t xml:space="preserve">Утилизация отходов животноводсво для выработки электроэнергии </t>
  </si>
  <si>
    <t>тонн</t>
  </si>
  <si>
    <t>Шайдаров, УСХ</t>
  </si>
  <si>
    <t xml:space="preserve">Обезвреживание пестицидов </t>
  </si>
  <si>
    <t>Заместитель акима области Басин В.Б.,  УЭЖКХ, Акимат города Жезказган</t>
  </si>
  <si>
    <t>Заместитель акима области Басин В.Б., УЭЖКХ,  Акимат города Темиртау</t>
  </si>
  <si>
    <t>Заместитель акима области Басин В.Б.,  УЭЖКХ, Акимат города Караганды</t>
  </si>
  <si>
    <t>Заместитель акима области Басин В.Б.,  УЭЖКХ, Руководители предприятий
 (по согласованию)</t>
  </si>
  <si>
    <t>455.003.000</t>
  </si>
  <si>
    <t xml:space="preserve">Улучшать материально-техническое оснащение </t>
  </si>
  <si>
    <t>Заместитель акима области Е. Алпысов., УЗ</t>
  </si>
  <si>
    <t>Финансирование через филиал НАО " Фонд социального медицинского страхования</t>
  </si>
  <si>
    <t>млн.тг</t>
  </si>
  <si>
    <t xml:space="preserve">•  Дефицит кадров </t>
  </si>
  <si>
    <t>• Непрерывное обучение с целью повышения квалификации кадров</t>
  </si>
  <si>
    <t>1ед</t>
  </si>
  <si>
    <t>Заместитель акима области  Алпысов Е.А., УЗ,УИОГУА</t>
  </si>
  <si>
    <t>Выделение квот на проведение ЭКО</t>
  </si>
  <si>
    <t>квоты</t>
  </si>
  <si>
    <t>Заместитель акима области  Алпысов Е.А. УЗ,акимы городов и районов</t>
  </si>
  <si>
    <t>Строительство подстанции скорой медицинской помощи от 10 до 25 тыс. выездов в год (район Сортировка) г.Караганда</t>
  </si>
  <si>
    <t> 2019-2021гг.</t>
  </si>
  <si>
    <t>тыс.тенге</t>
  </si>
  <si>
    <t>Нац фонд ГУ " Управление стройтельства архитектуры и градостройтельство"</t>
  </si>
  <si>
    <t xml:space="preserve">Строительство подстанции скорой медицинской помощи (мкр.Майкудук: Детская больница) мощностью 25-50 тыс.выездов в год г.Караганда </t>
  </si>
  <si>
    <t>За счет внутренних займов  ГУ " Управление стройтельства архитектуры и градостройтельство"</t>
  </si>
  <si>
    <t>Строительство ФАП с.Кертынды Нуринского района</t>
  </si>
  <si>
    <t>МБ ГУ " Управление стройтельства архитектуры и градостройтельство"</t>
  </si>
  <si>
    <t>Строительство пристройки КГП " Областной онкологический диспансер"</t>
  </si>
  <si>
    <t>Строительство  КГП " Областная детская клиническая больница"</t>
  </si>
  <si>
    <t>Разработка ПСД  КГП " Областная детская клиническая больница"</t>
  </si>
  <si>
    <t>МБ  ГУ " Управление стройтельства архитектуры и градостройтельство"</t>
  </si>
  <si>
    <t>Строительство фельдшерско-акушерского пункта по адресу: Карагандинская область, Абайский район, Ильичевский
сельский округ, с.Юбилейное</t>
  </si>
  <si>
    <t> 2022гг.</t>
  </si>
  <si>
    <t>РБ  ГУ " Управление стройтельства архитектуры и градостройтельство"</t>
  </si>
  <si>
    <t>Строительство фельдшерско-акушерского пункта на 25 посещений в смену Байдалыбийский а.о., аул Атасу, Жанааркинского района</t>
  </si>
  <si>
    <t>Строительство фельдшерско-акушерского пункта на 25 посещений в смену аул Бидайык, Бидайыкского аульного округа, Жанааркинского района</t>
  </si>
  <si>
    <t>Строительство фельдшерско-акушерского пункта на 25 посещений в смену c. Нижние Кайракты, Нижне Кайрактинский с.о., Шетского района</t>
  </si>
  <si>
    <t>Заместитель акима области Е. ААлпысов., УЗ</t>
  </si>
  <si>
    <t xml:space="preserve"> Установление доплаты за педагогическое мастерство при присвоении / подтверждении категории на основании результатов аттестации педагогов дошкольного, среднего, дополнительного образования и организаций ТиПО по новому формату</t>
  </si>
  <si>
    <t>467.011.028</t>
  </si>
  <si>
    <t>467.011.011</t>
  </si>
  <si>
    <t>288.027.015</t>
  </si>
  <si>
    <t>263.001.000</t>
  </si>
  <si>
    <t>467.011.032</t>
  </si>
  <si>
    <t>467.011.015</t>
  </si>
  <si>
    <t>467.079.032</t>
  </si>
  <si>
    <t>467.079.015</t>
  </si>
  <si>
    <t>455.032.015</t>
  </si>
  <si>
    <t>457.032.000</t>
  </si>
  <si>
    <t>457.003.000</t>
  </si>
  <si>
    <t>457.006.000</t>
  </si>
  <si>
    <t>Текущий ремонт парков Караганды КГКП Управление парками культуры и отдыха</t>
  </si>
  <si>
    <t>478.009.000</t>
  </si>
  <si>
    <t>478.113.028</t>
  </si>
  <si>
    <t>455.006.000</t>
  </si>
  <si>
    <t>007.049.159</t>
  </si>
  <si>
    <t>455.032.423</t>
  </si>
  <si>
    <t>455.003.311</t>
  </si>
  <si>
    <t>455.032.000</t>
  </si>
  <si>
    <t>455.003.015</t>
  </si>
  <si>
    <t>455.000.003</t>
  </si>
  <si>
    <t xml:space="preserve">Текущий ремонт сельского клуба Ткенекты </t>
  </si>
  <si>
    <t>455.032.00</t>
  </si>
  <si>
    <t>455.052.000</t>
  </si>
  <si>
    <t>455.052.203</t>
  </si>
  <si>
    <t>273.009.000</t>
  </si>
  <si>
    <t>273.001.000</t>
  </si>
  <si>
    <t>273.010.000</t>
  </si>
  <si>
    <t>Текущий ремонт теплотрассы  КГКП «Балхашский городской историко-краеведческий музей»</t>
  </si>
  <si>
    <t>Текущий ремонт водосточной системы и благоустройство территории КГКП "Темиртауский театр для детей и юношества"</t>
  </si>
  <si>
    <t>Департамен полиции Карагандинской области</t>
  </si>
  <si>
    <t>Выдача грантов для осуществления предпринимательской деятельности</t>
  </si>
  <si>
    <t>Заместитель акима области Алпысов Е.А. УКЗСП, акимы городов и районов</t>
  </si>
  <si>
    <t>Всего.чел</t>
  </si>
  <si>
    <t>Всего млн.тенге</t>
  </si>
  <si>
    <t>РБ,МБ</t>
  </si>
  <si>
    <r>
      <t xml:space="preserve">Создание новых субъектов предпринимательства на селе
</t>
    </r>
    <r>
      <rPr>
        <i/>
        <sz val="14"/>
        <rFont val="Arial"/>
        <family val="2"/>
        <charset val="204"/>
      </rPr>
      <t>(показатель Национального проекта по развитию предпринимательства)</t>
    </r>
    <r>
      <rPr>
        <b/>
        <sz val="14"/>
        <rFont val="Arial"/>
        <family val="2"/>
        <charset val="204"/>
      </rPr>
      <t xml:space="preserve">
</t>
    </r>
  </si>
  <si>
    <t>Приобретение литературы для увеличения фондов библиотек для
незрячих и слабовидящих, в том числе на государственном языке в рамках бюджетного финансирования (в том числе литература рельефно-точечного шрифта, литература на электронных носителях, литература плоскопечатного шрифта)</t>
  </si>
  <si>
    <t>книжный фонд</t>
  </si>
  <si>
    <t>273.032.000</t>
  </si>
  <si>
    <t>Капитальный ремонт здания клуба с.Айнабулак</t>
  </si>
  <si>
    <t>455.000.004</t>
  </si>
  <si>
    <t>Капитальный ремонт здания клуба с.Абыз</t>
  </si>
  <si>
    <t>455.000.005</t>
  </si>
  <si>
    <t>Проведение работ по приобретению и установке сиренно-речевых установок в г. Темиртау</t>
  </si>
  <si>
    <t>Акимат города Темиртау</t>
  </si>
  <si>
    <t>Проведение работ по приобретению и установке сиренно-речевых установок в г. Жезказган</t>
  </si>
  <si>
    <t>Акимат города Жезказган</t>
  </si>
  <si>
    <t>План мероприятий по реализации Плана развития Карагандинской области на 2021-2025 годы</t>
  </si>
  <si>
    <t>Заместитель акима области  Шайдаров С.Ж., УПРРП, акимат г. Караганды</t>
  </si>
  <si>
    <t xml:space="preserve">Заместитель акима области  Шайдаров С.Ж., ДЭ, УПРРП, акимат города Темиртау </t>
  </si>
  <si>
    <t>Первый заместитель акима  области Дуйсебаев А.Ж. заместитель акима области  Алпысов Е.А., УСАГ, УЗ</t>
  </si>
  <si>
    <t> 2019-2022</t>
  </si>
  <si>
    <t> 2020-2022</t>
  </si>
  <si>
    <t xml:space="preserve">2022-2023 </t>
  </si>
  <si>
    <t>2023-2024</t>
  </si>
  <si>
    <t> 2023-2025</t>
  </si>
  <si>
    <t>2025-2027</t>
  </si>
  <si>
    <t>2025-2026</t>
  </si>
  <si>
    <t>  по Плану развития Карагандинской области на 2021-2025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</si>
</sst>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₽&quot;_-;\-* #,##0.00\ &quot;₽&quot;_-;_-* &quot;-&quot;??\ &quot;₽&quot;_-;_-@_-"/>
    <numFmt numFmtId="164" formatCode="0.0"/>
    <numFmt numFmtId="165" formatCode="#,##0.0"/>
    <numFmt numFmtId="166" formatCode="0.000"/>
    <numFmt numFmtId="167" formatCode="#,##0.0_ ;\-#,##0.0\ "/>
    <numFmt numFmtId="168" formatCode="#,##0.00_р_."/>
    <numFmt numFmtId="169" formatCode="#,##0.000"/>
    <numFmt numFmtId="170" formatCode="0.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i/>
      <sz val="14"/>
      <name val="Arial"/>
      <family val="2"/>
      <charset val="204"/>
    </font>
    <font>
      <b/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i/>
      <sz val="14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4"/>
      <name val="Times New Roman"/>
      <family val="1"/>
      <charset val="204"/>
    </font>
    <font>
      <b/>
      <u/>
      <sz val="14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4"/>
      <color rgb="FF2B2B2B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8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8"/>
      <color indexed="8"/>
      <name val="Arial"/>
      <family val="2"/>
      <charset val="204"/>
    </font>
    <font>
      <b/>
      <sz val="18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9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" fillId="0" borderId="0"/>
  </cellStyleXfs>
  <cellXfs count="677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/>
    </xf>
    <xf numFmtId="164" fontId="7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9" fillId="0" borderId="1" xfId="2" applyNumberFormat="1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>
      <alignment horizontal="center" vertical="center" wrapText="1"/>
    </xf>
    <xf numFmtId="3" fontId="9" fillId="0" borderId="1" xfId="2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3" fontId="13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top" wrapText="1"/>
    </xf>
    <xf numFmtId="0" fontId="6" fillId="0" borderId="5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165" fontId="6" fillId="0" borderId="1" xfId="4" applyNumberFormat="1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7" fillId="0" borderId="1" xfId="4" applyNumberFormat="1" applyFont="1" applyFill="1" applyBorder="1" applyAlignment="1">
      <alignment horizontal="center" vertical="center"/>
    </xf>
    <xf numFmtId="0" fontId="7" fillId="0" borderId="1" xfId="4" applyNumberFormat="1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165" fontId="6" fillId="0" borderId="1" xfId="4" applyNumberFormat="1" applyFont="1" applyFill="1" applyBorder="1" applyAlignment="1">
      <alignment horizontal="center" vertical="center" wrapText="1"/>
    </xf>
    <xf numFmtId="165" fontId="6" fillId="0" borderId="1" xfId="4" applyNumberFormat="1" applyFont="1" applyFill="1" applyBorder="1" applyAlignment="1">
      <alignment horizontal="center" vertical="top" wrapText="1"/>
    </xf>
    <xf numFmtId="165" fontId="6" fillId="0" borderId="2" xfId="4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165" fontId="7" fillId="0" borderId="1" xfId="4" applyNumberFormat="1" applyFont="1" applyFill="1" applyBorder="1" applyAlignment="1">
      <alignment horizontal="left" vertical="top" wrapText="1"/>
    </xf>
    <xf numFmtId="165" fontId="7" fillId="0" borderId="1" xfId="4" applyNumberFormat="1" applyFont="1" applyFill="1" applyBorder="1" applyAlignment="1">
      <alignment horizontal="center" vertical="center" wrapText="1"/>
    </xf>
    <xf numFmtId="165" fontId="7" fillId="0" borderId="1" xfId="4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1" fontId="6" fillId="0" borderId="4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top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top"/>
    </xf>
    <xf numFmtId="0" fontId="25" fillId="0" borderId="0" xfId="0" applyFont="1" applyFill="1"/>
    <xf numFmtId="0" fontId="25" fillId="0" borderId="0" xfId="0" applyFont="1" applyFill="1" applyAlignment="1">
      <alignment vertical="top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4" fontId="9" fillId="0" borderId="0" xfId="0" applyNumberFormat="1" applyFont="1" applyFill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3" fillId="0" borderId="0" xfId="0" applyFont="1" applyFill="1"/>
    <xf numFmtId="0" fontId="23" fillId="0" borderId="1" xfId="0" applyFont="1" applyFill="1" applyBorder="1"/>
    <xf numFmtId="0" fontId="9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top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170" fontId="7" fillId="0" borderId="0" xfId="0" applyNumberFormat="1" applyFont="1" applyFill="1" applyBorder="1" applyAlignment="1">
      <alignment horizontal="left" vertical="top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top"/>
    </xf>
    <xf numFmtId="0" fontId="0" fillId="2" borderId="0" xfId="0" applyFill="1"/>
    <xf numFmtId="0" fontId="0" fillId="0" borderId="0" xfId="0" applyFill="1"/>
    <xf numFmtId="167" fontId="6" fillId="0" borderId="5" xfId="0" applyNumberFormat="1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5" fillId="0" borderId="0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49" fontId="7" fillId="0" borderId="1" xfId="1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/>
    </xf>
    <xf numFmtId="9" fontId="8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26" fillId="0" borderId="1" xfId="0" applyFont="1" applyFill="1" applyBorder="1" applyAlignment="1">
      <alignment horizontal="left" vertical="center" wrapText="1"/>
    </xf>
    <xf numFmtId="0" fontId="0" fillId="6" borderId="0" xfId="0" applyFill="1"/>
    <xf numFmtId="0" fontId="0" fillId="5" borderId="0" xfId="0" applyFill="1"/>
    <xf numFmtId="3" fontId="7" fillId="0" borderId="1" xfId="2" applyNumberFormat="1" applyFont="1" applyFill="1" applyBorder="1" applyAlignment="1" applyProtection="1">
      <alignment horizontal="center" vertical="center" wrapText="1"/>
    </xf>
    <xf numFmtId="4" fontId="7" fillId="0" borderId="1" xfId="2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vertical="center" wrapText="1"/>
    </xf>
    <xf numFmtId="3" fontId="7" fillId="0" borderId="7" xfId="2" applyNumberFormat="1" applyFont="1" applyFill="1" applyBorder="1" applyAlignment="1" applyProtection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0" fontId="34" fillId="6" borderId="0" xfId="0" applyFont="1" applyFill="1"/>
    <xf numFmtId="0" fontId="34" fillId="5" borderId="0" xfId="0" applyFont="1" applyFill="1"/>
    <xf numFmtId="0" fontId="34" fillId="4" borderId="0" xfId="0" applyFont="1" applyFill="1"/>
    <xf numFmtId="0" fontId="34" fillId="6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justify" vertical="top" wrapText="1"/>
    </xf>
    <xf numFmtId="0" fontId="9" fillId="0" borderId="7" xfId="0" applyFont="1" applyFill="1" applyBorder="1" applyAlignment="1">
      <alignment horizont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top" wrapText="1"/>
    </xf>
    <xf numFmtId="3" fontId="7" fillId="0" borderId="4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167" fontId="7" fillId="0" borderId="7" xfId="4" applyNumberFormat="1" applyFont="1" applyFill="1" applyBorder="1" applyAlignment="1">
      <alignment horizontal="center" vertical="center" wrapText="1"/>
    </xf>
    <xf numFmtId="167" fontId="6" fillId="0" borderId="8" xfId="0" applyNumberFormat="1" applyFont="1" applyFill="1" applyBorder="1" applyAlignment="1">
      <alignment horizontal="center" vertical="center" wrapText="1"/>
    </xf>
    <xf numFmtId="167" fontId="6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vertical="top" wrapText="1"/>
    </xf>
    <xf numFmtId="0" fontId="2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top" wrapText="1"/>
    </xf>
    <xf numFmtId="0" fontId="2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/>
    </xf>
    <xf numFmtId="0" fontId="11" fillId="0" borderId="1" xfId="0" applyFont="1" applyFill="1" applyBorder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169" fontId="9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25" fillId="4" borderId="0" xfId="0" applyFont="1" applyFill="1"/>
    <xf numFmtId="0" fontId="9" fillId="0" borderId="7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0" fillId="0" borderId="1" xfId="0" applyFont="1" applyFill="1" applyBorder="1" applyAlignment="1">
      <alignment vertical="center" wrapText="1"/>
    </xf>
    <xf numFmtId="0" fontId="13" fillId="0" borderId="1" xfId="8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3" fontId="7" fillId="0" borderId="7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165" fontId="6" fillId="0" borderId="1" xfId="4" applyNumberFormat="1" applyFont="1" applyFill="1" applyBorder="1" applyAlignment="1">
      <alignment horizontal="left" vertical="top" wrapText="1"/>
    </xf>
    <xf numFmtId="165" fontId="6" fillId="0" borderId="7" xfId="4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165" fontId="6" fillId="0" borderId="4" xfId="4" applyNumberFormat="1" applyFont="1" applyFill="1" applyBorder="1" applyAlignment="1">
      <alignment horizontal="left" vertical="top" wrapText="1"/>
    </xf>
    <xf numFmtId="3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/>
    </xf>
    <xf numFmtId="0" fontId="25" fillId="0" borderId="1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165" fontId="7" fillId="0" borderId="2" xfId="4" applyNumberFormat="1" applyFont="1" applyFill="1" applyBorder="1" applyAlignment="1">
      <alignment horizontal="center" vertical="top" wrapText="1"/>
    </xf>
    <xf numFmtId="0" fontId="38" fillId="4" borderId="0" xfId="0" applyFont="1" applyFill="1"/>
    <xf numFmtId="0" fontId="8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165" fontId="7" fillId="0" borderId="1" xfId="4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 applyProtection="1">
      <alignment horizontal="left" vertical="top" wrapText="1"/>
    </xf>
    <xf numFmtId="164" fontId="8" fillId="0" borderId="7" xfId="0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 applyProtection="1">
      <alignment horizontal="left" vertical="top" wrapText="1"/>
    </xf>
    <xf numFmtId="0" fontId="7" fillId="0" borderId="1" xfId="7" applyFont="1" applyFill="1" applyBorder="1" applyAlignment="1" applyProtection="1">
      <alignment vertical="top" wrapText="1"/>
    </xf>
    <xf numFmtId="164" fontId="15" fillId="0" borderId="7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7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1" fontId="6" fillId="0" borderId="23" xfId="0" applyNumberFormat="1" applyFont="1" applyFill="1" applyBorder="1" applyAlignment="1">
      <alignment horizontal="center" vertical="center" wrapText="1"/>
    </xf>
    <xf numFmtId="0" fontId="7" fillId="0" borderId="1" xfId="4" applyNumberFormat="1" applyFont="1" applyFill="1" applyBorder="1" applyAlignment="1" applyProtection="1">
      <alignment horizontal="center" vertical="top"/>
    </xf>
    <xf numFmtId="164" fontId="15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left" vertical="top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5" fontId="7" fillId="0" borderId="1" xfId="4" applyNumberFormat="1" applyFont="1" applyFill="1" applyBorder="1" applyAlignment="1" applyProtection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/>
    </xf>
    <xf numFmtId="165" fontId="8" fillId="0" borderId="7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167" fontId="6" fillId="0" borderId="4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165" fontId="6" fillId="0" borderId="5" xfId="0" applyNumberFormat="1" applyFont="1" applyFill="1" applyBorder="1" applyAlignment="1">
      <alignment horizontal="center" vertical="top" wrapText="1"/>
    </xf>
    <xf numFmtId="0" fontId="37" fillId="0" borderId="0" xfId="0" applyFont="1" applyFill="1"/>
    <xf numFmtId="165" fontId="7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center" wrapText="1"/>
    </xf>
    <xf numFmtId="165" fontId="13" fillId="0" borderId="5" xfId="0" applyNumberFormat="1" applyFont="1" applyFill="1" applyBorder="1" applyAlignment="1">
      <alignment horizontal="center" vertical="top" wrapText="1"/>
    </xf>
    <xf numFmtId="0" fontId="16" fillId="0" borderId="5" xfId="0" applyNumberFormat="1" applyFont="1" applyFill="1" applyBorder="1" applyAlignment="1">
      <alignment horizontal="center" vertical="top" wrapText="1"/>
    </xf>
    <xf numFmtId="165" fontId="16" fillId="0" borderId="5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11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30" fillId="0" borderId="1" xfId="0" applyFont="1" applyFill="1" applyBorder="1"/>
    <xf numFmtId="165" fontId="9" fillId="0" borderId="2" xfId="0" applyNumberFormat="1" applyFont="1" applyFill="1" applyBorder="1" applyAlignment="1">
      <alignment horizontal="center" vertical="center"/>
    </xf>
    <xf numFmtId="165" fontId="11" fillId="0" borderId="24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6" fillId="0" borderId="5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0" fontId="0" fillId="0" borderId="7" xfId="0" applyFill="1" applyBorder="1"/>
    <xf numFmtId="0" fontId="9" fillId="0" borderId="1" xfId="0" applyFont="1" applyFill="1" applyBorder="1" applyAlignment="1">
      <alignment horizontal="center"/>
    </xf>
    <xf numFmtId="169" fontId="11" fillId="0" borderId="1" xfId="0" applyNumberFormat="1" applyFont="1" applyFill="1" applyBorder="1" applyAlignment="1">
      <alignment horizontal="center" vertical="center"/>
    </xf>
    <xf numFmtId="164" fontId="31" fillId="0" borderId="1" xfId="0" applyNumberFormat="1" applyFont="1" applyFill="1" applyBorder="1" applyAlignment="1">
      <alignment horizontal="center"/>
    </xf>
    <xf numFmtId="164" fontId="11" fillId="0" borderId="7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164" fontId="9" fillId="0" borderId="7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/>
    <xf numFmtId="164" fontId="11" fillId="0" borderId="1" xfId="0" applyNumberFormat="1" applyFont="1" applyFill="1" applyBorder="1"/>
    <xf numFmtId="164" fontId="0" fillId="0" borderId="1" xfId="0" applyNumberFormat="1" applyFill="1" applyBorder="1" applyAlignment="1">
      <alignment horizontal="center"/>
    </xf>
    <xf numFmtId="0" fontId="33" fillId="0" borderId="7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top" wrapText="1"/>
    </xf>
    <xf numFmtId="0" fontId="33" fillId="0" borderId="7" xfId="0" applyFont="1" applyFill="1" applyBorder="1" applyAlignment="1">
      <alignment horizontal="center" vertical="top"/>
    </xf>
    <xf numFmtId="0" fontId="33" fillId="0" borderId="1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" fontId="32" fillId="0" borderId="1" xfId="2" applyNumberFormat="1" applyFont="1" applyFill="1" applyBorder="1" applyAlignment="1">
      <alignment horizontal="center" vertical="center" wrapText="1"/>
    </xf>
    <xf numFmtId="3" fontId="32" fillId="0" borderId="1" xfId="2" applyNumberFormat="1" applyFont="1" applyFill="1" applyBorder="1" applyAlignment="1" applyProtection="1">
      <alignment horizontal="center" vertical="center" wrapText="1"/>
    </xf>
    <xf numFmtId="165" fontId="32" fillId="0" borderId="1" xfId="0" applyNumberFormat="1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left" vertical="top" wrapText="1"/>
    </xf>
    <xf numFmtId="0" fontId="32" fillId="0" borderId="7" xfId="0" applyFont="1" applyFill="1" applyBorder="1" applyAlignment="1">
      <alignment horizontal="center" vertical="top" wrapText="1"/>
    </xf>
    <xf numFmtId="0" fontId="32" fillId="0" borderId="7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top" wrapText="1"/>
    </xf>
    <xf numFmtId="0" fontId="32" fillId="0" borderId="1" xfId="0" applyFont="1" applyFill="1" applyBorder="1" applyAlignment="1">
      <alignment horizontal="left" vertical="top" wrapText="1"/>
    </xf>
    <xf numFmtId="3" fontId="33" fillId="0" borderId="1" xfId="0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>
      <alignment horizontal="center" vertical="top"/>
    </xf>
    <xf numFmtId="3" fontId="33" fillId="0" borderId="1" xfId="0" applyNumberFormat="1" applyFont="1" applyFill="1" applyBorder="1" applyAlignment="1">
      <alignment horizontal="center" vertical="top"/>
    </xf>
    <xf numFmtId="2" fontId="33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164" fontId="33" fillId="0" borderId="1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166" fontId="33" fillId="0" borderId="1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167" fontId="33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69" fontId="33" fillId="0" borderId="1" xfId="0" applyNumberFormat="1" applyFont="1" applyFill="1" applyBorder="1" applyAlignment="1">
      <alignment horizontal="center" vertical="top"/>
    </xf>
    <xf numFmtId="0" fontId="33" fillId="0" borderId="1" xfId="0" applyNumberFormat="1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 wrapText="1"/>
    </xf>
    <xf numFmtId="0" fontId="31" fillId="0" borderId="6" xfId="0" applyFont="1" applyFill="1" applyBorder="1" applyAlignment="1">
      <alignment horizontal="center"/>
    </xf>
    <xf numFmtId="0" fontId="31" fillId="0" borderId="25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/>
    </xf>
    <xf numFmtId="0" fontId="31" fillId="0" borderId="27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top" wrapText="1"/>
    </xf>
    <xf numFmtId="0" fontId="31" fillId="0" borderId="26" xfId="0" applyFont="1" applyFill="1" applyBorder="1" applyAlignment="1">
      <alignment horizontal="center"/>
    </xf>
    <xf numFmtId="0" fontId="29" fillId="0" borderId="0" xfId="0" applyFont="1" applyFill="1" applyAlignment="1">
      <alignment horizontal="right" wrapText="1"/>
    </xf>
    <xf numFmtId="0" fontId="29" fillId="0" borderId="0" xfId="0" applyFont="1" applyFill="1" applyAlignment="1">
      <alignment horizontal="right"/>
    </xf>
    <xf numFmtId="0" fontId="30" fillId="0" borderId="0" xfId="0" applyFont="1" applyFill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 vertical="top"/>
    </xf>
    <xf numFmtId="0" fontId="31" fillId="0" borderId="3" xfId="0" applyFont="1" applyFill="1" applyBorder="1" applyAlignment="1">
      <alignment horizontal="center" vertical="top"/>
    </xf>
    <xf numFmtId="0" fontId="31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9" fillId="0" borderId="5" xfId="2" applyFont="1" applyFill="1" applyBorder="1" applyAlignment="1" applyProtection="1">
      <alignment horizontal="center" vertical="center" wrapText="1"/>
    </xf>
    <xf numFmtId="0" fontId="9" fillId="0" borderId="7" xfId="2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7" fillId="0" borderId="5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top"/>
    </xf>
    <xf numFmtId="3" fontId="9" fillId="0" borderId="7" xfId="0" applyNumberFormat="1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left" vertical="top" wrapText="1"/>
    </xf>
    <xf numFmtId="0" fontId="9" fillId="0" borderId="7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65" fontId="6" fillId="0" borderId="1" xfId="4" applyNumberFormat="1" applyFont="1" applyFill="1" applyBorder="1" applyAlignment="1">
      <alignment horizontal="left" vertical="top" wrapText="1"/>
    </xf>
    <xf numFmtId="165" fontId="6" fillId="0" borderId="7" xfId="4" applyNumberFormat="1" applyFont="1" applyFill="1" applyBorder="1" applyAlignment="1">
      <alignment horizontal="left" vertical="top" wrapText="1"/>
    </xf>
    <xf numFmtId="0" fontId="7" fillId="0" borderId="5" xfId="4" applyNumberFormat="1" applyFont="1" applyFill="1" applyBorder="1" applyAlignment="1" applyProtection="1">
      <alignment horizontal="center" vertical="top"/>
    </xf>
    <xf numFmtId="0" fontId="7" fillId="0" borderId="7" xfId="4" applyNumberFormat="1" applyFont="1" applyFill="1" applyBorder="1" applyAlignment="1" applyProtection="1">
      <alignment horizontal="center" vertical="top"/>
    </xf>
    <xf numFmtId="0" fontId="7" fillId="0" borderId="5" xfId="6" applyFont="1" applyFill="1" applyBorder="1" applyAlignment="1" applyProtection="1">
      <alignment horizontal="left" vertical="top" wrapText="1"/>
    </xf>
    <xf numFmtId="0" fontId="7" fillId="0" borderId="7" xfId="6" applyFont="1" applyFill="1" applyBorder="1" applyAlignment="1" applyProtection="1">
      <alignment horizontal="left" vertical="top" wrapText="1"/>
    </xf>
    <xf numFmtId="165" fontId="6" fillId="0" borderId="2" xfId="4" applyNumberFormat="1" applyFont="1" applyFill="1" applyBorder="1" applyAlignment="1">
      <alignment horizontal="center" vertical="top"/>
    </xf>
    <xf numFmtId="165" fontId="6" fillId="0" borderId="3" xfId="4" applyNumberFormat="1" applyFont="1" applyFill="1" applyBorder="1" applyAlignment="1">
      <alignment horizontal="center" vertical="top"/>
    </xf>
    <xf numFmtId="165" fontId="6" fillId="0" borderId="4" xfId="4" applyNumberFormat="1" applyFont="1" applyFill="1" applyBorder="1" applyAlignment="1">
      <alignment horizontal="center" vertical="top"/>
    </xf>
    <xf numFmtId="165" fontId="6" fillId="0" borderId="5" xfId="4" applyNumberFormat="1" applyFont="1" applyFill="1" applyBorder="1" applyAlignment="1">
      <alignment horizontal="center" vertical="center" wrapText="1"/>
    </xf>
    <xf numFmtId="165" fontId="6" fillId="0" borderId="9" xfId="4" applyNumberFormat="1" applyFont="1" applyFill="1" applyBorder="1" applyAlignment="1">
      <alignment horizontal="center" vertical="center" wrapText="1"/>
    </xf>
    <xf numFmtId="165" fontId="6" fillId="0" borderId="7" xfId="4" applyNumberFormat="1" applyFont="1" applyFill="1" applyBorder="1" applyAlignment="1">
      <alignment horizontal="center" vertical="center" wrapText="1"/>
    </xf>
    <xf numFmtId="165" fontId="6" fillId="0" borderId="5" xfId="4" applyNumberFormat="1" applyFont="1" applyFill="1" applyBorder="1" applyAlignment="1">
      <alignment horizontal="center" vertical="top" wrapText="1"/>
    </xf>
    <xf numFmtId="165" fontId="6" fillId="0" borderId="9" xfId="4" applyNumberFormat="1" applyFont="1" applyFill="1" applyBorder="1" applyAlignment="1">
      <alignment horizontal="center" vertical="top" wrapText="1"/>
    </xf>
    <xf numFmtId="165" fontId="6" fillId="0" borderId="7" xfId="4" applyNumberFormat="1" applyFont="1" applyFill="1" applyBorder="1" applyAlignment="1">
      <alignment horizontal="center" vertical="top" wrapText="1"/>
    </xf>
    <xf numFmtId="165" fontId="6" fillId="0" borderId="2" xfId="4" applyNumberFormat="1" applyFont="1" applyFill="1" applyBorder="1" applyAlignment="1">
      <alignment horizontal="left" vertical="top" wrapText="1"/>
    </xf>
    <xf numFmtId="165" fontId="6" fillId="0" borderId="3" xfId="4" applyNumberFormat="1" applyFont="1" applyFill="1" applyBorder="1" applyAlignment="1">
      <alignment horizontal="left" vertical="top" wrapText="1"/>
    </xf>
    <xf numFmtId="165" fontId="6" fillId="0" borderId="4" xfId="4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left" vertical="top" wrapText="1"/>
    </xf>
    <xf numFmtId="49" fontId="7" fillId="0" borderId="5" xfId="0" applyNumberFormat="1" applyFont="1" applyFill="1" applyBorder="1" applyAlignment="1">
      <alignment horizontal="left" vertical="top" wrapText="1"/>
    </xf>
    <xf numFmtId="49" fontId="7" fillId="0" borderId="7" xfId="0" applyNumberFormat="1" applyFont="1" applyFill="1" applyBorder="1" applyAlignment="1">
      <alignment horizontal="left" vertical="top" wrapText="1"/>
    </xf>
    <xf numFmtId="49" fontId="23" fillId="0" borderId="9" xfId="0" applyNumberFormat="1" applyFont="1" applyFill="1" applyBorder="1" applyAlignment="1">
      <alignment horizontal="center" vertical="center" wrapText="1"/>
    </xf>
    <xf numFmtId="49" fontId="23" fillId="0" borderId="9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49" fontId="7" fillId="0" borderId="9" xfId="0" applyNumberFormat="1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top" wrapText="1"/>
    </xf>
    <xf numFmtId="3" fontId="9" fillId="0" borderId="7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top" wrapText="1"/>
    </xf>
    <xf numFmtId="3" fontId="7" fillId="0" borderId="7" xfId="0" applyNumberFormat="1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top" wrapText="1"/>
    </xf>
    <xf numFmtId="0" fontId="9" fillId="0" borderId="22" xfId="0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13" fillId="0" borderId="30" xfId="8" applyFont="1" applyFill="1" applyBorder="1" applyAlignment="1">
      <alignment horizontal="center" vertical="top" wrapText="1"/>
    </xf>
    <xf numFmtId="0" fontId="13" fillId="0" borderId="32" xfId="8" applyFont="1" applyFill="1" applyBorder="1" applyAlignment="1">
      <alignment horizontal="center" vertical="top" wrapText="1"/>
    </xf>
    <xf numFmtId="3" fontId="7" fillId="0" borderId="5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3" xfId="4" applyNumberFormat="1" applyFont="1" applyFill="1" applyBorder="1" applyAlignment="1">
      <alignment horizontal="center" vertical="top"/>
    </xf>
    <xf numFmtId="0" fontId="7" fillId="0" borderId="34" xfId="4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center" vertical="top" wrapText="1"/>
    </xf>
    <xf numFmtId="9" fontId="8" fillId="0" borderId="5" xfId="0" applyNumberFormat="1" applyFont="1" applyFill="1" applyBorder="1" applyAlignment="1">
      <alignment horizontal="center" vertical="center" wrapText="1"/>
    </xf>
    <xf numFmtId="9" fontId="8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9" xfId="2" applyFont="1" applyFill="1" applyBorder="1" applyAlignment="1" applyProtection="1">
      <alignment horizontal="center" vertical="center" wrapText="1"/>
    </xf>
    <xf numFmtId="3" fontId="9" fillId="0" borderId="5" xfId="2" applyNumberFormat="1" applyFont="1" applyFill="1" applyBorder="1" applyAlignment="1" applyProtection="1">
      <alignment horizontal="center" vertical="center" wrapText="1"/>
    </xf>
    <xf numFmtId="3" fontId="9" fillId="0" borderId="9" xfId="2" applyNumberFormat="1" applyFont="1" applyFill="1" applyBorder="1" applyAlignment="1" applyProtection="1">
      <alignment horizontal="center" vertical="center" wrapText="1"/>
    </xf>
    <xf numFmtId="3" fontId="9" fillId="0" borderId="7" xfId="2" applyNumberFormat="1" applyFont="1" applyFill="1" applyBorder="1" applyAlignment="1" applyProtection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49" fontId="7" fillId="0" borderId="9" xfId="1" applyNumberFormat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13" fillId="0" borderId="16" xfId="8" applyFont="1" applyFill="1" applyBorder="1" applyAlignment="1">
      <alignment horizontal="center" vertical="top" wrapText="1"/>
    </xf>
    <xf numFmtId="0" fontId="7" fillId="0" borderId="35" xfId="4" applyNumberFormat="1" applyFont="1" applyFill="1" applyBorder="1" applyAlignment="1">
      <alignment horizontal="center" vertical="top"/>
    </xf>
    <xf numFmtId="3" fontId="9" fillId="0" borderId="5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0" xfId="8" applyFont="1" applyFill="1" applyBorder="1" applyAlignment="1">
      <alignment horizontal="center" vertical="top" wrapText="1"/>
    </xf>
    <xf numFmtId="0" fontId="9" fillId="0" borderId="32" xfId="8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justify" vertical="center" wrapText="1"/>
    </xf>
  </cellXfs>
  <cellStyles count="9">
    <cellStyle name="Денежный" xfId="1" builtinId="4"/>
    <cellStyle name="Обычный" xfId="0" builtinId="0"/>
    <cellStyle name="Обычный 2" xfId="7"/>
    <cellStyle name="Обычный 3 2 2" xfId="8"/>
    <cellStyle name="Обычный 6" xfId="4"/>
    <cellStyle name="Обычный 7" xfId="5"/>
    <cellStyle name="Обычный 8" xfId="2"/>
    <cellStyle name="Обычный_19.10.10  План мероприятий по реализации Программы 2" xfId="3"/>
    <cellStyle name="Обычный_СВОД переч.ПЗ2020 2012г.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ANBATYR\Mail\&#1050;&#1040;&#1053;\&#1055;&#1052;%2021%2025\&#1055;&#1052;%2021-25%20&#1089;&#1089;&#10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5"/>
    </sheetNames>
    <sheetDataSet>
      <sheetData sheetId="0">
        <row r="307">
          <cell r="I307">
            <v>6.6239999999999997</v>
          </cell>
          <cell r="J307">
            <v>6.6239999999999997</v>
          </cell>
          <cell r="K307">
            <v>6.6239999999999997</v>
          </cell>
        </row>
        <row r="315">
          <cell r="I315">
            <v>30.08</v>
          </cell>
          <cell r="J315">
            <v>30.08</v>
          </cell>
          <cell r="K315">
            <v>30.08</v>
          </cell>
        </row>
        <row r="467">
          <cell r="I467">
            <v>7.9</v>
          </cell>
          <cell r="J467">
            <v>7.9</v>
          </cell>
          <cell r="K467">
            <v>7.9</v>
          </cell>
        </row>
        <row r="482">
          <cell r="I482">
            <v>5656.3789999999999</v>
          </cell>
          <cell r="J482">
            <v>5877.2790000000005</v>
          </cell>
          <cell r="K482">
            <v>6107.0790000000006</v>
          </cell>
        </row>
        <row r="491">
          <cell r="I491">
            <v>18748.400000000001</v>
          </cell>
          <cell r="J491">
            <v>19341.009999999998</v>
          </cell>
          <cell r="K491">
            <v>19341.009999999998</v>
          </cell>
        </row>
        <row r="498">
          <cell r="I498">
            <v>5027.8</v>
          </cell>
          <cell r="J498">
            <v>5238.3</v>
          </cell>
          <cell r="K498">
            <v>5238.3</v>
          </cell>
        </row>
        <row r="505">
          <cell r="I505">
            <v>598</v>
          </cell>
          <cell r="J505">
            <v>598</v>
          </cell>
          <cell r="K505">
            <v>598</v>
          </cell>
        </row>
        <row r="512">
          <cell r="I512">
            <v>3270.9</v>
          </cell>
          <cell r="J512">
            <v>3434.5</v>
          </cell>
          <cell r="K512">
            <v>3606.2</v>
          </cell>
        </row>
        <row r="520">
          <cell r="I520">
            <v>1500</v>
          </cell>
          <cell r="J520">
            <v>0</v>
          </cell>
          <cell r="K520">
            <v>0</v>
          </cell>
        </row>
        <row r="527">
          <cell r="I527">
            <v>785.71</v>
          </cell>
          <cell r="J527">
            <v>840.71</v>
          </cell>
          <cell r="K527">
            <v>899.56</v>
          </cell>
        </row>
        <row r="534">
          <cell r="I534">
            <v>12242.262000000001</v>
          </cell>
          <cell r="J534">
            <v>13099.221</v>
          </cell>
          <cell r="K534">
            <v>14016.165999999999</v>
          </cell>
        </row>
        <row r="859">
          <cell r="H859">
            <v>495.86500000000001</v>
          </cell>
          <cell r="I859">
            <v>598.83299999999997</v>
          </cell>
          <cell r="J859">
            <v>716.4369999999999</v>
          </cell>
          <cell r="K859">
            <v>802.28099999999995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0"/>
  <sheetViews>
    <sheetView zoomScale="80" zoomScaleNormal="80" workbookViewId="0">
      <selection activeCell="K19" sqref="K19"/>
    </sheetView>
  </sheetViews>
  <sheetFormatPr defaultRowHeight="15" x14ac:dyDescent="0.25"/>
  <cols>
    <col min="1" max="1" width="5.7109375" style="148" customWidth="1"/>
    <col min="2" max="2" width="57.5703125" style="148" customWidth="1"/>
    <col min="3" max="3" width="20.7109375" style="360" customWidth="1"/>
    <col min="4" max="4" width="24.7109375" style="148" customWidth="1"/>
    <col min="5" max="5" width="23" style="148" customWidth="1"/>
    <col min="6" max="6" width="18.42578125" style="148" customWidth="1"/>
    <col min="7" max="8" width="20.140625" style="148" customWidth="1"/>
    <col min="9" max="9" width="0.28515625" customWidth="1"/>
  </cols>
  <sheetData>
    <row r="1" spans="1:8" ht="9.75" customHeight="1" x14ac:dyDescent="0.25">
      <c r="H1" s="361"/>
    </row>
    <row r="2" spans="1:8" ht="80.25" customHeight="1" x14ac:dyDescent="0.25">
      <c r="G2" s="462" t="s">
        <v>1482</v>
      </c>
      <c r="H2" s="463"/>
    </row>
    <row r="3" spans="1:8" x14ac:dyDescent="0.25">
      <c r="A3" s="464" t="s">
        <v>1483</v>
      </c>
      <c r="B3" s="464"/>
      <c r="C3" s="464"/>
      <c r="D3" s="464"/>
      <c r="E3" s="464"/>
      <c r="F3" s="464"/>
      <c r="G3" s="464"/>
      <c r="H3" s="464"/>
    </row>
    <row r="4" spans="1:8" x14ac:dyDescent="0.25">
      <c r="A4" s="464" t="s">
        <v>1656</v>
      </c>
      <c r="B4" s="464"/>
      <c r="C4" s="464"/>
      <c r="D4" s="464"/>
      <c r="E4" s="464"/>
      <c r="F4" s="464"/>
      <c r="G4" s="464"/>
      <c r="H4" s="464"/>
    </row>
    <row r="5" spans="1:8" x14ac:dyDescent="0.25">
      <c r="A5" s="464" t="s">
        <v>1484</v>
      </c>
      <c r="B5" s="464"/>
      <c r="C5" s="464"/>
      <c r="D5" s="464"/>
      <c r="E5" s="464"/>
      <c r="F5" s="464"/>
      <c r="G5" s="464"/>
      <c r="H5" s="464"/>
    </row>
    <row r="7" spans="1:8" ht="21" customHeight="1" x14ac:dyDescent="0.25">
      <c r="A7" s="465" t="s">
        <v>1485</v>
      </c>
      <c r="B7" s="467" t="s">
        <v>1486</v>
      </c>
      <c r="C7" s="469" t="s">
        <v>1487</v>
      </c>
      <c r="D7" s="470"/>
      <c r="E7" s="470"/>
      <c r="F7" s="470"/>
      <c r="G7" s="470"/>
      <c r="H7" s="471"/>
    </row>
    <row r="8" spans="1:8" ht="18" x14ac:dyDescent="0.25">
      <c r="A8" s="466"/>
      <c r="B8" s="468"/>
      <c r="C8" s="134" t="s">
        <v>14</v>
      </c>
      <c r="D8" s="134" t="s">
        <v>15</v>
      </c>
      <c r="E8" s="134" t="s">
        <v>975</v>
      </c>
      <c r="F8" s="134" t="s">
        <v>17</v>
      </c>
      <c r="G8" s="134" t="s">
        <v>18</v>
      </c>
      <c r="H8" s="134" t="s">
        <v>19</v>
      </c>
    </row>
    <row r="9" spans="1:8" ht="15.75" customHeight="1" x14ac:dyDescent="0.25">
      <c r="A9" s="434">
        <v>1</v>
      </c>
      <c r="B9" s="437" t="s">
        <v>1488</v>
      </c>
      <c r="C9" s="440" t="s">
        <v>1489</v>
      </c>
      <c r="D9" s="441"/>
      <c r="E9" s="441"/>
      <c r="F9" s="441"/>
      <c r="G9" s="441"/>
      <c r="H9" s="442"/>
    </row>
    <row r="10" spans="1:8" ht="21" customHeight="1" x14ac:dyDescent="0.25">
      <c r="A10" s="435"/>
      <c r="B10" s="438"/>
      <c r="C10" s="313">
        <v>5106</v>
      </c>
      <c r="D10" s="313">
        <v>294</v>
      </c>
      <c r="E10" s="313">
        <v>350</v>
      </c>
      <c r="F10" s="313">
        <v>450</v>
      </c>
      <c r="G10" s="313">
        <v>550</v>
      </c>
      <c r="H10" s="362">
        <f>C10+D10+E10+F10+G10</f>
        <v>6750</v>
      </c>
    </row>
    <row r="11" spans="1:8" ht="15.75" customHeight="1" x14ac:dyDescent="0.25">
      <c r="A11" s="435"/>
      <c r="B11" s="438"/>
      <c r="C11" s="472" t="s">
        <v>1490</v>
      </c>
      <c r="D11" s="473"/>
      <c r="E11" s="473"/>
      <c r="F11" s="473"/>
      <c r="G11" s="473"/>
      <c r="H11" s="474"/>
    </row>
    <row r="12" spans="1:8" ht="20.25" customHeight="1" x14ac:dyDescent="0.25">
      <c r="A12" s="435"/>
      <c r="B12" s="438"/>
      <c r="C12" s="313">
        <v>1341</v>
      </c>
      <c r="D12" s="313">
        <v>2500</v>
      </c>
      <c r="E12" s="313">
        <v>3500</v>
      </c>
      <c r="F12" s="313">
        <v>4500</v>
      </c>
      <c r="G12" s="313">
        <v>5000</v>
      </c>
      <c r="H12" s="362">
        <f>C12+D12+E12+F12+G12</f>
        <v>16841</v>
      </c>
    </row>
    <row r="13" spans="1:8" ht="18" customHeight="1" x14ac:dyDescent="0.25">
      <c r="A13" s="435"/>
      <c r="B13" s="438"/>
      <c r="C13" s="472" t="s">
        <v>1491</v>
      </c>
      <c r="D13" s="473"/>
      <c r="E13" s="473"/>
      <c r="F13" s="473"/>
      <c r="G13" s="473"/>
      <c r="H13" s="474"/>
    </row>
    <row r="14" spans="1:8" ht="15" customHeight="1" x14ac:dyDescent="0.25">
      <c r="A14" s="435"/>
      <c r="B14" s="439"/>
      <c r="C14" s="363"/>
      <c r="D14" s="363"/>
      <c r="E14" s="363"/>
      <c r="F14" s="363"/>
      <c r="G14" s="363"/>
      <c r="H14" s="363"/>
    </row>
    <row r="15" spans="1:8" ht="18.75" customHeight="1" x14ac:dyDescent="0.25">
      <c r="A15" s="436"/>
      <c r="B15" s="364" t="s">
        <v>1515</v>
      </c>
      <c r="C15" s="362">
        <f>C10+C12</f>
        <v>6447</v>
      </c>
      <c r="D15" s="362">
        <f>D10+D12</f>
        <v>2794</v>
      </c>
      <c r="E15" s="362">
        <f>E10+E12</f>
        <v>3850</v>
      </c>
      <c r="F15" s="362">
        <f>F10+F12</f>
        <v>4950</v>
      </c>
      <c r="G15" s="362">
        <f>G10+G12</f>
        <v>5550</v>
      </c>
      <c r="H15" s="362">
        <f>C15+E15+F15+G15</f>
        <v>20797</v>
      </c>
    </row>
    <row r="16" spans="1:8" ht="15.75" x14ac:dyDescent="0.25">
      <c r="A16" s="434">
        <v>2</v>
      </c>
      <c r="B16" s="437" t="s">
        <v>1492</v>
      </c>
      <c r="C16" s="440" t="s">
        <v>1489</v>
      </c>
      <c r="D16" s="441"/>
      <c r="E16" s="441"/>
      <c r="F16" s="441"/>
      <c r="G16" s="441"/>
      <c r="H16" s="442"/>
    </row>
    <row r="17" spans="1:8" ht="18" x14ac:dyDescent="0.25">
      <c r="A17" s="435"/>
      <c r="B17" s="438"/>
      <c r="C17" s="118"/>
      <c r="D17" s="313">
        <v>550.5</v>
      </c>
      <c r="E17" s="365"/>
      <c r="F17" s="365"/>
      <c r="G17" s="365"/>
      <c r="H17" s="366"/>
    </row>
    <row r="18" spans="1:8" ht="15.75" customHeight="1" x14ac:dyDescent="0.25">
      <c r="A18" s="435"/>
      <c r="B18" s="438"/>
      <c r="C18" s="440" t="s">
        <v>1490</v>
      </c>
      <c r="D18" s="441"/>
      <c r="E18" s="441"/>
      <c r="F18" s="441"/>
      <c r="G18" s="441"/>
      <c r="H18" s="442"/>
    </row>
    <row r="19" spans="1:8" ht="18" x14ac:dyDescent="0.25">
      <c r="A19" s="435"/>
      <c r="B19" s="438"/>
      <c r="C19" s="313">
        <v>639.20000000000005</v>
      </c>
      <c r="D19" s="313">
        <v>2377.3000000000002</v>
      </c>
      <c r="E19" s="367"/>
      <c r="F19" s="367"/>
      <c r="G19" s="367"/>
      <c r="H19" s="366"/>
    </row>
    <row r="20" spans="1:8" ht="18" customHeight="1" x14ac:dyDescent="0.25">
      <c r="A20" s="435"/>
      <c r="B20" s="438"/>
      <c r="C20" s="440" t="s">
        <v>1491</v>
      </c>
      <c r="D20" s="441"/>
      <c r="E20" s="441"/>
      <c r="F20" s="441"/>
      <c r="G20" s="441"/>
      <c r="H20" s="442"/>
    </row>
    <row r="21" spans="1:8" ht="22.5" customHeight="1" x14ac:dyDescent="0.25">
      <c r="A21" s="435"/>
      <c r="B21" s="439"/>
      <c r="C21" s="313">
        <v>779</v>
      </c>
      <c r="D21" s="368"/>
      <c r="E21" s="368"/>
      <c r="F21" s="368"/>
      <c r="G21" s="368"/>
      <c r="H21" s="368"/>
    </row>
    <row r="22" spans="1:8" ht="18" x14ac:dyDescent="0.25">
      <c r="A22" s="436"/>
      <c r="B22" s="364" t="s">
        <v>1515</v>
      </c>
      <c r="C22" s="369">
        <f>C19+C21</f>
        <v>1418.2</v>
      </c>
      <c r="D22" s="369">
        <f>D17+D19</f>
        <v>2927.8</v>
      </c>
      <c r="E22" s="370"/>
      <c r="F22" s="370"/>
      <c r="G22" s="370"/>
      <c r="H22" s="370"/>
    </row>
    <row r="23" spans="1:8" ht="15.75" customHeight="1" x14ac:dyDescent="0.25">
      <c r="A23" s="434">
        <v>3</v>
      </c>
      <c r="B23" s="437" t="s">
        <v>1493</v>
      </c>
      <c r="C23" s="440" t="s">
        <v>1489</v>
      </c>
      <c r="D23" s="441"/>
      <c r="E23" s="441"/>
      <c r="F23" s="441"/>
      <c r="G23" s="441"/>
      <c r="H23" s="442"/>
    </row>
    <row r="24" spans="1:8" ht="18" x14ac:dyDescent="0.25">
      <c r="A24" s="435"/>
      <c r="B24" s="438"/>
      <c r="C24" s="371">
        <v>3447.8</v>
      </c>
      <c r="D24" s="371">
        <v>4790</v>
      </c>
      <c r="E24" s="371">
        <v>4954.3</v>
      </c>
      <c r="F24" s="372">
        <v>5115.3180000000002</v>
      </c>
      <c r="G24" s="372">
        <v>5197.8040000000001</v>
      </c>
      <c r="H24" s="373">
        <f>C24+D24+E24+F24+G24</f>
        <v>23505.221999999998</v>
      </c>
    </row>
    <row r="25" spans="1:8" ht="15.75" customHeight="1" x14ac:dyDescent="0.25">
      <c r="A25" s="435"/>
      <c r="B25" s="438"/>
      <c r="C25" s="440" t="s">
        <v>1490</v>
      </c>
      <c r="D25" s="441"/>
      <c r="E25" s="441"/>
      <c r="F25" s="441"/>
      <c r="G25" s="441"/>
      <c r="H25" s="442"/>
    </row>
    <row r="26" spans="1:8" ht="19.5" customHeight="1" x14ac:dyDescent="0.25">
      <c r="A26" s="435"/>
      <c r="B26" s="438"/>
      <c r="C26" s="377">
        <v>1078.4000000000001</v>
      </c>
      <c r="D26" s="377">
        <f>Лист1!H859</f>
        <v>495.86500000000001</v>
      </c>
      <c r="E26" s="377">
        <f>Лист1!I859</f>
        <v>598.83299999999997</v>
      </c>
      <c r="F26" s="377">
        <f>Лист1!J859</f>
        <v>716.4369999999999</v>
      </c>
      <c r="G26" s="377">
        <f>Лист1!K859</f>
        <v>802.28099999999995</v>
      </c>
      <c r="H26" s="373">
        <f>C26+D26+E26+F26+G26</f>
        <v>3691.8159999999998</v>
      </c>
    </row>
    <row r="27" spans="1:8" ht="18" customHeight="1" x14ac:dyDescent="0.25">
      <c r="A27" s="435"/>
      <c r="B27" s="438"/>
      <c r="C27" s="440" t="s">
        <v>1491</v>
      </c>
      <c r="D27" s="441"/>
      <c r="E27" s="441"/>
      <c r="F27" s="441"/>
      <c r="G27" s="441"/>
      <c r="H27" s="442"/>
    </row>
    <row r="28" spans="1:8" ht="19.5" customHeight="1" x14ac:dyDescent="0.25">
      <c r="A28" s="435"/>
      <c r="B28" s="439"/>
      <c r="C28" s="377">
        <v>165.9</v>
      </c>
      <c r="D28" s="377">
        <v>213.3</v>
      </c>
      <c r="E28" s="377">
        <v>214.4</v>
      </c>
      <c r="F28" s="377">
        <v>214.4</v>
      </c>
      <c r="G28" s="377">
        <v>214.4</v>
      </c>
      <c r="H28" s="373">
        <f>C28+D28+E28+F28+G28</f>
        <v>1022.4</v>
      </c>
    </row>
    <row r="29" spans="1:8" ht="22.5" customHeight="1" x14ac:dyDescent="0.25">
      <c r="A29" s="436"/>
      <c r="B29" s="364" t="s">
        <v>1515</v>
      </c>
      <c r="C29" s="373">
        <f>C24+C26+C28</f>
        <v>4692.1000000000004</v>
      </c>
      <c r="D29" s="373">
        <f>D24+D26+D28</f>
        <v>5499.165</v>
      </c>
      <c r="E29" s="373">
        <f>E24+E26+E28</f>
        <v>5767.5329999999994</v>
      </c>
      <c r="F29" s="373">
        <f>F24+F26+F28</f>
        <v>6046.1549999999997</v>
      </c>
      <c r="G29" s="373">
        <f>G24+G26+G28</f>
        <v>6214.4849999999997</v>
      </c>
      <c r="H29" s="373">
        <f>C29+D29+E29+F29+G29</f>
        <v>28219.437999999998</v>
      </c>
    </row>
    <row r="30" spans="1:8" ht="15.75" customHeight="1" x14ac:dyDescent="0.25">
      <c r="A30" s="434">
        <v>4</v>
      </c>
      <c r="B30" s="437" t="s">
        <v>1494</v>
      </c>
      <c r="C30" s="440" t="s">
        <v>1489</v>
      </c>
      <c r="D30" s="441"/>
      <c r="E30" s="441"/>
      <c r="F30" s="441"/>
      <c r="G30" s="441"/>
      <c r="H30" s="442"/>
    </row>
    <row r="31" spans="1:8" ht="17.25" customHeight="1" x14ac:dyDescent="0.25">
      <c r="A31" s="435"/>
      <c r="B31" s="438"/>
      <c r="C31" s="377">
        <v>1515.9</v>
      </c>
      <c r="D31" s="377">
        <v>372.8</v>
      </c>
      <c r="E31" s="377">
        <v>692.8</v>
      </c>
      <c r="F31" s="377"/>
      <c r="G31" s="377"/>
      <c r="H31" s="373">
        <f>C31+D31+E31</f>
        <v>2581.5</v>
      </c>
    </row>
    <row r="32" spans="1:8" ht="15.75" customHeight="1" x14ac:dyDescent="0.25">
      <c r="A32" s="435"/>
      <c r="B32" s="438"/>
      <c r="C32" s="440" t="s">
        <v>1490</v>
      </c>
      <c r="D32" s="441"/>
      <c r="E32" s="441"/>
      <c r="F32" s="441"/>
      <c r="G32" s="441"/>
      <c r="H32" s="442"/>
    </row>
    <row r="33" spans="1:8" ht="16.5" customHeight="1" x14ac:dyDescent="0.25">
      <c r="A33" s="435"/>
      <c r="B33" s="438"/>
      <c r="C33" s="377">
        <v>2569.1999999999998</v>
      </c>
      <c r="D33" s="377">
        <v>1485.9</v>
      </c>
      <c r="E33" s="377">
        <v>1497</v>
      </c>
      <c r="F33" s="377"/>
      <c r="G33" s="377"/>
      <c r="H33" s="373">
        <f>C33+D33+E33</f>
        <v>5552.1</v>
      </c>
    </row>
    <row r="34" spans="1:8" ht="18" customHeight="1" x14ac:dyDescent="0.25">
      <c r="A34" s="435"/>
      <c r="B34" s="438"/>
      <c r="C34" s="440" t="s">
        <v>1491</v>
      </c>
      <c r="D34" s="441"/>
      <c r="E34" s="441"/>
      <c r="F34" s="441"/>
      <c r="G34" s="441"/>
      <c r="H34" s="442"/>
    </row>
    <row r="35" spans="1:8" ht="15" customHeight="1" x14ac:dyDescent="0.25">
      <c r="A35" s="435"/>
      <c r="B35" s="439"/>
      <c r="C35" s="374"/>
      <c r="D35" s="368"/>
      <c r="E35" s="368"/>
      <c r="F35" s="368"/>
      <c r="G35" s="368"/>
      <c r="H35" s="368"/>
    </row>
    <row r="36" spans="1:8" ht="18" x14ac:dyDescent="0.25">
      <c r="A36" s="436"/>
      <c r="B36" s="364" t="s">
        <v>1515</v>
      </c>
      <c r="C36" s="373">
        <f>C31+C33</f>
        <v>4085.1</v>
      </c>
      <c r="D36" s="373">
        <f>D31+D33</f>
        <v>1858.7</v>
      </c>
      <c r="E36" s="373">
        <f>E31+E33</f>
        <v>2189.8000000000002</v>
      </c>
      <c r="F36" s="373"/>
      <c r="G36" s="373"/>
      <c r="H36" s="373">
        <f>C36+D36+E36</f>
        <v>8133.6</v>
      </c>
    </row>
    <row r="37" spans="1:8" ht="15.75" customHeight="1" x14ac:dyDescent="0.25">
      <c r="A37" s="434">
        <v>5</v>
      </c>
      <c r="B37" s="437" t="s">
        <v>1495</v>
      </c>
      <c r="C37" s="440" t="s">
        <v>1489</v>
      </c>
      <c r="D37" s="441"/>
      <c r="E37" s="441"/>
      <c r="F37" s="441"/>
      <c r="G37" s="441"/>
      <c r="H37" s="442"/>
    </row>
    <row r="38" spans="1:8" ht="18" customHeight="1" x14ac:dyDescent="0.25">
      <c r="A38" s="435"/>
      <c r="B38" s="438"/>
      <c r="C38" s="377">
        <v>41875.582000000002</v>
      </c>
      <c r="D38" s="377">
        <v>68168.593999999997</v>
      </c>
      <c r="E38" s="377">
        <v>29.294</v>
      </c>
      <c r="F38" s="377">
        <v>29.294</v>
      </c>
      <c r="G38" s="377">
        <v>29.294</v>
      </c>
      <c r="H38" s="373">
        <f>C38+D38+E38+F38+G38</f>
        <v>110132.05799999999</v>
      </c>
    </row>
    <row r="39" spans="1:8" ht="15.75" customHeight="1" x14ac:dyDescent="0.25">
      <c r="A39" s="435"/>
      <c r="B39" s="438"/>
      <c r="C39" s="440" t="s">
        <v>1490</v>
      </c>
      <c r="D39" s="441"/>
      <c r="E39" s="441"/>
      <c r="F39" s="441"/>
      <c r="G39" s="441"/>
      <c r="H39" s="442"/>
    </row>
    <row r="40" spans="1:8" ht="21.75" customHeight="1" x14ac:dyDescent="0.25">
      <c r="A40" s="435"/>
      <c r="B40" s="438"/>
      <c r="C40" s="377">
        <v>45976.6</v>
      </c>
      <c r="D40" s="377">
        <v>46394.9</v>
      </c>
      <c r="E40" s="230">
        <f>Лист1!I307+Лист1!I315+Лист1!I467+Лист1!I482+Лист1!I491+Лист1!I498+Лист1!I505+Лист1!I512+Лист1!I520+Лист1!I527+Лист1!I534</f>
        <v>47874.055</v>
      </c>
      <c r="F40" s="230">
        <f>Лист1!J307+Лист1!J315+Лист1!J467+Лист1!J482+Лист1!J491+Лист1!J498+Лист1!J505+Лист1!J512+Лист1!J520+Лист1!J527+Лист1!J534</f>
        <v>48473.623999999996</v>
      </c>
      <c r="G40" s="230">
        <f>Лист1!K307+Лист1!K315+Лист1!K467+Лист1!K482+Лист1!K491+Лист1!K498+Лист1!K505+Лист1!K512+Лист1!K520+Лист1!K527+Лист1!K534</f>
        <v>49850.918999999994</v>
      </c>
      <c r="H40" s="373">
        <f>C40+D40+E40+F40+G40</f>
        <v>238570.098</v>
      </c>
    </row>
    <row r="41" spans="1:8" ht="18" customHeight="1" x14ac:dyDescent="0.25">
      <c r="A41" s="435"/>
      <c r="B41" s="438"/>
      <c r="C41" s="440" t="s">
        <v>1491</v>
      </c>
      <c r="D41" s="441"/>
      <c r="E41" s="441"/>
      <c r="F41" s="441"/>
      <c r="G41" s="441"/>
      <c r="H41" s="442"/>
    </row>
    <row r="42" spans="1:8" ht="15" customHeight="1" x14ac:dyDescent="0.25">
      <c r="A42" s="435"/>
      <c r="B42" s="439"/>
      <c r="C42" s="374"/>
      <c r="D42" s="368"/>
      <c r="E42" s="368"/>
      <c r="F42" s="368"/>
      <c r="G42" s="368"/>
      <c r="H42" s="368"/>
    </row>
    <row r="43" spans="1:8" ht="18" x14ac:dyDescent="0.25">
      <c r="A43" s="436"/>
      <c r="B43" s="364" t="s">
        <v>1515</v>
      </c>
      <c r="C43" s="373">
        <f>C38+C40</f>
        <v>87852.182000000001</v>
      </c>
      <c r="D43" s="373">
        <f>D38+D40</f>
        <v>114563.49400000001</v>
      </c>
      <c r="E43" s="373">
        <f>E38+E40</f>
        <v>47903.349000000002</v>
      </c>
      <c r="F43" s="373">
        <f>F38+F40</f>
        <v>48502.917999999998</v>
      </c>
      <c r="G43" s="373">
        <f>G38+G40</f>
        <v>49880.212999999996</v>
      </c>
      <c r="H43" s="373">
        <f>C43+D43+E43+F43+G43</f>
        <v>348702.15600000002</v>
      </c>
    </row>
    <row r="44" spans="1:8" ht="15.75" customHeight="1" x14ac:dyDescent="0.25">
      <c r="A44" s="434">
        <v>6</v>
      </c>
      <c r="B44" s="437" t="s">
        <v>1496</v>
      </c>
      <c r="C44" s="440" t="s">
        <v>1489</v>
      </c>
      <c r="D44" s="441"/>
      <c r="E44" s="441"/>
      <c r="F44" s="441"/>
      <c r="G44" s="441"/>
      <c r="H44" s="442"/>
    </row>
    <row r="45" spans="1:8" ht="15.75" customHeight="1" x14ac:dyDescent="0.25">
      <c r="A45" s="435"/>
      <c r="B45" s="438"/>
      <c r="C45" s="312">
        <v>10702.4</v>
      </c>
      <c r="D45" s="312">
        <v>6444.4</v>
      </c>
      <c r="E45" s="312">
        <v>6310.4</v>
      </c>
      <c r="F45" s="312">
        <v>6749.8</v>
      </c>
      <c r="G45" s="312">
        <v>7154.7</v>
      </c>
      <c r="H45" s="134">
        <f>C45+D45+E45+F45+G45</f>
        <v>37361.699999999997</v>
      </c>
    </row>
    <row r="46" spans="1:8" ht="18" customHeight="1" x14ac:dyDescent="0.25">
      <c r="A46" s="435"/>
      <c r="B46" s="438"/>
      <c r="C46" s="449" t="s">
        <v>1490</v>
      </c>
      <c r="D46" s="450"/>
      <c r="E46" s="450"/>
      <c r="F46" s="450"/>
      <c r="G46" s="450"/>
      <c r="H46" s="451"/>
    </row>
    <row r="47" spans="1:8" ht="18" x14ac:dyDescent="0.25">
      <c r="A47" s="435"/>
      <c r="B47" s="438"/>
      <c r="C47" s="312">
        <v>9512.1</v>
      </c>
      <c r="D47" s="312">
        <v>8539.7000000000007</v>
      </c>
      <c r="E47" s="312">
        <v>8966.4</v>
      </c>
      <c r="F47" s="312">
        <v>9370.2000000000007</v>
      </c>
      <c r="G47" s="312">
        <v>9717</v>
      </c>
      <c r="H47" s="134">
        <f>C47+D47+E47+F47+G47</f>
        <v>46105.400000000009</v>
      </c>
    </row>
    <row r="48" spans="1:8" ht="18" customHeight="1" x14ac:dyDescent="0.25">
      <c r="A48" s="435"/>
      <c r="B48" s="438"/>
      <c r="C48" s="449" t="s">
        <v>1491</v>
      </c>
      <c r="D48" s="450"/>
      <c r="E48" s="450"/>
      <c r="F48" s="450"/>
      <c r="G48" s="450"/>
      <c r="H48" s="451"/>
    </row>
    <row r="49" spans="1:8" ht="21" customHeight="1" x14ac:dyDescent="0.25">
      <c r="A49" s="435"/>
      <c r="B49" s="439"/>
      <c r="C49" s="312">
        <v>11083</v>
      </c>
      <c r="D49" s="312">
        <v>4295</v>
      </c>
      <c r="E49" s="312">
        <v>40150</v>
      </c>
      <c r="F49" s="312">
        <v>0</v>
      </c>
      <c r="G49" s="312">
        <v>126127.6</v>
      </c>
      <c r="H49" s="134">
        <f>C49+D49+E49+F49+G49</f>
        <v>181655.6</v>
      </c>
    </row>
    <row r="50" spans="1:8" ht="29.25" customHeight="1" x14ac:dyDescent="0.25">
      <c r="A50" s="436"/>
      <c r="B50" s="364" t="s">
        <v>1515</v>
      </c>
      <c r="C50" s="134">
        <f>C45+C47+C49</f>
        <v>31297.5</v>
      </c>
      <c r="D50" s="134">
        <f>D45+D47+D49</f>
        <v>19279.099999999999</v>
      </c>
      <c r="E50" s="134">
        <f>E45+E47+E49</f>
        <v>55426.8</v>
      </c>
      <c r="F50" s="134">
        <f>F45+F47+F49</f>
        <v>16120</v>
      </c>
      <c r="G50" s="134">
        <f>G45+G47+G49</f>
        <v>142999.30000000002</v>
      </c>
      <c r="H50" s="134">
        <f>C50+D50+E50+F50+G50</f>
        <v>265122.7</v>
      </c>
    </row>
    <row r="51" spans="1:8" ht="15.75" customHeight="1" x14ac:dyDescent="0.25">
      <c r="A51" s="434">
        <v>7</v>
      </c>
      <c r="B51" s="437" t="s">
        <v>1497</v>
      </c>
      <c r="C51" s="440" t="s">
        <v>1489</v>
      </c>
      <c r="D51" s="441"/>
      <c r="E51" s="441"/>
      <c r="F51" s="441"/>
      <c r="G51" s="441"/>
      <c r="H51" s="442"/>
    </row>
    <row r="52" spans="1:8" ht="18.75" customHeight="1" x14ac:dyDescent="0.25">
      <c r="A52" s="435"/>
      <c r="B52" s="438"/>
      <c r="C52" s="377">
        <v>1637.5</v>
      </c>
      <c r="D52" s="377"/>
      <c r="E52" s="38"/>
      <c r="F52" s="38"/>
      <c r="G52" s="38"/>
      <c r="H52" s="38"/>
    </row>
    <row r="53" spans="1:8" ht="15.75" customHeight="1" x14ac:dyDescent="0.25">
      <c r="A53" s="435"/>
      <c r="B53" s="438"/>
      <c r="C53" s="440" t="s">
        <v>1490</v>
      </c>
      <c r="D53" s="441"/>
      <c r="E53" s="441"/>
      <c r="F53" s="441"/>
      <c r="G53" s="441"/>
      <c r="H53" s="442"/>
    </row>
    <row r="54" spans="1:8" ht="20.25" customHeight="1" x14ac:dyDescent="0.25">
      <c r="A54" s="435"/>
      <c r="B54" s="438"/>
      <c r="C54" s="377">
        <v>20768.3</v>
      </c>
      <c r="D54" s="377"/>
      <c r="E54" s="38"/>
      <c r="F54" s="38"/>
      <c r="G54" s="38"/>
      <c r="H54" s="38"/>
    </row>
    <row r="55" spans="1:8" ht="18" customHeight="1" x14ac:dyDescent="0.25">
      <c r="A55" s="435"/>
      <c r="B55" s="438"/>
      <c r="C55" s="440" t="s">
        <v>1491</v>
      </c>
      <c r="D55" s="441"/>
      <c r="E55" s="441"/>
      <c r="F55" s="441"/>
      <c r="G55" s="441"/>
      <c r="H55" s="442"/>
    </row>
    <row r="56" spans="1:8" ht="18" x14ac:dyDescent="0.25">
      <c r="A56" s="435"/>
      <c r="B56" s="439"/>
      <c r="C56" s="377">
        <v>9344.6</v>
      </c>
      <c r="D56" s="377"/>
      <c r="E56" s="368"/>
      <c r="F56" s="368"/>
      <c r="G56" s="368"/>
      <c r="H56" s="368"/>
    </row>
    <row r="57" spans="1:8" ht="18" x14ac:dyDescent="0.25">
      <c r="A57" s="436"/>
      <c r="B57" s="364" t="s">
        <v>1515</v>
      </c>
      <c r="C57" s="134">
        <f>C52+C54+C56</f>
        <v>31750.400000000001</v>
      </c>
      <c r="D57" s="134"/>
      <c r="E57" s="134"/>
      <c r="F57" s="134"/>
      <c r="G57" s="134"/>
      <c r="H57" s="134"/>
    </row>
    <row r="58" spans="1:8" ht="15.75" customHeight="1" x14ac:dyDescent="0.25">
      <c r="A58" s="434">
        <v>8</v>
      </c>
      <c r="B58" s="437" t="s">
        <v>1498</v>
      </c>
      <c r="C58" s="440" t="s">
        <v>1489</v>
      </c>
      <c r="D58" s="441"/>
      <c r="E58" s="441"/>
      <c r="F58" s="441"/>
      <c r="G58" s="441"/>
      <c r="H58" s="442"/>
    </row>
    <row r="59" spans="1:8" ht="15.75" customHeight="1" x14ac:dyDescent="0.25">
      <c r="A59" s="435"/>
      <c r="B59" s="438"/>
      <c r="C59" s="118">
        <v>20000</v>
      </c>
      <c r="D59" s="365">
        <v>13164.9</v>
      </c>
      <c r="E59" s="38"/>
      <c r="F59" s="38"/>
      <c r="G59" s="38"/>
      <c r="H59" s="375">
        <f>C59+D59</f>
        <v>33164.9</v>
      </c>
    </row>
    <row r="60" spans="1:8" ht="15.75" customHeight="1" x14ac:dyDescent="0.25">
      <c r="A60" s="435"/>
      <c r="B60" s="438"/>
      <c r="C60" s="440" t="s">
        <v>1490</v>
      </c>
      <c r="D60" s="441"/>
      <c r="E60" s="441"/>
      <c r="F60" s="441"/>
      <c r="G60" s="441"/>
      <c r="H60" s="442"/>
    </row>
    <row r="61" spans="1:8" ht="13.5" customHeight="1" x14ac:dyDescent="0.25">
      <c r="A61" s="435"/>
      <c r="B61" s="438"/>
      <c r="C61" s="377"/>
      <c r="D61" s="38"/>
      <c r="E61" s="38"/>
      <c r="F61" s="38"/>
      <c r="G61" s="38"/>
      <c r="H61" s="38"/>
    </row>
    <row r="62" spans="1:8" ht="18" customHeight="1" x14ac:dyDescent="0.25">
      <c r="A62" s="435"/>
      <c r="B62" s="438"/>
      <c r="C62" s="440" t="s">
        <v>1491</v>
      </c>
      <c r="D62" s="441"/>
      <c r="E62" s="441"/>
      <c r="F62" s="441"/>
      <c r="G62" s="441"/>
      <c r="H62" s="442"/>
    </row>
    <row r="63" spans="1:8" ht="18.75" x14ac:dyDescent="0.3">
      <c r="A63" s="435"/>
      <c r="B63" s="439"/>
      <c r="C63" s="202">
        <v>180000</v>
      </c>
      <c r="D63" s="202">
        <v>173760</v>
      </c>
      <c r="E63" s="202">
        <v>63974</v>
      </c>
      <c r="F63" s="202">
        <v>31711.7</v>
      </c>
      <c r="G63" s="132"/>
      <c r="H63" s="375">
        <f>C63+D63+E63+F63</f>
        <v>449445.7</v>
      </c>
    </row>
    <row r="64" spans="1:8" ht="18" x14ac:dyDescent="0.25">
      <c r="A64" s="436"/>
      <c r="B64" s="364" t="s">
        <v>1515</v>
      </c>
      <c r="C64" s="375">
        <f>C59+C63</f>
        <v>200000</v>
      </c>
      <c r="D64" s="375">
        <f>D59+D63</f>
        <v>186924.9</v>
      </c>
      <c r="E64" s="375">
        <f>E63</f>
        <v>63974</v>
      </c>
      <c r="F64" s="375">
        <f>F63</f>
        <v>31711.7</v>
      </c>
      <c r="G64" s="376"/>
      <c r="H64" s="375">
        <f>C64+D64+E64+F64</f>
        <v>482610.60000000003</v>
      </c>
    </row>
    <row r="65" spans="1:8" ht="15.75" customHeight="1" x14ac:dyDescent="0.25">
      <c r="A65" s="434">
        <v>9</v>
      </c>
      <c r="B65" s="437" t="s">
        <v>1499</v>
      </c>
      <c r="C65" s="453" t="s">
        <v>1489</v>
      </c>
      <c r="D65" s="454"/>
      <c r="E65" s="454"/>
      <c r="F65" s="454"/>
      <c r="G65" s="454"/>
      <c r="H65" s="461"/>
    </row>
    <row r="66" spans="1:8" ht="18" x14ac:dyDescent="0.25">
      <c r="A66" s="435"/>
      <c r="B66" s="452"/>
      <c r="C66" s="118">
        <v>5169.1779999999999</v>
      </c>
      <c r="D66" s="118">
        <v>4190.415</v>
      </c>
      <c r="E66" s="118">
        <v>4197.9949999999999</v>
      </c>
      <c r="F66" s="118">
        <v>40</v>
      </c>
      <c r="G66" s="118">
        <v>12.994999999999999</v>
      </c>
      <c r="H66" s="109">
        <f>SUM(C66:G66)</f>
        <v>13610.583000000001</v>
      </c>
    </row>
    <row r="67" spans="1:8" ht="15.75" customHeight="1" x14ac:dyDescent="0.25">
      <c r="A67" s="435"/>
      <c r="B67" s="452"/>
      <c r="C67" s="459" t="s">
        <v>1490</v>
      </c>
      <c r="D67" s="459"/>
      <c r="E67" s="459"/>
      <c r="F67" s="459"/>
      <c r="G67" s="459"/>
      <c r="H67" s="459"/>
    </row>
    <row r="68" spans="1:8" ht="23.25" customHeight="1" x14ac:dyDescent="0.25">
      <c r="A68" s="435"/>
      <c r="B68" s="452"/>
      <c r="C68" s="311">
        <v>2256.9459999999999</v>
      </c>
      <c r="D68" s="311">
        <v>7449.3</v>
      </c>
      <c r="E68" s="311">
        <v>7297.6</v>
      </c>
      <c r="F68" s="311">
        <v>2191.8000000000002</v>
      </c>
      <c r="G68" s="311">
        <v>221.8</v>
      </c>
      <c r="H68" s="378">
        <f>G68+F68+E68+D68+C68</f>
        <v>19417.446</v>
      </c>
    </row>
    <row r="69" spans="1:8" ht="18" customHeight="1" x14ac:dyDescent="0.25">
      <c r="A69" s="435"/>
      <c r="B69" s="452"/>
      <c r="C69" s="459" t="s">
        <v>1491</v>
      </c>
      <c r="D69" s="459"/>
      <c r="E69" s="459"/>
      <c r="F69" s="459"/>
      <c r="G69" s="459"/>
      <c r="H69" s="459"/>
    </row>
    <row r="70" spans="1:8" ht="15" customHeight="1" x14ac:dyDescent="0.25">
      <c r="A70" s="435"/>
      <c r="B70" s="460"/>
      <c r="C70" s="202">
        <v>6640</v>
      </c>
      <c r="D70" s="202">
        <v>500</v>
      </c>
      <c r="E70" s="202">
        <v>400</v>
      </c>
      <c r="F70" s="202">
        <v>400</v>
      </c>
      <c r="G70" s="202">
        <v>3000</v>
      </c>
      <c r="H70" s="109">
        <f>G70+F70+E70+D70+C70</f>
        <v>10940</v>
      </c>
    </row>
    <row r="71" spans="1:8" ht="20.25" customHeight="1" x14ac:dyDescent="0.25">
      <c r="A71" s="436"/>
      <c r="B71" s="364" t="s">
        <v>1515</v>
      </c>
      <c r="C71" s="378">
        <f t="shared" ref="C71:H71" si="0">C66+C68+C70</f>
        <v>14066.124</v>
      </c>
      <c r="D71" s="378">
        <f t="shared" si="0"/>
        <v>12139.715</v>
      </c>
      <c r="E71" s="378">
        <f t="shared" si="0"/>
        <v>11895.595000000001</v>
      </c>
      <c r="F71" s="378">
        <f t="shared" si="0"/>
        <v>2631.8</v>
      </c>
      <c r="G71" s="378">
        <f t="shared" si="0"/>
        <v>3234.7950000000001</v>
      </c>
      <c r="H71" s="378">
        <f t="shared" si="0"/>
        <v>43968.029000000002</v>
      </c>
    </row>
    <row r="72" spans="1:8" ht="15.75" customHeight="1" x14ac:dyDescent="0.25">
      <c r="A72" s="434">
        <v>10</v>
      </c>
      <c r="B72" s="437" t="s">
        <v>1500</v>
      </c>
      <c r="C72" s="440" t="s">
        <v>1489</v>
      </c>
      <c r="D72" s="441"/>
      <c r="E72" s="441"/>
      <c r="F72" s="441"/>
      <c r="G72" s="441"/>
      <c r="H72" s="442"/>
    </row>
    <row r="73" spans="1:8" ht="18" customHeight="1" x14ac:dyDescent="0.25">
      <c r="A73" s="435"/>
      <c r="B73" s="438"/>
      <c r="C73" s="379"/>
      <c r="D73" s="379"/>
      <c r="E73" s="379">
        <v>3035</v>
      </c>
      <c r="F73" s="379">
        <v>2497</v>
      </c>
      <c r="G73" s="379"/>
      <c r="H73" s="378">
        <f>E73+F73</f>
        <v>5532</v>
      </c>
    </row>
    <row r="74" spans="1:8" ht="15.75" customHeight="1" x14ac:dyDescent="0.25">
      <c r="A74" s="435"/>
      <c r="B74" s="438"/>
      <c r="C74" s="440" t="s">
        <v>1490</v>
      </c>
      <c r="D74" s="441"/>
      <c r="E74" s="441"/>
      <c r="F74" s="441"/>
      <c r="G74" s="441"/>
      <c r="H74" s="442"/>
    </row>
    <row r="75" spans="1:8" ht="17.25" customHeight="1" x14ac:dyDescent="0.25">
      <c r="A75" s="435"/>
      <c r="B75" s="438"/>
      <c r="C75" s="230">
        <v>23.9</v>
      </c>
      <c r="D75" s="230">
        <v>604.34</v>
      </c>
      <c r="E75" s="230">
        <v>1942.85</v>
      </c>
      <c r="F75" s="230">
        <v>3403.12</v>
      </c>
      <c r="G75" s="230">
        <v>16.600000000000001</v>
      </c>
      <c r="H75" s="378">
        <f>C75+D75+E75+F75+G75</f>
        <v>5990.81</v>
      </c>
    </row>
    <row r="76" spans="1:8" ht="18" customHeight="1" x14ac:dyDescent="0.25">
      <c r="A76" s="435"/>
      <c r="B76" s="438"/>
      <c r="C76" s="459" t="s">
        <v>1491</v>
      </c>
      <c r="D76" s="459"/>
      <c r="E76" s="459"/>
      <c r="F76" s="459"/>
      <c r="G76" s="459"/>
      <c r="H76" s="459"/>
    </row>
    <row r="77" spans="1:8" ht="21" customHeight="1" x14ac:dyDescent="0.25">
      <c r="A77" s="435"/>
      <c r="B77" s="439"/>
      <c r="C77" s="230">
        <v>10749.1</v>
      </c>
      <c r="D77" s="230">
        <v>12601.5</v>
      </c>
      <c r="E77" s="230">
        <v>1637.7</v>
      </c>
      <c r="F77" s="230">
        <v>19780.7</v>
      </c>
      <c r="G77" s="230">
        <v>149692.4</v>
      </c>
      <c r="H77" s="378">
        <f>C77+D77+E77+F77+G77</f>
        <v>194461.4</v>
      </c>
    </row>
    <row r="78" spans="1:8" ht="18" x14ac:dyDescent="0.25">
      <c r="A78" s="436"/>
      <c r="B78" s="364" t="s">
        <v>1515</v>
      </c>
      <c r="C78" s="380">
        <f>C75+C77</f>
        <v>10773</v>
      </c>
      <c r="D78" s="380">
        <f>D75+D77</f>
        <v>13205.84</v>
      </c>
      <c r="E78" s="380">
        <f>E73+E75+E77</f>
        <v>6615.55</v>
      </c>
      <c r="F78" s="380">
        <f>F73+F75+F77</f>
        <v>25680.82</v>
      </c>
      <c r="G78" s="380">
        <f>G75+G77</f>
        <v>149709</v>
      </c>
      <c r="H78" s="378">
        <f>C78+D78+E78+F78+G78</f>
        <v>205984.21</v>
      </c>
    </row>
    <row r="79" spans="1:8" ht="15.75" customHeight="1" x14ac:dyDescent="0.25">
      <c r="A79" s="434">
        <v>11</v>
      </c>
      <c r="B79" s="437" t="s">
        <v>1501</v>
      </c>
      <c r="C79" s="440" t="s">
        <v>1489</v>
      </c>
      <c r="D79" s="441"/>
      <c r="E79" s="441"/>
      <c r="F79" s="441"/>
      <c r="G79" s="441"/>
      <c r="H79" s="442"/>
    </row>
    <row r="80" spans="1:8" ht="25.5" customHeight="1" x14ac:dyDescent="0.25">
      <c r="A80" s="435"/>
      <c r="B80" s="438"/>
      <c r="C80" s="381">
        <v>9994.4</v>
      </c>
      <c r="D80" s="381">
        <v>12850.8</v>
      </c>
      <c r="E80" s="381">
        <v>9818.5</v>
      </c>
      <c r="F80" s="381">
        <v>4795.6000000000004</v>
      </c>
      <c r="G80" s="381">
        <v>10738.6</v>
      </c>
      <c r="H80" s="378">
        <f>C80+D80+E80+F80+G80</f>
        <v>48197.899999999994</v>
      </c>
    </row>
    <row r="81" spans="1:8" ht="15.75" customHeight="1" x14ac:dyDescent="0.25">
      <c r="A81" s="435"/>
      <c r="B81" s="438"/>
      <c r="C81" s="440" t="s">
        <v>1490</v>
      </c>
      <c r="D81" s="441"/>
      <c r="E81" s="441"/>
      <c r="F81" s="441"/>
      <c r="G81" s="441"/>
      <c r="H81" s="442"/>
    </row>
    <row r="82" spans="1:8" ht="20.25" customHeight="1" x14ac:dyDescent="0.25">
      <c r="A82" s="435"/>
      <c r="B82" s="438"/>
      <c r="C82" s="202">
        <v>1126.3</v>
      </c>
      <c r="D82" s="202">
        <v>2319.6999999999998</v>
      </c>
      <c r="E82" s="202">
        <v>600</v>
      </c>
      <c r="F82" s="202">
        <v>1300</v>
      </c>
      <c r="G82" s="202">
        <v>1925</v>
      </c>
      <c r="H82" s="378">
        <f>C82+D82+E82+F82+G82</f>
        <v>7271</v>
      </c>
    </row>
    <row r="83" spans="1:8" ht="18" customHeight="1" x14ac:dyDescent="0.25">
      <c r="A83" s="435"/>
      <c r="B83" s="438"/>
      <c r="C83" s="440" t="s">
        <v>1491</v>
      </c>
      <c r="D83" s="441"/>
      <c r="E83" s="441"/>
      <c r="F83" s="441"/>
      <c r="G83" s="441"/>
      <c r="H83" s="442"/>
    </row>
    <row r="84" spans="1:8" ht="15" customHeight="1" x14ac:dyDescent="0.25">
      <c r="A84" s="435"/>
      <c r="B84" s="439"/>
      <c r="C84" s="382">
        <v>19204.3</v>
      </c>
      <c r="D84" s="382">
        <v>25022.799999999999</v>
      </c>
      <c r="E84" s="382">
        <v>13570.9</v>
      </c>
      <c r="F84" s="382">
        <v>13883.3</v>
      </c>
      <c r="G84" s="382">
        <v>15209.9</v>
      </c>
      <c r="H84" s="378">
        <f>C84+D84+E84+F84+G84</f>
        <v>86891.199999999997</v>
      </c>
    </row>
    <row r="85" spans="1:8" x14ac:dyDescent="0.25">
      <c r="A85" s="436"/>
      <c r="B85" s="364" t="s">
        <v>1515</v>
      </c>
      <c r="C85" s="374"/>
      <c r="D85" s="368"/>
      <c r="E85" s="368"/>
      <c r="F85" s="368"/>
      <c r="G85" s="368"/>
      <c r="H85" s="368"/>
    </row>
    <row r="86" spans="1:8" ht="15.75" customHeight="1" x14ac:dyDescent="0.25">
      <c r="A86" s="434">
        <v>12</v>
      </c>
      <c r="B86" s="437" t="s">
        <v>1502</v>
      </c>
      <c r="C86" s="440" t="s">
        <v>1489</v>
      </c>
      <c r="D86" s="441"/>
      <c r="E86" s="441"/>
      <c r="F86" s="441"/>
      <c r="G86" s="441"/>
      <c r="H86" s="442"/>
    </row>
    <row r="87" spans="1:8" ht="13.5" customHeight="1" x14ac:dyDescent="0.25">
      <c r="A87" s="435"/>
      <c r="B87" s="438"/>
      <c r="C87" s="377"/>
      <c r="D87" s="38"/>
      <c r="E87" s="38"/>
      <c r="F87" s="38"/>
      <c r="G87" s="38"/>
      <c r="H87" s="38"/>
    </row>
    <row r="88" spans="1:8" ht="15.75" customHeight="1" x14ac:dyDescent="0.25">
      <c r="A88" s="435"/>
      <c r="B88" s="438"/>
      <c r="C88" s="440" t="s">
        <v>1490</v>
      </c>
      <c r="D88" s="441"/>
      <c r="E88" s="441"/>
      <c r="F88" s="441"/>
      <c r="G88" s="441"/>
      <c r="H88" s="442"/>
    </row>
    <row r="89" spans="1:8" ht="17.25" customHeight="1" x14ac:dyDescent="0.25">
      <c r="A89" s="435"/>
      <c r="B89" s="438"/>
      <c r="C89" s="230">
        <v>117.1</v>
      </c>
      <c r="D89" s="230">
        <v>83</v>
      </c>
      <c r="E89" s="230">
        <v>85.3</v>
      </c>
      <c r="F89" s="230">
        <v>87.3</v>
      </c>
      <c r="G89" s="230">
        <v>89.3</v>
      </c>
      <c r="H89" s="378">
        <f>C89+D89+E89+F89+G89</f>
        <v>462</v>
      </c>
    </row>
    <row r="90" spans="1:8" ht="18" customHeight="1" x14ac:dyDescent="0.25">
      <c r="A90" s="435"/>
      <c r="B90" s="438"/>
      <c r="C90" s="440" t="s">
        <v>1491</v>
      </c>
      <c r="D90" s="441"/>
      <c r="E90" s="441"/>
      <c r="F90" s="441"/>
      <c r="G90" s="441"/>
      <c r="H90" s="442"/>
    </row>
    <row r="91" spans="1:8" ht="15" customHeight="1" x14ac:dyDescent="0.25">
      <c r="A91" s="435"/>
      <c r="B91" s="439"/>
      <c r="C91" s="374"/>
      <c r="D91" s="368"/>
      <c r="E91" s="368"/>
      <c r="F91" s="368"/>
      <c r="G91" s="368"/>
      <c r="H91" s="368"/>
    </row>
    <row r="92" spans="1:8" x14ac:dyDescent="0.25">
      <c r="A92" s="436"/>
      <c r="B92" s="364" t="s">
        <v>1515</v>
      </c>
      <c r="C92" s="374"/>
      <c r="D92" s="368"/>
      <c r="E92" s="368"/>
      <c r="F92" s="368"/>
      <c r="G92" s="368"/>
      <c r="H92" s="368"/>
    </row>
    <row r="93" spans="1:8" ht="15.75" customHeight="1" x14ac:dyDescent="0.25">
      <c r="A93" s="434">
        <v>13</v>
      </c>
      <c r="B93" s="437" t="s">
        <v>1503</v>
      </c>
      <c r="C93" s="440" t="s">
        <v>1489</v>
      </c>
      <c r="D93" s="441"/>
      <c r="E93" s="441"/>
      <c r="F93" s="441"/>
      <c r="G93" s="441"/>
      <c r="H93" s="442"/>
    </row>
    <row r="94" spans="1:8" ht="13.5" customHeight="1" x14ac:dyDescent="0.25">
      <c r="A94" s="435"/>
      <c r="B94" s="438"/>
      <c r="C94" s="377"/>
      <c r="D94" s="38"/>
      <c r="E94" s="38"/>
      <c r="F94" s="38"/>
      <c r="G94" s="38"/>
      <c r="H94" s="38"/>
    </row>
    <row r="95" spans="1:8" ht="15.75" customHeight="1" x14ac:dyDescent="0.25">
      <c r="A95" s="435"/>
      <c r="B95" s="438"/>
      <c r="C95" s="440" t="s">
        <v>1490</v>
      </c>
      <c r="D95" s="441"/>
      <c r="E95" s="441"/>
      <c r="F95" s="441"/>
      <c r="G95" s="441"/>
      <c r="H95" s="442"/>
    </row>
    <row r="96" spans="1:8" ht="21" customHeight="1" x14ac:dyDescent="0.25">
      <c r="A96" s="435"/>
      <c r="B96" s="438"/>
      <c r="C96" s="230">
        <v>52.6</v>
      </c>
      <c r="D96" s="230">
        <v>390.9</v>
      </c>
      <c r="E96" s="230">
        <v>277</v>
      </c>
      <c r="F96" s="38"/>
      <c r="G96" s="38"/>
      <c r="H96" s="383">
        <f>C96+D96+E96</f>
        <v>720.5</v>
      </c>
    </row>
    <row r="97" spans="1:8" ht="18" customHeight="1" x14ac:dyDescent="0.25">
      <c r="A97" s="435"/>
      <c r="B97" s="438"/>
      <c r="C97" s="440" t="s">
        <v>1491</v>
      </c>
      <c r="D97" s="441"/>
      <c r="E97" s="441"/>
      <c r="F97" s="441"/>
      <c r="G97" s="441"/>
      <c r="H97" s="442"/>
    </row>
    <row r="98" spans="1:8" ht="15" customHeight="1" x14ac:dyDescent="0.25">
      <c r="A98" s="435"/>
      <c r="B98" s="439"/>
      <c r="C98" s="374"/>
      <c r="D98" s="368"/>
      <c r="E98" s="368"/>
      <c r="F98" s="368"/>
      <c r="G98" s="368"/>
      <c r="H98" s="368"/>
    </row>
    <row r="99" spans="1:8" ht="18" x14ac:dyDescent="0.25">
      <c r="A99" s="436"/>
      <c r="B99" s="364" t="s">
        <v>1515</v>
      </c>
      <c r="C99" s="383">
        <f>C96</f>
        <v>52.6</v>
      </c>
      <c r="D99" s="383">
        <f>D96</f>
        <v>390.9</v>
      </c>
      <c r="E99" s="383">
        <f>E96</f>
        <v>277</v>
      </c>
      <c r="F99" s="383"/>
      <c r="G99" s="383"/>
      <c r="H99" s="383">
        <f>C99+D99+E99</f>
        <v>720.5</v>
      </c>
    </row>
    <row r="100" spans="1:8" ht="15.75" customHeight="1" x14ac:dyDescent="0.25">
      <c r="A100" s="434">
        <v>14</v>
      </c>
      <c r="B100" s="437" t="s">
        <v>1504</v>
      </c>
      <c r="C100" s="453" t="s">
        <v>1489</v>
      </c>
      <c r="D100" s="454"/>
      <c r="E100" s="454"/>
      <c r="F100" s="454"/>
      <c r="G100" s="454"/>
      <c r="H100" s="442"/>
    </row>
    <row r="101" spans="1:8" ht="18" x14ac:dyDescent="0.25">
      <c r="A101" s="435"/>
      <c r="B101" s="452"/>
      <c r="C101" s="230">
        <v>537.79999999999995</v>
      </c>
      <c r="D101" s="230">
        <v>849.8</v>
      </c>
      <c r="E101" s="230">
        <v>2063.3000000000002</v>
      </c>
      <c r="F101" s="230">
        <v>1040.4000000000001</v>
      </c>
      <c r="G101" s="230">
        <v>270</v>
      </c>
      <c r="H101" s="383">
        <f>C101+D101+E101+F101+G101</f>
        <v>4761.3</v>
      </c>
    </row>
    <row r="102" spans="1:8" ht="15.75" customHeight="1" x14ac:dyDescent="0.25">
      <c r="A102" s="435"/>
      <c r="B102" s="438"/>
      <c r="C102" s="455" t="s">
        <v>1490</v>
      </c>
      <c r="D102" s="456"/>
      <c r="E102" s="456"/>
      <c r="F102" s="456"/>
      <c r="G102" s="456"/>
      <c r="H102" s="448"/>
    </row>
    <row r="103" spans="1:8" ht="15.75" customHeight="1" x14ac:dyDescent="0.25">
      <c r="A103" s="435"/>
      <c r="B103" s="452"/>
      <c r="C103" s="230">
        <v>1978.2</v>
      </c>
      <c r="D103" s="230">
        <v>2862</v>
      </c>
      <c r="E103" s="230">
        <v>7148.6</v>
      </c>
      <c r="F103" s="230">
        <v>9483.7000000000007</v>
      </c>
      <c r="G103" s="230">
        <v>16330.3</v>
      </c>
      <c r="H103" s="383">
        <f>C103+D103+E103+F103+G103</f>
        <v>37802.800000000003</v>
      </c>
    </row>
    <row r="104" spans="1:8" ht="18" customHeight="1" x14ac:dyDescent="0.25">
      <c r="A104" s="435"/>
      <c r="B104" s="438"/>
      <c r="C104" s="457" t="s">
        <v>1491</v>
      </c>
      <c r="D104" s="458"/>
      <c r="E104" s="458"/>
      <c r="F104" s="458"/>
      <c r="G104" s="458"/>
      <c r="H104" s="442"/>
    </row>
    <row r="105" spans="1:8" ht="15" customHeight="1" x14ac:dyDescent="0.25">
      <c r="A105" s="435"/>
      <c r="B105" s="439"/>
      <c r="C105" s="374"/>
      <c r="D105" s="368"/>
      <c r="E105" s="368"/>
      <c r="F105" s="368"/>
      <c r="G105" s="368"/>
      <c r="H105" s="368"/>
    </row>
    <row r="106" spans="1:8" ht="18" x14ac:dyDescent="0.25">
      <c r="A106" s="436"/>
      <c r="B106" s="364" t="s">
        <v>1515</v>
      </c>
      <c r="C106" s="383">
        <f>C101+C103</f>
        <v>2516</v>
      </c>
      <c r="D106" s="383">
        <f>D101+D103</f>
        <v>3711.8</v>
      </c>
      <c r="E106" s="383">
        <f>E101+E103</f>
        <v>9211.9000000000015</v>
      </c>
      <c r="F106" s="383">
        <f>F101+F103</f>
        <v>10524.1</v>
      </c>
      <c r="G106" s="383">
        <f>G101+G103</f>
        <v>16600.3</v>
      </c>
      <c r="H106" s="383">
        <f>C106+D106+E106+F106+G106</f>
        <v>42564.100000000006</v>
      </c>
    </row>
    <row r="107" spans="1:8" ht="15.75" customHeight="1" x14ac:dyDescent="0.25">
      <c r="A107" s="434">
        <v>15</v>
      </c>
      <c r="B107" s="437" t="s">
        <v>1505</v>
      </c>
      <c r="C107" s="440" t="s">
        <v>1489</v>
      </c>
      <c r="D107" s="441"/>
      <c r="E107" s="441"/>
      <c r="F107" s="441"/>
      <c r="G107" s="441"/>
      <c r="H107" s="442"/>
    </row>
    <row r="108" spans="1:8" ht="13.5" customHeight="1" x14ac:dyDescent="0.25">
      <c r="A108" s="435"/>
      <c r="B108" s="438"/>
      <c r="C108" s="377"/>
      <c r="D108" s="38"/>
      <c r="E108" s="38"/>
      <c r="F108" s="38"/>
      <c r="G108" s="38"/>
      <c r="H108" s="38"/>
    </row>
    <row r="109" spans="1:8" ht="15.75" customHeight="1" x14ac:dyDescent="0.25">
      <c r="A109" s="435"/>
      <c r="B109" s="438"/>
      <c r="C109" s="440" t="s">
        <v>1490</v>
      </c>
      <c r="D109" s="441"/>
      <c r="E109" s="441"/>
      <c r="F109" s="441"/>
      <c r="G109" s="441"/>
      <c r="H109" s="442"/>
    </row>
    <row r="110" spans="1:8" ht="13.5" customHeight="1" x14ac:dyDescent="0.25">
      <c r="A110" s="435"/>
      <c r="B110" s="438"/>
      <c r="C110" s="377"/>
      <c r="D110" s="38"/>
      <c r="E110" s="38"/>
      <c r="F110" s="38"/>
      <c r="G110" s="38"/>
      <c r="H110" s="38"/>
    </row>
    <row r="111" spans="1:8" ht="18" customHeight="1" x14ac:dyDescent="0.25">
      <c r="A111" s="435"/>
      <c r="B111" s="438"/>
      <c r="C111" s="440" t="s">
        <v>1491</v>
      </c>
      <c r="D111" s="441"/>
      <c r="E111" s="441"/>
      <c r="F111" s="441"/>
      <c r="G111" s="441"/>
      <c r="H111" s="442"/>
    </row>
    <row r="112" spans="1:8" ht="15" customHeight="1" x14ac:dyDescent="0.25">
      <c r="A112" s="435"/>
      <c r="B112" s="439"/>
      <c r="C112" s="374"/>
      <c r="D112" s="368"/>
      <c r="E112" s="368"/>
      <c r="F112" s="368"/>
      <c r="G112" s="368"/>
      <c r="H112" s="368"/>
    </row>
    <row r="113" spans="1:8" x14ac:dyDescent="0.25">
      <c r="A113" s="436"/>
      <c r="B113" s="364" t="s">
        <v>1515</v>
      </c>
      <c r="C113" s="374"/>
      <c r="D113" s="368"/>
      <c r="E113" s="368"/>
      <c r="F113" s="368"/>
      <c r="G113" s="368"/>
      <c r="H113" s="368"/>
    </row>
    <row r="114" spans="1:8" ht="15.75" customHeight="1" x14ac:dyDescent="0.25">
      <c r="A114" s="434">
        <v>16</v>
      </c>
      <c r="B114" s="437" t="s">
        <v>1506</v>
      </c>
      <c r="C114" s="440" t="s">
        <v>1489</v>
      </c>
      <c r="D114" s="441"/>
      <c r="E114" s="441"/>
      <c r="F114" s="441"/>
      <c r="G114" s="441"/>
      <c r="H114" s="442"/>
    </row>
    <row r="115" spans="1:8" ht="13.5" customHeight="1" x14ac:dyDescent="0.25">
      <c r="A115" s="435"/>
      <c r="B115" s="438"/>
      <c r="C115" s="377"/>
      <c r="D115" s="38"/>
      <c r="E115" s="38"/>
      <c r="F115" s="38"/>
      <c r="G115" s="38"/>
      <c r="H115" s="38"/>
    </row>
    <row r="116" spans="1:8" ht="15.75" customHeight="1" x14ac:dyDescent="0.25">
      <c r="A116" s="435"/>
      <c r="B116" s="438"/>
      <c r="C116" s="440" t="s">
        <v>1490</v>
      </c>
      <c r="D116" s="441"/>
      <c r="E116" s="441"/>
      <c r="F116" s="441"/>
      <c r="G116" s="441"/>
      <c r="H116" s="442"/>
    </row>
    <row r="117" spans="1:8" ht="23.25" customHeight="1" x14ac:dyDescent="0.25">
      <c r="A117" s="435"/>
      <c r="B117" s="438"/>
      <c r="C117" s="377">
        <v>22.8</v>
      </c>
      <c r="D117" s="38">
        <v>8.8000000000000007</v>
      </c>
      <c r="E117" s="38"/>
      <c r="F117" s="38"/>
      <c r="G117" s="38"/>
      <c r="H117" s="38"/>
    </row>
    <row r="118" spans="1:8" ht="18" customHeight="1" x14ac:dyDescent="0.25">
      <c r="A118" s="435"/>
      <c r="B118" s="438"/>
      <c r="C118" s="440" t="s">
        <v>1491</v>
      </c>
      <c r="D118" s="441"/>
      <c r="E118" s="441"/>
      <c r="F118" s="441"/>
      <c r="G118" s="441"/>
      <c r="H118" s="442"/>
    </row>
    <row r="119" spans="1:8" ht="15" customHeight="1" x14ac:dyDescent="0.25">
      <c r="A119" s="435"/>
      <c r="B119" s="439"/>
      <c r="C119" s="374"/>
      <c r="D119" s="368"/>
      <c r="E119" s="368"/>
      <c r="F119" s="368"/>
      <c r="G119" s="368"/>
      <c r="H119" s="368"/>
    </row>
    <row r="120" spans="1:8" x14ac:dyDescent="0.25">
      <c r="A120" s="436"/>
      <c r="B120" s="364" t="s">
        <v>1515</v>
      </c>
      <c r="C120" s="374"/>
      <c r="D120" s="368"/>
      <c r="E120" s="368"/>
      <c r="F120" s="368"/>
      <c r="G120" s="368"/>
      <c r="H120" s="368"/>
    </row>
    <row r="121" spans="1:8" ht="15.75" customHeight="1" x14ac:dyDescent="0.25">
      <c r="A121" s="434">
        <v>17</v>
      </c>
      <c r="B121" s="437" t="s">
        <v>1507</v>
      </c>
      <c r="C121" s="440" t="s">
        <v>1489</v>
      </c>
      <c r="D121" s="441"/>
      <c r="E121" s="441"/>
      <c r="F121" s="441"/>
      <c r="G121" s="441"/>
      <c r="H121" s="442"/>
    </row>
    <row r="122" spans="1:8" ht="13.5" customHeight="1" x14ac:dyDescent="0.25">
      <c r="A122" s="435"/>
      <c r="B122" s="438"/>
      <c r="C122" s="377"/>
      <c r="D122" s="38"/>
      <c r="E122" s="38"/>
      <c r="F122" s="38"/>
      <c r="G122" s="38"/>
      <c r="H122" s="38"/>
    </row>
    <row r="123" spans="1:8" ht="15.75" customHeight="1" x14ac:dyDescent="0.25">
      <c r="A123" s="435"/>
      <c r="B123" s="438"/>
      <c r="C123" s="440" t="s">
        <v>1490</v>
      </c>
      <c r="D123" s="441"/>
      <c r="E123" s="441"/>
      <c r="F123" s="441"/>
      <c r="G123" s="441"/>
      <c r="H123" s="442"/>
    </row>
    <row r="124" spans="1:8" ht="13.5" customHeight="1" x14ac:dyDescent="0.25">
      <c r="A124" s="435"/>
      <c r="B124" s="438"/>
      <c r="C124" s="377"/>
      <c r="D124" s="38"/>
      <c r="E124" s="38"/>
      <c r="F124" s="38"/>
      <c r="G124" s="38"/>
      <c r="H124" s="38"/>
    </row>
    <row r="125" spans="1:8" ht="18" customHeight="1" x14ac:dyDescent="0.25">
      <c r="A125" s="435"/>
      <c r="B125" s="438"/>
      <c r="C125" s="440" t="s">
        <v>1491</v>
      </c>
      <c r="D125" s="441"/>
      <c r="E125" s="441"/>
      <c r="F125" s="441"/>
      <c r="G125" s="441"/>
      <c r="H125" s="442"/>
    </row>
    <row r="126" spans="1:8" ht="15" customHeight="1" x14ac:dyDescent="0.25">
      <c r="A126" s="435"/>
      <c r="B126" s="439"/>
      <c r="C126" s="374"/>
      <c r="D126" s="368"/>
      <c r="E126" s="368"/>
      <c r="F126" s="368"/>
      <c r="G126" s="368"/>
      <c r="H126" s="368"/>
    </row>
    <row r="127" spans="1:8" x14ac:dyDescent="0.25">
      <c r="A127" s="436"/>
      <c r="B127" s="364" t="s">
        <v>1515</v>
      </c>
      <c r="C127" s="374"/>
      <c r="D127" s="368"/>
      <c r="E127" s="368"/>
      <c r="F127" s="368"/>
      <c r="G127" s="368"/>
      <c r="H127" s="368"/>
    </row>
    <row r="128" spans="1:8" ht="15.75" customHeight="1" x14ac:dyDescent="0.25">
      <c r="A128" s="434">
        <v>18</v>
      </c>
      <c r="B128" s="437" t="s">
        <v>1508</v>
      </c>
      <c r="C128" s="440" t="s">
        <v>1489</v>
      </c>
      <c r="D128" s="441"/>
      <c r="E128" s="441"/>
      <c r="F128" s="441"/>
      <c r="G128" s="441"/>
      <c r="H128" s="442"/>
    </row>
    <row r="129" spans="1:8" ht="19.5" customHeight="1" x14ac:dyDescent="0.25">
      <c r="A129" s="435"/>
      <c r="B129" s="438"/>
      <c r="C129" s="381">
        <v>9715.1</v>
      </c>
      <c r="D129" s="381">
        <v>8837</v>
      </c>
      <c r="E129" s="381">
        <v>1464.5</v>
      </c>
      <c r="F129" s="381">
        <v>1841.8</v>
      </c>
      <c r="G129" s="312"/>
      <c r="H129" s="134">
        <f>C129+D129+E129+F129</f>
        <v>21858.399999999998</v>
      </c>
    </row>
    <row r="130" spans="1:8" ht="15.75" customHeight="1" x14ac:dyDescent="0.25">
      <c r="A130" s="435"/>
      <c r="B130" s="438"/>
      <c r="C130" s="443" t="s">
        <v>1490</v>
      </c>
      <c r="D130" s="444"/>
      <c r="E130" s="444"/>
      <c r="F130" s="444"/>
      <c r="G130" s="444"/>
      <c r="H130" s="445"/>
    </row>
    <row r="131" spans="1:8" ht="21" customHeight="1" x14ac:dyDescent="0.25">
      <c r="A131" s="435"/>
      <c r="B131" s="438"/>
      <c r="C131" s="312">
        <v>1073</v>
      </c>
      <c r="D131" s="312"/>
      <c r="E131" s="312"/>
      <c r="F131" s="312"/>
      <c r="G131" s="312"/>
      <c r="H131" s="134">
        <f>C131</f>
        <v>1073</v>
      </c>
    </row>
    <row r="132" spans="1:8" ht="18" customHeight="1" x14ac:dyDescent="0.25">
      <c r="A132" s="435"/>
      <c r="B132" s="438"/>
      <c r="C132" s="446" t="s">
        <v>1491</v>
      </c>
      <c r="D132" s="447"/>
      <c r="E132" s="447"/>
      <c r="F132" s="447"/>
      <c r="G132" s="447"/>
      <c r="H132" s="448"/>
    </row>
    <row r="133" spans="1:8" ht="15" customHeight="1" x14ac:dyDescent="0.3">
      <c r="A133" s="435"/>
      <c r="B133" s="439"/>
      <c r="C133" s="384"/>
      <c r="D133" s="132"/>
      <c r="E133" s="132"/>
      <c r="F133" s="132"/>
      <c r="G133" s="132"/>
      <c r="H133" s="132"/>
    </row>
    <row r="134" spans="1:8" ht="18" x14ac:dyDescent="0.25">
      <c r="A134" s="436"/>
      <c r="B134" s="364" t="s">
        <v>1515</v>
      </c>
      <c r="C134" s="134">
        <f>C129+C131</f>
        <v>10788.1</v>
      </c>
      <c r="D134" s="134">
        <f>D129</f>
        <v>8837</v>
      </c>
      <c r="E134" s="134">
        <f>E129</f>
        <v>1464.5</v>
      </c>
      <c r="F134" s="134">
        <f>F129</f>
        <v>1841.8</v>
      </c>
      <c r="G134" s="134"/>
      <c r="H134" s="134">
        <f>C134+D134+E134+F134</f>
        <v>22931.399999999998</v>
      </c>
    </row>
    <row r="135" spans="1:8" ht="15.75" customHeight="1" x14ac:dyDescent="0.25">
      <c r="A135" s="434">
        <v>19</v>
      </c>
      <c r="B135" s="437" t="s">
        <v>1509</v>
      </c>
      <c r="C135" s="449" t="s">
        <v>1489</v>
      </c>
      <c r="D135" s="450"/>
      <c r="E135" s="450"/>
      <c r="F135" s="450"/>
      <c r="G135" s="450"/>
      <c r="H135" s="451"/>
    </row>
    <row r="136" spans="1:8" ht="21" customHeight="1" x14ac:dyDescent="0.25">
      <c r="A136" s="435"/>
      <c r="B136" s="438"/>
      <c r="C136" s="312">
        <v>1183.26</v>
      </c>
      <c r="D136" s="312"/>
      <c r="E136" s="312">
        <v>2556.3000000000002</v>
      </c>
      <c r="F136" s="312"/>
      <c r="G136" s="312"/>
      <c r="H136" s="134">
        <f>C136+E136</f>
        <v>3739.5600000000004</v>
      </c>
    </row>
    <row r="137" spans="1:8" ht="15.75" customHeight="1" x14ac:dyDescent="0.25">
      <c r="A137" s="435"/>
      <c r="B137" s="438"/>
      <c r="C137" s="449" t="s">
        <v>1490</v>
      </c>
      <c r="D137" s="450"/>
      <c r="E137" s="450"/>
      <c r="F137" s="450"/>
      <c r="G137" s="450"/>
      <c r="H137" s="451"/>
    </row>
    <row r="138" spans="1:8" ht="18" x14ac:dyDescent="0.25">
      <c r="A138" s="435"/>
      <c r="B138" s="438"/>
      <c r="C138" s="312">
        <v>767.9</v>
      </c>
      <c r="D138" s="312">
        <v>748.9</v>
      </c>
      <c r="E138" s="312">
        <v>1410.5</v>
      </c>
      <c r="F138" s="312">
        <v>1144.5</v>
      </c>
      <c r="G138" s="312">
        <v>222.2</v>
      </c>
      <c r="H138" s="134">
        <f>C138+D138+E138+F138+G138</f>
        <v>4294</v>
      </c>
    </row>
    <row r="139" spans="1:8" ht="18" customHeight="1" x14ac:dyDescent="0.25">
      <c r="A139" s="435"/>
      <c r="B139" s="438"/>
      <c r="C139" s="449" t="s">
        <v>1491</v>
      </c>
      <c r="D139" s="450"/>
      <c r="E139" s="450"/>
      <c r="F139" s="450"/>
      <c r="G139" s="450"/>
      <c r="H139" s="451"/>
    </row>
    <row r="140" spans="1:8" ht="18.75" customHeight="1" x14ac:dyDescent="0.25">
      <c r="A140" s="435"/>
      <c r="B140" s="439"/>
      <c r="C140" s="312">
        <v>433.072</v>
      </c>
      <c r="D140" s="385"/>
      <c r="E140" s="385"/>
      <c r="F140" s="385"/>
      <c r="G140" s="385"/>
      <c r="H140" s="134">
        <f>C140</f>
        <v>433.072</v>
      </c>
    </row>
    <row r="141" spans="1:8" ht="18" x14ac:dyDescent="0.25">
      <c r="A141" s="436"/>
      <c r="B141" s="364" t="s">
        <v>1515</v>
      </c>
      <c r="C141" s="134">
        <f>C136+C138+C140</f>
        <v>2384.232</v>
      </c>
      <c r="D141" s="134">
        <f>D138</f>
        <v>748.9</v>
      </c>
      <c r="E141" s="134">
        <f>E136+E138</f>
        <v>3966.8</v>
      </c>
      <c r="F141" s="134">
        <f>F138</f>
        <v>1144.5</v>
      </c>
      <c r="G141" s="134">
        <f>G138</f>
        <v>222.2</v>
      </c>
      <c r="H141" s="134">
        <f>C141+D141+E141+F141+G141</f>
        <v>8466.6320000000014</v>
      </c>
    </row>
    <row r="142" spans="1:8" ht="15.75" customHeight="1" x14ac:dyDescent="0.25">
      <c r="A142" s="434">
        <v>20</v>
      </c>
      <c r="B142" s="437" t="s">
        <v>1399</v>
      </c>
      <c r="C142" s="440" t="s">
        <v>1489</v>
      </c>
      <c r="D142" s="441"/>
      <c r="E142" s="441"/>
      <c r="F142" s="441"/>
      <c r="G142" s="441"/>
      <c r="H142" s="442"/>
    </row>
    <row r="143" spans="1:8" ht="13.5" customHeight="1" x14ac:dyDescent="0.25">
      <c r="A143" s="435"/>
      <c r="B143" s="438"/>
      <c r="C143" s="377"/>
      <c r="D143" s="38"/>
      <c r="E143" s="38"/>
      <c r="F143" s="38"/>
      <c r="G143" s="38"/>
      <c r="H143" s="38"/>
    </row>
    <row r="144" spans="1:8" ht="15.75" customHeight="1" x14ac:dyDescent="0.25">
      <c r="A144" s="435"/>
      <c r="B144" s="438"/>
      <c r="C144" s="440" t="s">
        <v>1490</v>
      </c>
      <c r="D144" s="441"/>
      <c r="E144" s="441"/>
      <c r="F144" s="441"/>
      <c r="G144" s="441"/>
      <c r="H144" s="442"/>
    </row>
    <row r="145" spans="1:8" ht="24.75" customHeight="1" x14ac:dyDescent="0.25">
      <c r="A145" s="435"/>
      <c r="B145" s="438"/>
      <c r="C145" s="25">
        <v>22.4</v>
      </c>
      <c r="D145" s="25">
        <v>20.3</v>
      </c>
      <c r="E145" s="38"/>
      <c r="F145" s="38"/>
      <c r="G145" s="38"/>
      <c r="H145" s="38"/>
    </row>
    <row r="146" spans="1:8" ht="18" customHeight="1" x14ac:dyDescent="0.25">
      <c r="A146" s="435"/>
      <c r="B146" s="438"/>
      <c r="C146" s="440" t="s">
        <v>1491</v>
      </c>
      <c r="D146" s="441"/>
      <c r="E146" s="441"/>
      <c r="F146" s="441"/>
      <c r="G146" s="441"/>
      <c r="H146" s="442"/>
    </row>
    <row r="147" spans="1:8" ht="15" customHeight="1" x14ac:dyDescent="0.25">
      <c r="A147" s="435"/>
      <c r="B147" s="439"/>
      <c r="C147" s="374"/>
      <c r="D147" s="368"/>
      <c r="E147" s="368"/>
      <c r="F147" s="368"/>
      <c r="G147" s="368"/>
      <c r="H147" s="368"/>
    </row>
    <row r="148" spans="1:8" x14ac:dyDescent="0.25">
      <c r="A148" s="436"/>
      <c r="B148" s="364" t="s">
        <v>19</v>
      </c>
      <c r="C148" s="374"/>
      <c r="D148" s="368"/>
      <c r="E148" s="368"/>
      <c r="F148" s="368"/>
      <c r="G148" s="368"/>
      <c r="H148" s="368"/>
    </row>
    <row r="149" spans="1:8" ht="15.75" x14ac:dyDescent="0.25">
      <c r="A149" s="434">
        <v>20</v>
      </c>
      <c r="B149" s="437" t="s">
        <v>1627</v>
      </c>
      <c r="C149" s="440" t="s">
        <v>1489</v>
      </c>
      <c r="D149" s="441"/>
      <c r="E149" s="441"/>
      <c r="F149" s="441"/>
      <c r="G149" s="441"/>
      <c r="H149" s="442"/>
    </row>
    <row r="150" spans="1:8" ht="18" x14ac:dyDescent="0.25">
      <c r="A150" s="435"/>
      <c r="B150" s="438"/>
      <c r="C150" s="377"/>
      <c r="D150" s="38"/>
      <c r="E150" s="38"/>
      <c r="F150" s="38"/>
      <c r="G150" s="38"/>
      <c r="H150" s="38"/>
    </row>
    <row r="151" spans="1:8" ht="15.75" x14ac:dyDescent="0.25">
      <c r="A151" s="435"/>
      <c r="B151" s="438"/>
      <c r="C151" s="440" t="s">
        <v>1490</v>
      </c>
      <c r="D151" s="441"/>
      <c r="E151" s="441"/>
      <c r="F151" s="441"/>
      <c r="G151" s="441"/>
      <c r="H151" s="442"/>
    </row>
    <row r="152" spans="1:8" ht="18" x14ac:dyDescent="0.25">
      <c r="A152" s="435"/>
      <c r="B152" s="438"/>
      <c r="C152" s="25">
        <v>170.1</v>
      </c>
      <c r="D152" s="25"/>
      <c r="E152" s="38"/>
      <c r="F152" s="38"/>
      <c r="G152" s="38"/>
      <c r="H152" s="38"/>
    </row>
    <row r="153" spans="1:8" ht="15.75" x14ac:dyDescent="0.25">
      <c r="A153" s="435"/>
      <c r="B153" s="438"/>
      <c r="C153" s="440" t="s">
        <v>1491</v>
      </c>
      <c r="D153" s="441"/>
      <c r="E153" s="441"/>
      <c r="F153" s="441"/>
      <c r="G153" s="441"/>
      <c r="H153" s="442"/>
    </row>
    <row r="154" spans="1:8" x14ac:dyDescent="0.25">
      <c r="A154" s="435"/>
      <c r="B154" s="439"/>
      <c r="C154" s="374"/>
      <c r="D154" s="368"/>
      <c r="E154" s="368"/>
      <c r="F154" s="368"/>
      <c r="G154" s="368"/>
      <c r="H154" s="368"/>
    </row>
    <row r="155" spans="1:8" ht="18" x14ac:dyDescent="0.25">
      <c r="A155" s="436"/>
      <c r="B155" s="364" t="s">
        <v>19</v>
      </c>
      <c r="C155" s="12">
        <v>170.1</v>
      </c>
      <c r="D155" s="368"/>
      <c r="E155" s="368"/>
      <c r="F155" s="368"/>
      <c r="G155" s="368"/>
      <c r="H155" s="368"/>
    </row>
    <row r="156" spans="1:8" ht="18" x14ac:dyDescent="0.25">
      <c r="A156" s="310"/>
      <c r="B156" s="364"/>
      <c r="C156" s="374"/>
      <c r="D156" s="368"/>
      <c r="E156" s="368"/>
      <c r="F156" s="368"/>
      <c r="G156" s="368"/>
      <c r="H156" s="368"/>
    </row>
    <row r="157" spans="1:8" ht="18" x14ac:dyDescent="0.25">
      <c r="A157" s="386"/>
      <c r="B157" s="387" t="s">
        <v>1519</v>
      </c>
      <c r="C157" s="388"/>
      <c r="D157" s="386"/>
      <c r="E157" s="386"/>
      <c r="F157" s="386"/>
      <c r="G157" s="386"/>
      <c r="H157" s="386"/>
    </row>
    <row r="158" spans="1:8" ht="18" x14ac:dyDescent="0.25">
      <c r="A158" s="386"/>
      <c r="B158" s="387" t="s">
        <v>143</v>
      </c>
      <c r="C158" s="383">
        <f>C10+C24+C17+C31+C38+C45+C52+C59+C66+C73+C80+C101+C129+C136</f>
        <v>110884.92</v>
      </c>
      <c r="D158" s="383">
        <f t="shared" ref="D158:G158" si="1">D10+D24+D17+D31+D38+D45+D52+D59+D66+D73+D80+D101+D129+D136</f>
        <v>120513.20899999999</v>
      </c>
      <c r="E158" s="383">
        <f t="shared" si="1"/>
        <v>35472.389000000003</v>
      </c>
      <c r="F158" s="383">
        <f t="shared" si="1"/>
        <v>22559.212000000003</v>
      </c>
      <c r="G158" s="383">
        <f t="shared" si="1"/>
        <v>23953.393</v>
      </c>
      <c r="H158" s="383"/>
    </row>
    <row r="159" spans="1:8" ht="18" x14ac:dyDescent="0.25">
      <c r="A159" s="386"/>
      <c r="B159" s="387" t="s">
        <v>203</v>
      </c>
      <c r="C159" s="383">
        <f>C12+C19+C26+C33+C40+C47+C54+C68+C75+C82+C89+C96+C103+C117+C131+C138+C145+C152</f>
        <v>89496.046000000002</v>
      </c>
      <c r="D159" s="383">
        <f t="shared" ref="D159:G159" si="2">D12+D19+D26+D33+D40+D47+D54+D68+D75+D82+D89+D96+D103+D117+D131+D138+D145+D152</f>
        <v>76280.904999999999</v>
      </c>
      <c r="E159" s="383">
        <f t="shared" si="2"/>
        <v>81198.138000000021</v>
      </c>
      <c r="F159" s="383">
        <f t="shared" si="2"/>
        <v>80670.680999999997</v>
      </c>
      <c r="G159" s="383">
        <f t="shared" si="2"/>
        <v>84175.400000000009</v>
      </c>
      <c r="H159" s="383"/>
    </row>
    <row r="160" spans="1:8" ht="18" x14ac:dyDescent="0.25">
      <c r="A160" s="386"/>
      <c r="B160" s="387" t="s">
        <v>234</v>
      </c>
      <c r="C160" s="383">
        <f>C21+C28+C49+C56+C63+C70+C77+C84+C140</f>
        <v>238398.97199999998</v>
      </c>
      <c r="D160" s="383">
        <f t="shared" ref="D160:G160" si="3">D21+D28+D49+D56+D63+D70+D77+D84+D140</f>
        <v>216392.59999999998</v>
      </c>
      <c r="E160" s="383">
        <f t="shared" si="3"/>
        <v>119946.99999999999</v>
      </c>
      <c r="F160" s="383">
        <f t="shared" si="3"/>
        <v>65990.100000000006</v>
      </c>
      <c r="G160" s="383">
        <f t="shared" si="3"/>
        <v>294244.30000000005</v>
      </c>
      <c r="H160" s="383"/>
    </row>
  </sheetData>
  <mergeCells count="112">
    <mergeCell ref="G2:H2"/>
    <mergeCell ref="A3:H3"/>
    <mergeCell ref="A4:H4"/>
    <mergeCell ref="A5:H5"/>
    <mergeCell ref="A7:A8"/>
    <mergeCell ref="B7:B8"/>
    <mergeCell ref="C7:H7"/>
    <mergeCell ref="A9:A15"/>
    <mergeCell ref="B9:B14"/>
    <mergeCell ref="C9:H9"/>
    <mergeCell ref="C11:H11"/>
    <mergeCell ref="C13:H13"/>
    <mergeCell ref="A16:A22"/>
    <mergeCell ref="B16:B21"/>
    <mergeCell ref="C16:H16"/>
    <mergeCell ref="C18:H18"/>
    <mergeCell ref="C20:H20"/>
    <mergeCell ref="A23:A29"/>
    <mergeCell ref="B23:B28"/>
    <mergeCell ref="C23:H23"/>
    <mergeCell ref="C25:H25"/>
    <mergeCell ref="C27:H27"/>
    <mergeCell ref="A30:A36"/>
    <mergeCell ref="B30:B35"/>
    <mergeCell ref="C30:H30"/>
    <mergeCell ref="C32:H32"/>
    <mergeCell ref="C34:H34"/>
    <mergeCell ref="A37:A43"/>
    <mergeCell ref="B37:B42"/>
    <mergeCell ref="C37:H37"/>
    <mergeCell ref="C39:H39"/>
    <mergeCell ref="C41:H41"/>
    <mergeCell ref="A44:A50"/>
    <mergeCell ref="B44:B49"/>
    <mergeCell ref="C44:H44"/>
    <mergeCell ref="C46:H46"/>
    <mergeCell ref="C48:H48"/>
    <mergeCell ref="A51:A57"/>
    <mergeCell ref="B51:B56"/>
    <mergeCell ref="C51:H51"/>
    <mergeCell ref="C53:H53"/>
    <mergeCell ref="C55:H55"/>
    <mergeCell ref="A58:A64"/>
    <mergeCell ref="B58:B63"/>
    <mergeCell ref="C58:H58"/>
    <mergeCell ref="C60:H60"/>
    <mergeCell ref="C62:H62"/>
    <mergeCell ref="A65:A71"/>
    <mergeCell ref="B65:B70"/>
    <mergeCell ref="C65:H65"/>
    <mergeCell ref="C67:H67"/>
    <mergeCell ref="C69:H69"/>
    <mergeCell ref="A72:A78"/>
    <mergeCell ref="B72:B77"/>
    <mergeCell ref="C72:H72"/>
    <mergeCell ref="C74:H74"/>
    <mergeCell ref="C76:H76"/>
    <mergeCell ref="A79:A85"/>
    <mergeCell ref="B79:B84"/>
    <mergeCell ref="C79:H79"/>
    <mergeCell ref="C81:H81"/>
    <mergeCell ref="C83:H83"/>
    <mergeCell ref="A86:A92"/>
    <mergeCell ref="B86:B91"/>
    <mergeCell ref="C86:H86"/>
    <mergeCell ref="C88:H88"/>
    <mergeCell ref="C90:H90"/>
    <mergeCell ref="A93:A99"/>
    <mergeCell ref="B93:B98"/>
    <mergeCell ref="C93:H93"/>
    <mergeCell ref="C95:H95"/>
    <mergeCell ref="C97:H97"/>
    <mergeCell ref="A100:A106"/>
    <mergeCell ref="B100:B105"/>
    <mergeCell ref="C100:H100"/>
    <mergeCell ref="C102:H102"/>
    <mergeCell ref="C104:H104"/>
    <mergeCell ref="A107:A113"/>
    <mergeCell ref="B107:B112"/>
    <mergeCell ref="C107:H107"/>
    <mergeCell ref="C109:H109"/>
    <mergeCell ref="C111:H111"/>
    <mergeCell ref="A114:A120"/>
    <mergeCell ref="B114:B119"/>
    <mergeCell ref="C114:H114"/>
    <mergeCell ref="C116:H116"/>
    <mergeCell ref="C118:H118"/>
    <mergeCell ref="A121:A127"/>
    <mergeCell ref="B121:B126"/>
    <mergeCell ref="C121:H121"/>
    <mergeCell ref="C123:H123"/>
    <mergeCell ref="C125:H125"/>
    <mergeCell ref="A128:A134"/>
    <mergeCell ref="B128:B133"/>
    <mergeCell ref="C128:H128"/>
    <mergeCell ref="C130:H130"/>
    <mergeCell ref="C132:H132"/>
    <mergeCell ref="A149:A155"/>
    <mergeCell ref="B149:B154"/>
    <mergeCell ref="C149:H149"/>
    <mergeCell ref="C151:H151"/>
    <mergeCell ref="C153:H153"/>
    <mergeCell ref="A135:A141"/>
    <mergeCell ref="B135:B140"/>
    <mergeCell ref="C135:H135"/>
    <mergeCell ref="C137:H137"/>
    <mergeCell ref="C139:H139"/>
    <mergeCell ref="A142:A148"/>
    <mergeCell ref="B142:B147"/>
    <mergeCell ref="C142:H142"/>
    <mergeCell ref="C144:H144"/>
    <mergeCell ref="C146:H146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38"/>
  <sheetViews>
    <sheetView tabSelected="1" view="pageBreakPreview" topLeftCell="A52" zoomScale="50" zoomScaleNormal="60" zoomScaleSheetLayoutView="50" workbookViewId="0">
      <selection activeCell="I16" sqref="I16"/>
    </sheetView>
  </sheetViews>
  <sheetFormatPr defaultRowHeight="21" x14ac:dyDescent="0.35"/>
  <cols>
    <col min="1" max="1" width="9.5703125" style="111" bestFit="1" customWidth="1"/>
    <col min="2" max="2" width="69.28515625" style="112" customWidth="1"/>
    <col min="3" max="3" width="25.85546875" style="113" customWidth="1"/>
    <col min="4" max="4" width="31.85546875" style="111" customWidth="1"/>
    <col min="5" max="5" width="21" style="111" customWidth="1"/>
    <col min="6" max="6" width="46.42578125" style="114" customWidth="1"/>
    <col min="7" max="7" width="26.140625" style="111" customWidth="1"/>
    <col min="8" max="8" width="26.5703125" style="111" customWidth="1"/>
    <col min="9" max="10" width="23.28515625" style="111" bestFit="1" customWidth="1"/>
    <col min="11" max="11" width="27.85546875" style="111" customWidth="1"/>
    <col min="12" max="12" width="53" style="111" customWidth="1"/>
    <col min="13" max="13" width="33.28515625" style="111" customWidth="1"/>
    <col min="14" max="14" width="28.140625" style="114" customWidth="1"/>
    <col min="15" max="15" width="22" customWidth="1"/>
  </cols>
  <sheetData>
    <row r="1" spans="1:14" ht="20.25" x14ac:dyDescent="0.25">
      <c r="A1" s="1"/>
      <c r="B1" s="2"/>
      <c r="C1" s="1"/>
      <c r="D1" s="1"/>
      <c r="E1" s="3"/>
      <c r="F1" s="4"/>
      <c r="G1" s="3"/>
      <c r="H1" s="3"/>
      <c r="I1" s="3"/>
      <c r="J1" s="3"/>
      <c r="K1" s="3"/>
      <c r="L1" s="3"/>
      <c r="M1" s="3"/>
      <c r="N1" s="4"/>
    </row>
    <row r="2" spans="1:14" ht="20.25" x14ac:dyDescent="0.25">
      <c r="A2" s="1"/>
      <c r="B2" s="2"/>
      <c r="C2" s="1"/>
      <c r="D2" s="1"/>
      <c r="E2" s="3"/>
      <c r="F2" s="4"/>
      <c r="G2" s="3"/>
      <c r="H2" s="3"/>
      <c r="I2" s="3"/>
      <c r="J2" s="3"/>
      <c r="K2" s="655" t="s">
        <v>0</v>
      </c>
      <c r="L2" s="655"/>
      <c r="M2" s="655"/>
      <c r="N2" s="655"/>
    </row>
    <row r="3" spans="1:14" ht="20.25" x14ac:dyDescent="0.25">
      <c r="A3" s="1"/>
      <c r="B3" s="2"/>
      <c r="C3" s="1"/>
      <c r="D3" s="1"/>
      <c r="E3" s="3"/>
      <c r="F3" s="4"/>
      <c r="G3" s="3"/>
      <c r="H3" s="3"/>
      <c r="I3" s="3"/>
      <c r="J3" s="3"/>
      <c r="K3" s="655" t="s">
        <v>1</v>
      </c>
      <c r="L3" s="655"/>
      <c r="M3" s="655"/>
      <c r="N3" s="655"/>
    </row>
    <row r="4" spans="1:14" ht="20.25" x14ac:dyDescent="0.25">
      <c r="A4" s="1"/>
      <c r="B4" s="2"/>
      <c r="C4" s="1"/>
      <c r="D4" s="1"/>
      <c r="E4" s="3"/>
      <c r="F4" s="4"/>
      <c r="G4" s="3"/>
      <c r="H4" s="3"/>
      <c r="I4" s="3"/>
      <c r="J4" s="3"/>
      <c r="K4" s="655" t="s">
        <v>2</v>
      </c>
      <c r="L4" s="655"/>
      <c r="M4" s="655"/>
      <c r="N4" s="655"/>
    </row>
    <row r="5" spans="1:14" ht="20.25" x14ac:dyDescent="0.25">
      <c r="A5" s="1"/>
      <c r="B5" s="2"/>
      <c r="C5" s="1"/>
      <c r="D5" s="1"/>
      <c r="E5" s="3"/>
      <c r="F5" s="4"/>
      <c r="G5" s="3"/>
      <c r="H5" s="3"/>
      <c r="I5" s="3"/>
      <c r="J5" s="3"/>
      <c r="K5" s="655" t="s">
        <v>3</v>
      </c>
      <c r="L5" s="655"/>
      <c r="M5" s="655"/>
      <c r="N5" s="655"/>
    </row>
    <row r="6" spans="1:14" ht="20.25" x14ac:dyDescent="0.25">
      <c r="A6" s="1"/>
      <c r="B6" s="2"/>
      <c r="C6" s="1"/>
      <c r="D6" s="1"/>
      <c r="E6" s="3"/>
      <c r="F6" s="4"/>
      <c r="G6" s="3"/>
      <c r="H6" s="3"/>
      <c r="I6" s="3"/>
      <c r="J6" s="3"/>
      <c r="K6" s="5"/>
      <c r="L6" s="5"/>
      <c r="M6" s="5"/>
      <c r="N6" s="155"/>
    </row>
    <row r="7" spans="1:14" ht="18" x14ac:dyDescent="0.25">
      <c r="A7" s="656" t="s">
        <v>1645</v>
      </c>
      <c r="B7" s="656"/>
      <c r="C7" s="656"/>
      <c r="D7" s="656"/>
      <c r="E7" s="656"/>
      <c r="F7" s="656"/>
      <c r="G7" s="656"/>
      <c r="H7" s="656"/>
      <c r="I7" s="656"/>
      <c r="J7" s="656"/>
      <c r="K7" s="656"/>
      <c r="L7" s="656"/>
      <c r="M7" s="656"/>
      <c r="N7" s="656"/>
    </row>
    <row r="8" spans="1:14" ht="18" x14ac:dyDescent="0.25">
      <c r="A8" s="656" t="s">
        <v>4</v>
      </c>
      <c r="B8" s="656"/>
      <c r="C8" s="656"/>
      <c r="D8" s="656"/>
      <c r="E8" s="656"/>
      <c r="F8" s="656"/>
      <c r="G8" s="656"/>
      <c r="H8" s="656"/>
      <c r="I8" s="656"/>
      <c r="J8" s="656"/>
      <c r="K8" s="656"/>
      <c r="L8" s="656"/>
      <c r="M8" s="656"/>
      <c r="N8" s="656"/>
    </row>
    <row r="9" spans="1:14" ht="15" x14ac:dyDescent="0.25">
      <c r="A9" s="504" t="s">
        <v>5</v>
      </c>
      <c r="B9" s="631" t="s">
        <v>6</v>
      </c>
      <c r="C9" s="504" t="s">
        <v>7</v>
      </c>
      <c r="D9" s="504" t="s">
        <v>8</v>
      </c>
      <c r="E9" s="504" t="s">
        <v>9</v>
      </c>
      <c r="F9" s="631" t="s">
        <v>10</v>
      </c>
      <c r="G9" s="504" t="s">
        <v>11</v>
      </c>
      <c r="H9" s="504"/>
      <c r="I9" s="504"/>
      <c r="J9" s="504"/>
      <c r="K9" s="504"/>
      <c r="L9" s="504"/>
      <c r="M9" s="504" t="s">
        <v>12</v>
      </c>
      <c r="N9" s="631" t="s">
        <v>13</v>
      </c>
    </row>
    <row r="10" spans="1:14" ht="15" x14ac:dyDescent="0.25">
      <c r="A10" s="504"/>
      <c r="B10" s="631"/>
      <c r="C10" s="504"/>
      <c r="D10" s="504"/>
      <c r="E10" s="504"/>
      <c r="F10" s="631"/>
      <c r="G10" s="504"/>
      <c r="H10" s="504"/>
      <c r="I10" s="504"/>
      <c r="J10" s="504"/>
      <c r="K10" s="504"/>
      <c r="L10" s="504"/>
      <c r="M10" s="504"/>
      <c r="N10" s="631"/>
    </row>
    <row r="11" spans="1:14" ht="18" x14ac:dyDescent="0.25">
      <c r="A11" s="504"/>
      <c r="B11" s="631"/>
      <c r="C11" s="504"/>
      <c r="D11" s="504"/>
      <c r="E11" s="504"/>
      <c r="F11" s="631"/>
      <c r="G11" s="250" t="s">
        <v>14</v>
      </c>
      <c r="H11" s="250" t="s">
        <v>15</v>
      </c>
      <c r="I11" s="250" t="s">
        <v>16</v>
      </c>
      <c r="J11" s="250" t="s">
        <v>17</v>
      </c>
      <c r="K11" s="250" t="s">
        <v>18</v>
      </c>
      <c r="L11" s="250" t="s">
        <v>19</v>
      </c>
      <c r="M11" s="504"/>
      <c r="N11" s="631"/>
    </row>
    <row r="12" spans="1:14" ht="18" x14ac:dyDescent="0.25">
      <c r="A12" s="279">
        <v>1</v>
      </c>
      <c r="B12" s="246">
        <v>2</v>
      </c>
      <c r="C12" s="279">
        <v>3</v>
      </c>
      <c r="D12" s="279">
        <v>4</v>
      </c>
      <c r="E12" s="279">
        <v>5</v>
      </c>
      <c r="F12" s="246">
        <v>6</v>
      </c>
      <c r="G12" s="279">
        <v>7</v>
      </c>
      <c r="H12" s="279">
        <v>8</v>
      </c>
      <c r="I12" s="279">
        <v>9</v>
      </c>
      <c r="J12" s="279">
        <v>10</v>
      </c>
      <c r="K12" s="279">
        <v>11</v>
      </c>
      <c r="L12" s="279">
        <v>12</v>
      </c>
      <c r="M12" s="279">
        <v>13</v>
      </c>
      <c r="N12" s="246">
        <v>14</v>
      </c>
    </row>
    <row r="13" spans="1:14" ht="18" x14ac:dyDescent="0.25">
      <c r="A13" s="504" t="s">
        <v>20</v>
      </c>
      <c r="B13" s="504"/>
      <c r="C13" s="504"/>
      <c r="D13" s="504"/>
      <c r="E13" s="504"/>
      <c r="F13" s="504"/>
      <c r="G13" s="504"/>
      <c r="H13" s="504"/>
      <c r="I13" s="504"/>
      <c r="J13" s="504"/>
      <c r="K13" s="504"/>
      <c r="L13" s="504"/>
      <c r="M13" s="504"/>
      <c r="N13" s="504"/>
    </row>
    <row r="14" spans="1:14" ht="18" x14ac:dyDescent="0.25">
      <c r="A14" s="483" t="s">
        <v>21</v>
      </c>
      <c r="B14" s="484"/>
      <c r="C14" s="484"/>
      <c r="D14" s="484"/>
      <c r="E14" s="484"/>
      <c r="F14" s="484"/>
      <c r="G14" s="484"/>
      <c r="H14" s="484"/>
      <c r="I14" s="484"/>
      <c r="J14" s="484"/>
      <c r="K14" s="484"/>
      <c r="L14" s="484"/>
      <c r="M14" s="484"/>
      <c r="N14" s="485"/>
    </row>
    <row r="15" spans="1:14" ht="18" x14ac:dyDescent="0.25">
      <c r="A15" s="6"/>
      <c r="B15" s="7" t="s">
        <v>22</v>
      </c>
      <c r="C15" s="250"/>
      <c r="D15" s="250"/>
      <c r="E15" s="8"/>
      <c r="F15" s="251"/>
      <c r="G15" s="9"/>
      <c r="H15" s="9"/>
      <c r="I15" s="9"/>
      <c r="J15" s="9"/>
      <c r="K15" s="9"/>
      <c r="L15" s="8"/>
      <c r="M15" s="8"/>
      <c r="N15" s="251"/>
    </row>
    <row r="16" spans="1:14" ht="75.75" customHeight="1" x14ac:dyDescent="0.25">
      <c r="A16" s="251">
        <v>1</v>
      </c>
      <c r="B16" s="10" t="s">
        <v>23</v>
      </c>
      <c r="C16" s="250" t="s">
        <v>24</v>
      </c>
      <c r="D16" s="251" t="s">
        <v>25</v>
      </c>
      <c r="E16" s="251" t="s">
        <v>25</v>
      </c>
      <c r="F16" s="284" t="s">
        <v>26</v>
      </c>
      <c r="G16" s="11">
        <v>0.45</v>
      </c>
      <c r="H16" s="11">
        <v>0.47</v>
      </c>
      <c r="I16" s="11">
        <v>0.5</v>
      </c>
      <c r="J16" s="11">
        <v>0.52</v>
      </c>
      <c r="K16" s="12">
        <v>0.55000000000000004</v>
      </c>
      <c r="L16" s="250" t="s">
        <v>25</v>
      </c>
      <c r="M16" s="250" t="s">
        <v>25</v>
      </c>
      <c r="N16" s="251" t="s">
        <v>25</v>
      </c>
    </row>
    <row r="17" spans="1:14" ht="84" customHeight="1" x14ac:dyDescent="0.25">
      <c r="A17" s="251">
        <v>2</v>
      </c>
      <c r="B17" s="10" t="s">
        <v>27</v>
      </c>
      <c r="C17" s="250" t="s">
        <v>28</v>
      </c>
      <c r="D17" s="251" t="s">
        <v>25</v>
      </c>
      <c r="E17" s="251" t="s">
        <v>25</v>
      </c>
      <c r="F17" s="284" t="s">
        <v>26</v>
      </c>
      <c r="G17" s="13">
        <v>662</v>
      </c>
      <c r="H17" s="13">
        <v>701.1</v>
      </c>
      <c r="I17" s="13">
        <v>798.5</v>
      </c>
      <c r="J17" s="13">
        <v>876.2</v>
      </c>
      <c r="K17" s="12">
        <v>947.3</v>
      </c>
      <c r="L17" s="250"/>
      <c r="M17" s="250"/>
      <c r="N17" s="251"/>
    </row>
    <row r="18" spans="1:14" ht="18" x14ac:dyDescent="0.25">
      <c r="A18" s="279"/>
      <c r="B18" s="7" t="s">
        <v>29</v>
      </c>
      <c r="C18" s="279"/>
      <c r="D18" s="279"/>
      <c r="E18" s="279"/>
      <c r="F18" s="246"/>
      <c r="G18" s="279"/>
      <c r="H18" s="25"/>
      <c r="I18" s="279"/>
      <c r="J18" s="279"/>
      <c r="K18" s="243"/>
      <c r="L18" s="279"/>
      <c r="M18" s="279"/>
      <c r="N18" s="246"/>
    </row>
    <row r="19" spans="1:14" ht="18" customHeight="1" x14ac:dyDescent="0.25">
      <c r="A19" s="475">
        <v>1</v>
      </c>
      <c r="B19" s="486" t="s">
        <v>30</v>
      </c>
      <c r="C19" s="165" t="s">
        <v>31</v>
      </c>
      <c r="D19" s="486" t="s">
        <v>32</v>
      </c>
      <c r="E19" s="486" t="s">
        <v>33</v>
      </c>
      <c r="F19" s="486" t="s">
        <v>34</v>
      </c>
      <c r="G19" s="278">
        <v>23</v>
      </c>
      <c r="H19" s="31">
        <v>2</v>
      </c>
      <c r="I19" s="278">
        <v>3</v>
      </c>
      <c r="J19" s="278">
        <v>4</v>
      </c>
      <c r="K19" s="278">
        <v>5</v>
      </c>
      <c r="L19" s="150">
        <f>SUM(G19:K19)</f>
        <v>37</v>
      </c>
      <c r="M19" s="6"/>
      <c r="N19" s="580" t="s">
        <v>35</v>
      </c>
    </row>
    <row r="20" spans="1:14" s="169" customFormat="1" ht="41.25" customHeight="1" x14ac:dyDescent="0.25">
      <c r="A20" s="498"/>
      <c r="B20" s="502"/>
      <c r="C20" s="653" t="s">
        <v>36</v>
      </c>
      <c r="D20" s="502"/>
      <c r="E20" s="502"/>
      <c r="F20" s="502"/>
      <c r="G20" s="278">
        <v>5106</v>
      </c>
      <c r="H20" s="31">
        <v>294</v>
      </c>
      <c r="I20" s="278">
        <v>350</v>
      </c>
      <c r="J20" s="278">
        <v>450</v>
      </c>
      <c r="K20" s="278">
        <v>550</v>
      </c>
      <c r="L20" s="14">
        <f>SUM(G20:K20)</f>
        <v>6750</v>
      </c>
      <c r="M20" s="243" t="s">
        <v>143</v>
      </c>
      <c r="N20" s="581"/>
    </row>
    <row r="21" spans="1:14" s="170" customFormat="1" ht="23.25" customHeight="1" x14ac:dyDescent="0.25">
      <c r="A21" s="476"/>
      <c r="B21" s="487"/>
      <c r="C21" s="654"/>
      <c r="D21" s="487"/>
      <c r="E21" s="487"/>
      <c r="F21" s="487"/>
      <c r="G21" s="265">
        <v>649</v>
      </c>
      <c r="H21" s="226"/>
      <c r="I21" s="265"/>
      <c r="J21" s="265"/>
      <c r="K21" s="265"/>
      <c r="L21" s="14"/>
      <c r="M21" s="243" t="s">
        <v>203</v>
      </c>
      <c r="N21" s="263"/>
    </row>
    <row r="22" spans="1:14" ht="76.5" customHeight="1" x14ac:dyDescent="0.25">
      <c r="A22" s="241">
        <v>2</v>
      </c>
      <c r="B22" s="271" t="s">
        <v>37</v>
      </c>
      <c r="C22" s="278" t="s">
        <v>38</v>
      </c>
      <c r="D22" s="241" t="s">
        <v>39</v>
      </c>
      <c r="E22" s="246" t="s">
        <v>33</v>
      </c>
      <c r="F22" s="246" t="s">
        <v>40</v>
      </c>
      <c r="G22" s="243" t="s">
        <v>41</v>
      </c>
      <c r="H22" s="40">
        <v>1</v>
      </c>
      <c r="I22" s="243">
        <v>1</v>
      </c>
      <c r="J22" s="243">
        <v>1</v>
      </c>
      <c r="K22" s="243">
        <v>1</v>
      </c>
      <c r="L22" s="150">
        <f>SUM(G22:K22)</f>
        <v>4</v>
      </c>
      <c r="M22" s="279" t="s">
        <v>42</v>
      </c>
      <c r="N22" s="246"/>
    </row>
    <row r="23" spans="1:14" ht="18" x14ac:dyDescent="0.25">
      <c r="A23" s="475">
        <v>3</v>
      </c>
      <c r="B23" s="486" t="s">
        <v>43</v>
      </c>
      <c r="C23" s="278" t="s">
        <v>44</v>
      </c>
      <c r="D23" s="475" t="s">
        <v>32</v>
      </c>
      <c r="E23" s="486" t="s">
        <v>33</v>
      </c>
      <c r="F23" s="486" t="s">
        <v>45</v>
      </c>
      <c r="G23" s="243">
        <v>25</v>
      </c>
      <c r="H23" s="40">
        <v>27</v>
      </c>
      <c r="I23" s="243">
        <v>29</v>
      </c>
      <c r="J23" s="243">
        <v>31</v>
      </c>
      <c r="K23" s="15">
        <v>33</v>
      </c>
      <c r="L23" s="150">
        <f>SUM(G23:K23)</f>
        <v>145</v>
      </c>
      <c r="M23" s="6"/>
      <c r="N23" s="580">
        <v>288114015</v>
      </c>
    </row>
    <row r="24" spans="1:14" s="169" customFormat="1" ht="18" x14ac:dyDescent="0.25">
      <c r="A24" s="498"/>
      <c r="B24" s="502"/>
      <c r="C24" s="500" t="s">
        <v>36</v>
      </c>
      <c r="D24" s="498"/>
      <c r="E24" s="502"/>
      <c r="F24" s="502"/>
      <c r="G24" s="243"/>
      <c r="H24" s="40"/>
      <c r="I24" s="243"/>
      <c r="J24" s="243"/>
      <c r="K24" s="15"/>
      <c r="L24" s="150"/>
      <c r="M24" s="243" t="s">
        <v>143</v>
      </c>
      <c r="N24" s="581"/>
    </row>
    <row r="25" spans="1:14" s="170" customFormat="1" ht="39" customHeight="1" x14ac:dyDescent="0.25">
      <c r="A25" s="476"/>
      <c r="B25" s="487"/>
      <c r="C25" s="503"/>
      <c r="D25" s="476"/>
      <c r="E25" s="487"/>
      <c r="F25" s="487"/>
      <c r="G25" s="243">
        <v>692</v>
      </c>
      <c r="H25" s="40">
        <v>2500</v>
      </c>
      <c r="I25" s="243">
        <v>3500</v>
      </c>
      <c r="J25" s="243">
        <v>4500</v>
      </c>
      <c r="K25" s="15">
        <v>5000</v>
      </c>
      <c r="L25" s="150">
        <f>SUM(G25:K25)</f>
        <v>16192</v>
      </c>
      <c r="M25" s="243" t="s">
        <v>203</v>
      </c>
      <c r="N25" s="263"/>
    </row>
    <row r="26" spans="1:14" ht="54" x14ac:dyDescent="0.25">
      <c r="A26" s="256">
        <v>4</v>
      </c>
      <c r="B26" s="258" t="s">
        <v>46</v>
      </c>
      <c r="C26" s="262" t="s">
        <v>47</v>
      </c>
      <c r="D26" s="273" t="s">
        <v>48</v>
      </c>
      <c r="E26" s="274" t="s">
        <v>33</v>
      </c>
      <c r="F26" s="273" t="s">
        <v>49</v>
      </c>
      <c r="G26" s="278">
        <v>80</v>
      </c>
      <c r="H26" s="31">
        <v>70</v>
      </c>
      <c r="I26" s="278">
        <v>61</v>
      </c>
      <c r="J26" s="278">
        <v>50</v>
      </c>
      <c r="K26" s="278"/>
      <c r="L26" s="278">
        <f>G26+H26+I26+J26</f>
        <v>261</v>
      </c>
      <c r="M26" s="270" t="s">
        <v>25</v>
      </c>
      <c r="N26" s="274" t="s">
        <v>25</v>
      </c>
    </row>
    <row r="27" spans="1:14" ht="54" x14ac:dyDescent="0.25">
      <c r="A27" s="256">
        <v>5</v>
      </c>
      <c r="B27" s="258" t="s">
        <v>50</v>
      </c>
      <c r="C27" s="262" t="s">
        <v>47</v>
      </c>
      <c r="D27" s="273" t="s">
        <v>48</v>
      </c>
      <c r="E27" s="274" t="s">
        <v>33</v>
      </c>
      <c r="F27" s="273" t="s">
        <v>51</v>
      </c>
      <c r="G27" s="278">
        <v>50</v>
      </c>
      <c r="H27" s="31">
        <v>50</v>
      </c>
      <c r="I27" s="278">
        <v>50</v>
      </c>
      <c r="J27" s="278">
        <v>50</v>
      </c>
      <c r="K27" s="278">
        <v>50</v>
      </c>
      <c r="L27" s="278">
        <v>250</v>
      </c>
      <c r="M27" s="270"/>
      <c r="N27" s="274"/>
    </row>
    <row r="28" spans="1:14" s="177" customFormat="1" ht="23.25" hidden="1" x14ac:dyDescent="0.35">
      <c r="A28" s="389"/>
      <c r="B28" s="390" t="s">
        <v>143</v>
      </c>
      <c r="C28" s="391"/>
      <c r="D28" s="392"/>
      <c r="E28" s="393"/>
      <c r="F28" s="392"/>
      <c r="G28" s="394">
        <f>G20+G24</f>
        <v>5106</v>
      </c>
      <c r="H28" s="395">
        <f>H20</f>
        <v>294</v>
      </c>
      <c r="I28" s="394">
        <f>I20</f>
        <v>350</v>
      </c>
      <c r="J28" s="394">
        <f>J20</f>
        <v>450</v>
      </c>
      <c r="K28" s="394">
        <f>K20</f>
        <v>550</v>
      </c>
      <c r="L28" s="394">
        <f>G28+H28+I28+J28+K28</f>
        <v>6750</v>
      </c>
      <c r="M28" s="396"/>
      <c r="N28" s="393"/>
    </row>
    <row r="29" spans="1:14" s="178" customFormat="1" ht="23.25" hidden="1" x14ac:dyDescent="0.35">
      <c r="A29" s="389"/>
      <c r="B29" s="390" t="s">
        <v>203</v>
      </c>
      <c r="C29" s="391"/>
      <c r="D29" s="392"/>
      <c r="E29" s="393"/>
      <c r="F29" s="392"/>
      <c r="G29" s="394">
        <f>G21+G25</f>
        <v>1341</v>
      </c>
      <c r="H29" s="395">
        <f>H25</f>
        <v>2500</v>
      </c>
      <c r="I29" s="394">
        <f>I25</f>
        <v>3500</v>
      </c>
      <c r="J29" s="394">
        <f>J25</f>
        <v>4500</v>
      </c>
      <c r="K29" s="394">
        <f>K25</f>
        <v>5000</v>
      </c>
      <c r="L29" s="394">
        <f>G29+H29+I29+J29+K29</f>
        <v>16841</v>
      </c>
      <c r="M29" s="396"/>
      <c r="N29" s="393"/>
    </row>
    <row r="30" spans="1:14" ht="23.25" hidden="1" x14ac:dyDescent="0.25">
      <c r="A30" s="397"/>
      <c r="B30" s="398" t="s">
        <v>234</v>
      </c>
      <c r="C30" s="398"/>
      <c r="D30" s="398"/>
      <c r="E30" s="398"/>
      <c r="F30" s="398"/>
      <c r="G30" s="399"/>
      <c r="H30" s="400"/>
      <c r="I30" s="400"/>
      <c r="J30" s="400"/>
      <c r="K30" s="401"/>
      <c r="L30" s="402">
        <f>G30+H30</f>
        <v>0</v>
      </c>
      <c r="M30" s="398"/>
      <c r="N30" s="398"/>
    </row>
    <row r="31" spans="1:14" ht="18" x14ac:dyDescent="0.25">
      <c r="A31" s="6"/>
      <c r="B31" s="7" t="s">
        <v>22</v>
      </c>
      <c r="C31" s="250"/>
      <c r="D31" s="250"/>
      <c r="E31" s="8"/>
      <c r="F31" s="251"/>
      <c r="G31" s="9"/>
      <c r="H31" s="227"/>
      <c r="I31" s="9"/>
      <c r="J31" s="9"/>
      <c r="K31" s="8"/>
      <c r="L31" s="8"/>
      <c r="M31" s="8"/>
      <c r="N31" s="251"/>
    </row>
    <row r="32" spans="1:14" ht="18" x14ac:dyDescent="0.25">
      <c r="A32" s="477">
        <v>3</v>
      </c>
      <c r="B32" s="626" t="s">
        <v>52</v>
      </c>
      <c r="C32" s="250" t="s">
        <v>53</v>
      </c>
      <c r="D32" s="251"/>
      <c r="E32" s="251"/>
      <c r="F32" s="477" t="s">
        <v>54</v>
      </c>
      <c r="G32" s="12">
        <v>5503.03</v>
      </c>
      <c r="H32" s="12">
        <v>1848.29</v>
      </c>
      <c r="I32" s="12">
        <v>530</v>
      </c>
      <c r="J32" s="12">
        <v>2059.16</v>
      </c>
      <c r="K32" s="12"/>
      <c r="L32" s="250"/>
      <c r="M32" s="250"/>
      <c r="N32" s="251"/>
    </row>
    <row r="33" spans="1:14" ht="18" x14ac:dyDescent="0.25">
      <c r="A33" s="520"/>
      <c r="B33" s="651"/>
      <c r="C33" s="250" t="s">
        <v>24</v>
      </c>
      <c r="D33" s="251"/>
      <c r="E33" s="251"/>
      <c r="F33" s="520"/>
      <c r="G33" s="12">
        <v>16.3</v>
      </c>
      <c r="H33" s="12">
        <v>5.5</v>
      </c>
      <c r="I33" s="12">
        <v>1.6</v>
      </c>
      <c r="J33" s="12">
        <v>6.1</v>
      </c>
      <c r="K33" s="16"/>
      <c r="L33" s="250"/>
      <c r="M33" s="250"/>
      <c r="N33" s="251"/>
    </row>
    <row r="34" spans="1:14" ht="18" x14ac:dyDescent="0.25">
      <c r="A34" s="520"/>
      <c r="B34" s="651"/>
      <c r="C34" s="250" t="s">
        <v>55</v>
      </c>
      <c r="D34" s="251"/>
      <c r="E34" s="251"/>
      <c r="F34" s="652"/>
      <c r="G34" s="12" t="s">
        <v>41</v>
      </c>
      <c r="H34" s="12">
        <v>8326.33</v>
      </c>
      <c r="I34" s="12">
        <v>8194.11</v>
      </c>
      <c r="J34" s="12">
        <v>2290.84</v>
      </c>
      <c r="K34" s="16"/>
      <c r="L34" s="250"/>
      <c r="M34" s="250"/>
      <c r="N34" s="251"/>
    </row>
    <row r="35" spans="1:14" ht="18" x14ac:dyDescent="0.25">
      <c r="A35" s="520"/>
      <c r="B35" s="651"/>
      <c r="C35" s="250" t="s">
        <v>24</v>
      </c>
      <c r="D35" s="251"/>
      <c r="E35" s="251"/>
      <c r="F35" s="652"/>
      <c r="G35" s="12" t="s">
        <v>41</v>
      </c>
      <c r="H35" s="12">
        <v>24.7</v>
      </c>
      <c r="I35" s="12">
        <v>24.3</v>
      </c>
      <c r="J35" s="12">
        <v>6.8</v>
      </c>
      <c r="K35" s="16"/>
      <c r="L35" s="250"/>
      <c r="M35" s="250"/>
      <c r="N35" s="251"/>
    </row>
    <row r="36" spans="1:14" ht="58.5" customHeight="1" x14ac:dyDescent="0.25">
      <c r="A36" s="478"/>
      <c r="B36" s="627"/>
      <c r="C36" s="250" t="s">
        <v>24</v>
      </c>
      <c r="D36" s="251" t="s">
        <v>56</v>
      </c>
      <c r="E36" s="251"/>
      <c r="F36" s="615"/>
      <c r="G36" s="12">
        <v>31</v>
      </c>
      <c r="H36" s="12">
        <v>61.2</v>
      </c>
      <c r="I36" s="12">
        <v>87.1</v>
      </c>
      <c r="J36" s="12">
        <v>100</v>
      </c>
      <c r="K36" s="16"/>
      <c r="L36" s="250"/>
      <c r="M36" s="250"/>
      <c r="N36" s="251"/>
    </row>
    <row r="37" spans="1:14" ht="18" x14ac:dyDescent="0.25">
      <c r="A37" s="279"/>
      <c r="B37" s="7" t="s">
        <v>29</v>
      </c>
      <c r="C37" s="279"/>
      <c r="D37" s="279"/>
      <c r="E37" s="279"/>
      <c r="F37" s="246"/>
      <c r="G37" s="243"/>
      <c r="H37" s="40"/>
      <c r="I37" s="243"/>
      <c r="J37" s="243"/>
      <c r="K37" s="243"/>
      <c r="L37" s="279"/>
      <c r="M37" s="279"/>
      <c r="N37" s="246"/>
    </row>
    <row r="38" spans="1:14" ht="18" customHeight="1" x14ac:dyDescent="0.25">
      <c r="A38" s="434">
        <v>1</v>
      </c>
      <c r="B38" s="516" t="s">
        <v>57</v>
      </c>
      <c r="C38" s="274" t="s">
        <v>58</v>
      </c>
      <c r="D38" s="437" t="s">
        <v>59</v>
      </c>
      <c r="E38" s="494" t="s">
        <v>60</v>
      </c>
      <c r="F38" s="437" t="s">
        <v>26</v>
      </c>
      <c r="G38" s="17">
        <v>5503.03</v>
      </c>
      <c r="H38" s="31">
        <v>1848.29</v>
      </c>
      <c r="I38" s="278">
        <v>530</v>
      </c>
      <c r="J38" s="17">
        <v>2059.16</v>
      </c>
      <c r="K38" s="16" t="s">
        <v>41</v>
      </c>
      <c r="L38" s="17">
        <f>SUM(G38:J38)</f>
        <v>9940.48</v>
      </c>
      <c r="M38" s="279"/>
      <c r="N38" s="246"/>
    </row>
    <row r="39" spans="1:14" ht="67.5" customHeight="1" x14ac:dyDescent="0.25">
      <c r="A39" s="436"/>
      <c r="B39" s="529"/>
      <c r="C39" s="274" t="s">
        <v>61</v>
      </c>
      <c r="D39" s="439"/>
      <c r="E39" s="495"/>
      <c r="F39" s="439"/>
      <c r="G39" s="278" t="s">
        <v>41</v>
      </c>
      <c r="H39" s="31">
        <v>8326.33</v>
      </c>
      <c r="I39" s="17">
        <v>8194.11</v>
      </c>
      <c r="J39" s="17">
        <v>2290.84</v>
      </c>
      <c r="K39" s="16" t="s">
        <v>41</v>
      </c>
      <c r="L39" s="17">
        <f>SUM(H39:J39)</f>
        <v>18811.280000000002</v>
      </c>
      <c r="M39" s="270" t="s">
        <v>25</v>
      </c>
      <c r="N39" s="274" t="s">
        <v>25</v>
      </c>
    </row>
    <row r="40" spans="1:14" ht="18" x14ac:dyDescent="0.25">
      <c r="A40" s="483" t="s">
        <v>62</v>
      </c>
      <c r="B40" s="484"/>
      <c r="C40" s="484"/>
      <c r="D40" s="484"/>
      <c r="E40" s="484"/>
      <c r="F40" s="484"/>
      <c r="G40" s="484"/>
      <c r="H40" s="484"/>
      <c r="I40" s="484"/>
      <c r="J40" s="484"/>
      <c r="K40" s="484"/>
      <c r="L40" s="484"/>
      <c r="M40" s="484"/>
      <c r="N40" s="485"/>
    </row>
    <row r="41" spans="1:14" ht="18" x14ac:dyDescent="0.25">
      <c r="A41" s="251"/>
      <c r="B41" s="7" t="s">
        <v>22</v>
      </c>
      <c r="C41" s="250"/>
      <c r="D41" s="307"/>
      <c r="E41" s="307"/>
      <c r="F41" s="251"/>
      <c r="G41" s="307"/>
      <c r="H41" s="307"/>
      <c r="I41" s="307"/>
      <c r="J41" s="307"/>
      <c r="K41" s="307"/>
      <c r="L41" s="307"/>
      <c r="M41" s="307"/>
      <c r="N41" s="251"/>
    </row>
    <row r="42" spans="1:14" ht="63.75" customHeight="1" x14ac:dyDescent="0.25">
      <c r="A42" s="251">
        <v>4</v>
      </c>
      <c r="B42" s="18" t="s">
        <v>63</v>
      </c>
      <c r="C42" s="504" t="s">
        <v>24</v>
      </c>
      <c r="D42" s="524" t="s">
        <v>25</v>
      </c>
      <c r="E42" s="524" t="s">
        <v>25</v>
      </c>
      <c r="F42" s="631" t="s">
        <v>64</v>
      </c>
      <c r="G42" s="279"/>
      <c r="H42" s="279"/>
      <c r="I42" s="279"/>
      <c r="J42" s="279"/>
      <c r="K42" s="279"/>
      <c r="L42" s="279"/>
      <c r="M42" s="279"/>
      <c r="N42" s="246"/>
    </row>
    <row r="43" spans="1:14" ht="18" x14ac:dyDescent="0.25">
      <c r="A43" s="251"/>
      <c r="B43" s="19" t="s">
        <v>65</v>
      </c>
      <c r="C43" s="504"/>
      <c r="D43" s="524"/>
      <c r="E43" s="524"/>
      <c r="F43" s="631"/>
      <c r="G43" s="12">
        <v>98.2</v>
      </c>
      <c r="H43" s="12">
        <v>98.5</v>
      </c>
      <c r="I43" s="12">
        <v>99</v>
      </c>
      <c r="J43" s="12">
        <v>100</v>
      </c>
      <c r="K43" s="12">
        <v>100</v>
      </c>
      <c r="L43" s="250" t="s">
        <v>25</v>
      </c>
      <c r="M43" s="250" t="s">
        <v>25</v>
      </c>
      <c r="N43" s="251" t="s">
        <v>25</v>
      </c>
    </row>
    <row r="44" spans="1:14" ht="18" x14ac:dyDescent="0.25">
      <c r="A44" s="246"/>
      <c r="B44" s="10" t="s">
        <v>66</v>
      </c>
      <c r="C44" s="504"/>
      <c r="D44" s="524"/>
      <c r="E44" s="524"/>
      <c r="F44" s="631"/>
      <c r="G44" s="12">
        <v>91</v>
      </c>
      <c r="H44" s="12">
        <v>91</v>
      </c>
      <c r="I44" s="12">
        <v>93</v>
      </c>
      <c r="J44" s="12">
        <v>95</v>
      </c>
      <c r="K44" s="12">
        <v>100</v>
      </c>
      <c r="L44" s="250" t="s">
        <v>25</v>
      </c>
      <c r="M44" s="250" t="s">
        <v>25</v>
      </c>
      <c r="N44" s="251" t="s">
        <v>25</v>
      </c>
    </row>
    <row r="45" spans="1:14" ht="18" x14ac:dyDescent="0.25">
      <c r="A45" s="246"/>
      <c r="B45" s="7" t="s">
        <v>29</v>
      </c>
      <c r="C45" s="279"/>
      <c r="D45" s="246"/>
      <c r="E45" s="246"/>
      <c r="F45" s="246"/>
      <c r="G45" s="20"/>
      <c r="H45" s="25"/>
      <c r="I45" s="20"/>
      <c r="J45" s="20"/>
      <c r="K45" s="279"/>
      <c r="L45" s="279"/>
      <c r="M45" s="279"/>
      <c r="N45" s="246"/>
    </row>
    <row r="46" spans="1:14" ht="18" x14ac:dyDescent="0.25">
      <c r="A46" s="477"/>
      <c r="B46" s="508" t="s">
        <v>67</v>
      </c>
      <c r="C46" s="250" t="s">
        <v>68</v>
      </c>
      <c r="D46" s="251"/>
      <c r="E46" s="251"/>
      <c r="F46" s="7"/>
      <c r="G46" s="21">
        <f>G50+G52+G54+G56+G59+G61+G63+G66+G69+G72+G75+G77+G80+G82</f>
        <v>83.990000000000009</v>
      </c>
      <c r="H46" s="12">
        <f>H50+H52+H54+H56+H59+H61+H63+H66+H69+H72+H75+H77+H80+H82</f>
        <v>45</v>
      </c>
      <c r="I46" s="21">
        <f>I50+I52+I54+I56+I59+I61+I63+I66+I69+I72+I75+I77+I80+I82</f>
        <v>3.4</v>
      </c>
      <c r="J46" s="21">
        <f>J50+J52+J54+J56+J59+J61+J63+J66+J69+J72+J75+J77+J80+J82</f>
        <v>0</v>
      </c>
      <c r="K46" s="21">
        <f>K50+K52+K54+K56+K59+K61+K63+K66+K69+K72+K75+K77+K80+K82</f>
        <v>0</v>
      </c>
      <c r="L46" s="22">
        <f t="shared" ref="L46:L52" si="0">SUM(G46:K46)</f>
        <v>132.39000000000001</v>
      </c>
      <c r="M46" s="250"/>
      <c r="N46" s="508"/>
    </row>
    <row r="47" spans="1:14" s="148" customFormat="1" ht="18" x14ac:dyDescent="0.25">
      <c r="A47" s="520"/>
      <c r="B47" s="509"/>
      <c r="C47" s="508" t="s">
        <v>69</v>
      </c>
      <c r="D47" s="251"/>
      <c r="E47" s="251"/>
      <c r="F47" s="7"/>
      <c r="G47" s="21">
        <f>G55+G57+G60+G62+G64+G73+G76</f>
        <v>3743.8150000000001</v>
      </c>
      <c r="H47" s="12">
        <f>H57+H64+H78+H83</f>
        <v>3091.1640000000002</v>
      </c>
      <c r="I47" s="21"/>
      <c r="J47" s="21"/>
      <c r="K47" s="21"/>
      <c r="L47" s="22">
        <f t="shared" si="0"/>
        <v>6834.9790000000003</v>
      </c>
      <c r="M47" s="250" t="s">
        <v>73</v>
      </c>
      <c r="N47" s="509"/>
    </row>
    <row r="48" spans="1:14" s="169" customFormat="1" ht="18" customHeight="1" x14ac:dyDescent="0.25">
      <c r="A48" s="520"/>
      <c r="B48" s="509"/>
      <c r="C48" s="509"/>
      <c r="D48" s="251"/>
      <c r="E48" s="251"/>
      <c r="F48" s="7"/>
      <c r="G48" s="21">
        <f>G51+G67+G70</f>
        <v>1444.4880000000001</v>
      </c>
      <c r="H48" s="12">
        <f>H81</f>
        <v>2480.402</v>
      </c>
      <c r="I48" s="21">
        <f>I81</f>
        <v>161.30099999999999</v>
      </c>
      <c r="J48" s="21"/>
      <c r="K48" s="21"/>
      <c r="L48" s="22">
        <f t="shared" si="0"/>
        <v>4086.1910000000003</v>
      </c>
      <c r="M48" s="250" t="s">
        <v>143</v>
      </c>
      <c r="N48" s="509"/>
    </row>
    <row r="49" spans="1:14" s="170" customFormat="1" ht="18" x14ac:dyDescent="0.25">
      <c r="A49" s="478"/>
      <c r="B49" s="510"/>
      <c r="C49" s="510"/>
      <c r="D49" s="251"/>
      <c r="E49" s="251"/>
      <c r="F49" s="7"/>
      <c r="G49" s="22">
        <f>G53+G58+G65+G68+G71+G74+G79</f>
        <v>641.4</v>
      </c>
      <c r="H49" s="12">
        <f>H53+H65+H79</f>
        <v>1166.3420000000001</v>
      </c>
      <c r="I49" s="22"/>
      <c r="J49" s="22"/>
      <c r="K49" s="22"/>
      <c r="L49" s="22">
        <f t="shared" si="0"/>
        <v>1807.7420000000002</v>
      </c>
      <c r="M49" s="250" t="s">
        <v>145</v>
      </c>
      <c r="N49" s="510"/>
    </row>
    <row r="50" spans="1:14" ht="18" customHeight="1" x14ac:dyDescent="0.25">
      <c r="A50" s="486">
        <v>1</v>
      </c>
      <c r="B50" s="479" t="s">
        <v>70</v>
      </c>
      <c r="C50" s="279" t="s">
        <v>68</v>
      </c>
      <c r="D50" s="475" t="s">
        <v>32</v>
      </c>
      <c r="E50" s="481" t="s">
        <v>71</v>
      </c>
      <c r="F50" s="475" t="s">
        <v>72</v>
      </c>
      <c r="G50" s="20">
        <v>13.1</v>
      </c>
      <c r="H50" s="25"/>
      <c r="I50" s="20"/>
      <c r="J50" s="20"/>
      <c r="K50" s="20"/>
      <c r="L50" s="23">
        <f t="shared" si="0"/>
        <v>13.1</v>
      </c>
      <c r="M50" s="475" t="s">
        <v>143</v>
      </c>
      <c r="N50" s="475">
        <v>114</v>
      </c>
    </row>
    <row r="51" spans="1:14" s="169" customFormat="1" ht="30.75" customHeight="1" x14ac:dyDescent="0.25">
      <c r="A51" s="487"/>
      <c r="B51" s="480"/>
      <c r="C51" s="279" t="s">
        <v>69</v>
      </c>
      <c r="D51" s="476"/>
      <c r="E51" s="482"/>
      <c r="F51" s="476"/>
      <c r="G51" s="172">
        <v>1000.688</v>
      </c>
      <c r="H51" s="228"/>
      <c r="I51" s="172"/>
      <c r="J51" s="172"/>
      <c r="K51" s="172"/>
      <c r="L51" s="23">
        <f t="shared" si="0"/>
        <v>1000.688</v>
      </c>
      <c r="M51" s="476"/>
      <c r="N51" s="476"/>
    </row>
    <row r="52" spans="1:14" ht="18" customHeight="1" x14ac:dyDescent="0.25">
      <c r="A52" s="486">
        <v>2</v>
      </c>
      <c r="B52" s="479" t="s">
        <v>74</v>
      </c>
      <c r="C52" s="279" t="s">
        <v>68</v>
      </c>
      <c r="D52" s="475" t="s">
        <v>32</v>
      </c>
      <c r="E52" s="481" t="s">
        <v>75</v>
      </c>
      <c r="F52" s="475" t="s">
        <v>72</v>
      </c>
      <c r="G52" s="20">
        <v>1.9</v>
      </c>
      <c r="H52" s="25">
        <v>5</v>
      </c>
      <c r="I52" s="20"/>
      <c r="J52" s="20"/>
      <c r="K52" s="20"/>
      <c r="L52" s="23">
        <f t="shared" si="0"/>
        <v>6.9</v>
      </c>
      <c r="M52" s="475" t="s">
        <v>145</v>
      </c>
      <c r="N52" s="475">
        <v>114</v>
      </c>
    </row>
    <row r="53" spans="1:14" s="170" customFormat="1" ht="31.5" customHeight="1" x14ac:dyDescent="0.25">
      <c r="A53" s="487"/>
      <c r="B53" s="480"/>
      <c r="C53" s="279" t="s">
        <v>69</v>
      </c>
      <c r="D53" s="476"/>
      <c r="E53" s="482"/>
      <c r="F53" s="476"/>
      <c r="G53" s="172">
        <v>50</v>
      </c>
      <c r="H53" s="228">
        <v>277.86200000000002</v>
      </c>
      <c r="I53" s="172"/>
      <c r="J53" s="172"/>
      <c r="K53" s="172"/>
      <c r="L53" s="23">
        <f t="shared" ref="L53:L83" si="1">SUM(G53:K53)</f>
        <v>327.86200000000002</v>
      </c>
      <c r="M53" s="476"/>
      <c r="N53" s="476"/>
    </row>
    <row r="54" spans="1:14" ht="18" customHeight="1" x14ac:dyDescent="0.25">
      <c r="A54" s="486">
        <v>3</v>
      </c>
      <c r="B54" s="479" t="s">
        <v>76</v>
      </c>
      <c r="C54" s="279" t="s">
        <v>68</v>
      </c>
      <c r="D54" s="475" t="s">
        <v>32</v>
      </c>
      <c r="E54" s="481" t="s">
        <v>77</v>
      </c>
      <c r="F54" s="475" t="s">
        <v>72</v>
      </c>
      <c r="G54" s="20">
        <v>8.8000000000000007</v>
      </c>
      <c r="H54" s="25"/>
      <c r="I54" s="20"/>
      <c r="J54" s="20"/>
      <c r="K54" s="20"/>
      <c r="L54" s="23">
        <f>SUM(G54:K54)</f>
        <v>8.8000000000000007</v>
      </c>
      <c r="M54" s="475" t="s">
        <v>73</v>
      </c>
      <c r="N54" s="475">
        <v>114</v>
      </c>
    </row>
    <row r="55" spans="1:14" s="154" customFormat="1" ht="27" customHeight="1" x14ac:dyDescent="0.25">
      <c r="A55" s="487"/>
      <c r="B55" s="480"/>
      <c r="C55" s="279" t="s">
        <v>69</v>
      </c>
      <c r="D55" s="476"/>
      <c r="E55" s="482"/>
      <c r="F55" s="476"/>
      <c r="G55" s="172">
        <v>806.62</v>
      </c>
      <c r="H55" s="228"/>
      <c r="I55" s="172"/>
      <c r="J55" s="172"/>
      <c r="K55" s="172"/>
      <c r="L55" s="23">
        <f t="shared" si="1"/>
        <v>806.62</v>
      </c>
      <c r="M55" s="476"/>
      <c r="N55" s="476"/>
    </row>
    <row r="56" spans="1:14" ht="18" customHeight="1" x14ac:dyDescent="0.25">
      <c r="A56" s="486">
        <v>4</v>
      </c>
      <c r="B56" s="479" t="s">
        <v>78</v>
      </c>
      <c r="C56" s="279" t="s">
        <v>68</v>
      </c>
      <c r="D56" s="475" t="s">
        <v>32</v>
      </c>
      <c r="E56" s="481" t="s">
        <v>77</v>
      </c>
      <c r="F56" s="475" t="s">
        <v>79</v>
      </c>
      <c r="G56" s="20">
        <v>4</v>
      </c>
      <c r="H56" s="25">
        <v>2</v>
      </c>
      <c r="I56" s="20"/>
      <c r="J56" s="20"/>
      <c r="K56" s="20"/>
      <c r="L56" s="23">
        <f>SUM(G56:K56)</f>
        <v>6</v>
      </c>
      <c r="M56" s="279"/>
      <c r="N56" s="475">
        <v>114</v>
      </c>
    </row>
    <row r="57" spans="1:14" s="154" customFormat="1" ht="25.5" customHeight="1" x14ac:dyDescent="0.25">
      <c r="A57" s="502"/>
      <c r="B57" s="499"/>
      <c r="C57" s="475" t="s">
        <v>69</v>
      </c>
      <c r="D57" s="498"/>
      <c r="E57" s="657"/>
      <c r="F57" s="498"/>
      <c r="G57" s="20">
        <v>800</v>
      </c>
      <c r="H57" s="228">
        <v>798.86400000000003</v>
      </c>
      <c r="I57" s="20"/>
      <c r="J57" s="20"/>
      <c r="K57" s="20"/>
      <c r="L57" s="23">
        <f>SUM(G57:K57)</f>
        <v>1598.864</v>
      </c>
      <c r="M57" s="279" t="s">
        <v>73</v>
      </c>
      <c r="N57" s="498"/>
    </row>
    <row r="58" spans="1:14" s="170" customFormat="1" ht="18" customHeight="1" x14ac:dyDescent="0.25">
      <c r="A58" s="487"/>
      <c r="B58" s="480"/>
      <c r="C58" s="476"/>
      <c r="D58" s="476"/>
      <c r="E58" s="482"/>
      <c r="F58" s="476"/>
      <c r="G58" s="172">
        <v>369.7</v>
      </c>
      <c r="H58" s="228"/>
      <c r="I58" s="172"/>
      <c r="J58" s="172"/>
      <c r="K58" s="172"/>
      <c r="L58" s="23">
        <f t="shared" si="1"/>
        <v>369.7</v>
      </c>
      <c r="M58" s="279" t="s">
        <v>145</v>
      </c>
      <c r="N58" s="476"/>
    </row>
    <row r="59" spans="1:14" ht="18" x14ac:dyDescent="0.25">
      <c r="A59" s="486">
        <v>5</v>
      </c>
      <c r="B59" s="479" t="s">
        <v>80</v>
      </c>
      <c r="C59" s="279" t="s">
        <v>68</v>
      </c>
      <c r="D59" s="475" t="s">
        <v>32</v>
      </c>
      <c r="E59" s="481" t="s">
        <v>81</v>
      </c>
      <c r="F59" s="475" t="s">
        <v>79</v>
      </c>
      <c r="G59" s="20">
        <v>1.5</v>
      </c>
      <c r="H59" s="25"/>
      <c r="I59" s="20"/>
      <c r="J59" s="20"/>
      <c r="K59" s="20"/>
      <c r="L59" s="23">
        <f>SUM(G59:K59)</f>
        <v>1.5</v>
      </c>
      <c r="M59" s="475" t="s">
        <v>73</v>
      </c>
      <c r="N59" s="475">
        <v>114</v>
      </c>
    </row>
    <row r="60" spans="1:14" s="154" customFormat="1" ht="58.5" customHeight="1" x14ac:dyDescent="0.25">
      <c r="A60" s="487"/>
      <c r="B60" s="480"/>
      <c r="C60" s="279" t="s">
        <v>69</v>
      </c>
      <c r="D60" s="476"/>
      <c r="E60" s="482"/>
      <c r="F60" s="476"/>
      <c r="G60" s="24">
        <v>200</v>
      </c>
      <c r="H60" s="229"/>
      <c r="I60" s="172"/>
      <c r="J60" s="172"/>
      <c r="K60" s="172"/>
      <c r="L60" s="23">
        <f t="shared" si="1"/>
        <v>200</v>
      </c>
      <c r="M60" s="476"/>
      <c r="N60" s="476"/>
    </row>
    <row r="61" spans="1:14" ht="18" x14ac:dyDescent="0.25">
      <c r="A61" s="486">
        <v>6</v>
      </c>
      <c r="B61" s="479" t="s">
        <v>82</v>
      </c>
      <c r="C61" s="279" t="s">
        <v>68</v>
      </c>
      <c r="D61" s="475" t="s">
        <v>32</v>
      </c>
      <c r="E61" s="481" t="s">
        <v>81</v>
      </c>
      <c r="F61" s="475" t="s">
        <v>79</v>
      </c>
      <c r="G61" s="20">
        <v>1.68</v>
      </c>
      <c r="H61" s="25"/>
      <c r="I61" s="20"/>
      <c r="J61" s="20"/>
      <c r="K61" s="20"/>
      <c r="L61" s="23">
        <f>SUM(G61:K61)</f>
        <v>1.68</v>
      </c>
      <c r="M61" s="475" t="s">
        <v>73</v>
      </c>
      <c r="N61" s="475">
        <v>114</v>
      </c>
    </row>
    <row r="62" spans="1:14" s="154" customFormat="1" ht="39" customHeight="1" x14ac:dyDescent="0.25">
      <c r="A62" s="487"/>
      <c r="B62" s="480"/>
      <c r="C62" s="279" t="s">
        <v>69</v>
      </c>
      <c r="D62" s="476"/>
      <c r="E62" s="482"/>
      <c r="F62" s="476"/>
      <c r="G62" s="24">
        <v>50</v>
      </c>
      <c r="H62" s="229"/>
      <c r="I62" s="172"/>
      <c r="J62" s="172"/>
      <c r="K62" s="172"/>
      <c r="L62" s="23">
        <f t="shared" si="1"/>
        <v>50</v>
      </c>
      <c r="M62" s="476"/>
      <c r="N62" s="476"/>
    </row>
    <row r="63" spans="1:14" ht="18" x14ac:dyDescent="0.25">
      <c r="A63" s="486">
        <v>7</v>
      </c>
      <c r="B63" s="479" t="s">
        <v>83</v>
      </c>
      <c r="C63" s="279" t="s">
        <v>68</v>
      </c>
      <c r="D63" s="475" t="s">
        <v>32</v>
      </c>
      <c r="E63" s="481" t="s">
        <v>77</v>
      </c>
      <c r="F63" s="475" t="s">
        <v>79</v>
      </c>
      <c r="G63" s="20">
        <v>0.76</v>
      </c>
      <c r="H63" s="25">
        <v>2</v>
      </c>
      <c r="I63" s="20"/>
      <c r="J63" s="20"/>
      <c r="K63" s="20"/>
      <c r="L63" s="23">
        <f>SUM(G63:K63)</f>
        <v>2.76</v>
      </c>
      <c r="M63" s="279"/>
      <c r="N63" s="475">
        <v>114</v>
      </c>
    </row>
    <row r="64" spans="1:14" s="154" customFormat="1" ht="18" customHeight="1" x14ac:dyDescent="0.25">
      <c r="A64" s="502"/>
      <c r="B64" s="499"/>
      <c r="C64" s="279"/>
      <c r="D64" s="498"/>
      <c r="E64" s="657"/>
      <c r="F64" s="498"/>
      <c r="G64" s="24">
        <v>961.505</v>
      </c>
      <c r="H64" s="25">
        <v>741.2</v>
      </c>
      <c r="I64" s="20"/>
      <c r="J64" s="20"/>
      <c r="K64" s="20"/>
      <c r="L64" s="23">
        <f t="shared" si="1"/>
        <v>1702.7049999999999</v>
      </c>
      <c r="M64" s="279" t="s">
        <v>73</v>
      </c>
      <c r="N64" s="498"/>
    </row>
    <row r="65" spans="1:14" s="170" customFormat="1" ht="18" x14ac:dyDescent="0.25">
      <c r="A65" s="487"/>
      <c r="B65" s="480"/>
      <c r="C65" s="279" t="s">
        <v>69</v>
      </c>
      <c r="D65" s="476"/>
      <c r="E65" s="482"/>
      <c r="F65" s="476"/>
      <c r="G65" s="24"/>
      <c r="H65" s="229">
        <v>782.1</v>
      </c>
      <c r="I65" s="171"/>
      <c r="J65" s="171"/>
      <c r="K65" s="171"/>
      <c r="L65" s="23">
        <f t="shared" si="1"/>
        <v>782.1</v>
      </c>
      <c r="M65" s="279" t="s">
        <v>145</v>
      </c>
      <c r="N65" s="476"/>
    </row>
    <row r="66" spans="1:14" ht="18" customHeight="1" x14ac:dyDescent="0.25">
      <c r="A66" s="486">
        <v>8</v>
      </c>
      <c r="B66" s="479" t="s">
        <v>84</v>
      </c>
      <c r="C66" s="279" t="s">
        <v>68</v>
      </c>
      <c r="D66" s="475" t="s">
        <v>32</v>
      </c>
      <c r="E66" s="481" t="s">
        <v>85</v>
      </c>
      <c r="F66" s="475" t="s">
        <v>86</v>
      </c>
      <c r="G66" s="20">
        <v>25</v>
      </c>
      <c r="H66" s="25"/>
      <c r="I66" s="20"/>
      <c r="J66" s="20"/>
      <c r="K66" s="20"/>
      <c r="L66" s="23">
        <f>SUM(G66:K66)</f>
        <v>25</v>
      </c>
      <c r="M66" s="6"/>
      <c r="N66" s="475">
        <v>114</v>
      </c>
    </row>
    <row r="67" spans="1:14" s="169" customFormat="1" ht="18" x14ac:dyDescent="0.25">
      <c r="A67" s="502"/>
      <c r="B67" s="499"/>
      <c r="C67" s="475" t="s">
        <v>69</v>
      </c>
      <c r="D67" s="498"/>
      <c r="E67" s="657"/>
      <c r="F67" s="498"/>
      <c r="G67" s="24">
        <v>214.6</v>
      </c>
      <c r="H67" s="229"/>
      <c r="I67" s="171"/>
      <c r="J67" s="171"/>
      <c r="K67" s="171"/>
      <c r="L67" s="23">
        <f t="shared" si="1"/>
        <v>214.6</v>
      </c>
      <c r="M67" s="279" t="s">
        <v>143</v>
      </c>
      <c r="N67" s="476"/>
    </row>
    <row r="68" spans="1:14" s="170" customFormat="1" ht="18" customHeight="1" x14ac:dyDescent="0.25">
      <c r="A68" s="487"/>
      <c r="B68" s="480"/>
      <c r="C68" s="476"/>
      <c r="D68" s="476"/>
      <c r="E68" s="482"/>
      <c r="F68" s="476"/>
      <c r="G68" s="24">
        <v>99.9</v>
      </c>
      <c r="H68" s="229"/>
      <c r="I68" s="171"/>
      <c r="J68" s="171"/>
      <c r="K68" s="171"/>
      <c r="L68" s="23">
        <f t="shared" si="1"/>
        <v>99.9</v>
      </c>
      <c r="M68" s="279" t="s">
        <v>145</v>
      </c>
      <c r="N68" s="242"/>
    </row>
    <row r="69" spans="1:14" ht="18" x14ac:dyDescent="0.25">
      <c r="A69" s="486">
        <v>9</v>
      </c>
      <c r="B69" s="479" t="s">
        <v>87</v>
      </c>
      <c r="C69" s="279" t="s">
        <v>88</v>
      </c>
      <c r="D69" s="475" t="s">
        <v>32</v>
      </c>
      <c r="E69" s="475" t="s">
        <v>71</v>
      </c>
      <c r="F69" s="475" t="s">
        <v>1522</v>
      </c>
      <c r="G69" s="20">
        <v>1</v>
      </c>
      <c r="H69" s="25"/>
      <c r="I69" s="20"/>
      <c r="J69" s="20"/>
      <c r="K69" s="20"/>
      <c r="L69" s="23">
        <f>SUM(G69:K69)</f>
        <v>1</v>
      </c>
      <c r="M69" s="279"/>
      <c r="N69" s="475">
        <v>114</v>
      </c>
    </row>
    <row r="70" spans="1:14" s="169" customFormat="1" ht="18" customHeight="1" x14ac:dyDescent="0.25">
      <c r="A70" s="502"/>
      <c r="B70" s="499"/>
      <c r="C70" s="475" t="s">
        <v>69</v>
      </c>
      <c r="D70" s="498"/>
      <c r="E70" s="498"/>
      <c r="F70" s="498"/>
      <c r="G70" s="24">
        <v>229.2</v>
      </c>
      <c r="H70" s="25"/>
      <c r="I70" s="20"/>
      <c r="J70" s="20"/>
      <c r="K70" s="20"/>
      <c r="L70" s="23">
        <f>SUM(G70:K70)</f>
        <v>229.2</v>
      </c>
      <c r="M70" s="279" t="s">
        <v>143</v>
      </c>
      <c r="N70" s="498"/>
    </row>
    <row r="71" spans="1:14" s="170" customFormat="1" ht="18" x14ac:dyDescent="0.25">
      <c r="A71" s="487"/>
      <c r="B71" s="480"/>
      <c r="C71" s="476"/>
      <c r="D71" s="476"/>
      <c r="E71" s="476"/>
      <c r="F71" s="476"/>
      <c r="G71" s="24">
        <v>17.3</v>
      </c>
      <c r="H71" s="229"/>
      <c r="I71" s="171"/>
      <c r="J71" s="171"/>
      <c r="K71" s="171"/>
      <c r="L71" s="23">
        <f>SUM(G71:K71)</f>
        <v>17.3</v>
      </c>
      <c r="M71" s="279" t="s">
        <v>145</v>
      </c>
      <c r="N71" s="476"/>
    </row>
    <row r="72" spans="1:14" ht="18" customHeight="1" x14ac:dyDescent="0.25">
      <c r="A72" s="486">
        <v>10</v>
      </c>
      <c r="B72" s="479" t="s">
        <v>89</v>
      </c>
      <c r="C72" s="279" t="s">
        <v>68</v>
      </c>
      <c r="D72" s="475" t="s">
        <v>32</v>
      </c>
      <c r="E72" s="658" t="s">
        <v>90</v>
      </c>
      <c r="F72" s="475" t="s">
        <v>91</v>
      </c>
      <c r="G72" s="20">
        <v>16.899999999999999</v>
      </c>
      <c r="H72" s="25"/>
      <c r="I72" s="20"/>
      <c r="J72" s="20"/>
      <c r="K72" s="20"/>
      <c r="L72" s="23">
        <f>SUM(G72:K72)</f>
        <v>16.899999999999999</v>
      </c>
      <c r="M72" s="279"/>
      <c r="N72" s="475">
        <v>114</v>
      </c>
    </row>
    <row r="73" spans="1:14" s="154" customFormat="1" ht="18" x14ac:dyDescent="0.25">
      <c r="A73" s="502"/>
      <c r="B73" s="499"/>
      <c r="C73" s="475" t="s">
        <v>69</v>
      </c>
      <c r="D73" s="498"/>
      <c r="E73" s="659"/>
      <c r="F73" s="498"/>
      <c r="G73" s="20">
        <v>515.1</v>
      </c>
      <c r="H73" s="25"/>
      <c r="I73" s="20"/>
      <c r="J73" s="20"/>
      <c r="K73" s="20"/>
      <c r="L73" s="23">
        <f t="shared" si="1"/>
        <v>515.1</v>
      </c>
      <c r="M73" s="279" t="s">
        <v>73</v>
      </c>
      <c r="N73" s="498"/>
    </row>
    <row r="74" spans="1:14" s="170" customFormat="1" ht="18" customHeight="1" x14ac:dyDescent="0.25">
      <c r="A74" s="487"/>
      <c r="B74" s="480"/>
      <c r="C74" s="476"/>
      <c r="D74" s="476"/>
      <c r="E74" s="660"/>
      <c r="F74" s="476"/>
      <c r="G74" s="24">
        <v>38.1</v>
      </c>
      <c r="H74" s="229"/>
      <c r="I74" s="171"/>
      <c r="J74" s="171"/>
      <c r="K74" s="171"/>
      <c r="L74" s="23">
        <f t="shared" si="1"/>
        <v>38.1</v>
      </c>
      <c r="M74" s="279" t="s">
        <v>145</v>
      </c>
      <c r="N74" s="476"/>
    </row>
    <row r="75" spans="1:14" s="148" customFormat="1" ht="18" x14ac:dyDescent="0.25">
      <c r="A75" s="486">
        <v>11</v>
      </c>
      <c r="B75" s="479" t="s">
        <v>92</v>
      </c>
      <c r="C75" s="279" t="s">
        <v>68</v>
      </c>
      <c r="D75" s="475" t="s">
        <v>32</v>
      </c>
      <c r="E75" s="658" t="s">
        <v>90</v>
      </c>
      <c r="F75" s="475" t="s">
        <v>91</v>
      </c>
      <c r="G75" s="20">
        <v>7.15</v>
      </c>
      <c r="H75" s="25"/>
      <c r="I75" s="20"/>
      <c r="J75" s="20"/>
      <c r="K75" s="20"/>
      <c r="L75" s="23">
        <f>SUM(G75:K75)</f>
        <v>7.15</v>
      </c>
      <c r="M75" s="475" t="s">
        <v>73</v>
      </c>
      <c r="N75" s="475">
        <v>114</v>
      </c>
    </row>
    <row r="76" spans="1:14" s="154" customFormat="1" ht="18" x14ac:dyDescent="0.25">
      <c r="A76" s="487"/>
      <c r="B76" s="480"/>
      <c r="C76" s="279" t="s">
        <v>69</v>
      </c>
      <c r="D76" s="476"/>
      <c r="E76" s="660"/>
      <c r="F76" s="476"/>
      <c r="G76" s="24">
        <v>410.59</v>
      </c>
      <c r="H76" s="229"/>
      <c r="I76" s="171"/>
      <c r="J76" s="171"/>
      <c r="K76" s="171"/>
      <c r="L76" s="23">
        <f t="shared" si="1"/>
        <v>410.59</v>
      </c>
      <c r="M76" s="476"/>
      <c r="N76" s="476"/>
    </row>
    <row r="77" spans="1:14" ht="18" x14ac:dyDescent="0.25">
      <c r="A77" s="486">
        <v>12</v>
      </c>
      <c r="B77" s="479" t="s">
        <v>93</v>
      </c>
      <c r="C77" s="279" t="s">
        <v>68</v>
      </c>
      <c r="D77" s="475" t="s">
        <v>32</v>
      </c>
      <c r="E77" s="658" t="s">
        <v>90</v>
      </c>
      <c r="F77" s="475" t="s">
        <v>94</v>
      </c>
      <c r="G77" s="20">
        <v>2.2000000000000002</v>
      </c>
      <c r="H77" s="25">
        <v>5</v>
      </c>
      <c r="I77" s="20"/>
      <c r="J77" s="20"/>
      <c r="K77" s="20"/>
      <c r="L77" s="23">
        <f>SUM(G77:K77)</f>
        <v>7.2</v>
      </c>
      <c r="M77" s="279"/>
      <c r="N77" s="475">
        <v>114</v>
      </c>
    </row>
    <row r="78" spans="1:14" s="154" customFormat="1" ht="18" customHeight="1" x14ac:dyDescent="0.25">
      <c r="A78" s="502"/>
      <c r="B78" s="499"/>
      <c r="C78" s="475" t="s">
        <v>69</v>
      </c>
      <c r="D78" s="498"/>
      <c r="E78" s="659"/>
      <c r="F78" s="498"/>
      <c r="G78" s="20"/>
      <c r="H78" s="25">
        <v>851.1</v>
      </c>
      <c r="I78" s="20"/>
      <c r="J78" s="20"/>
      <c r="K78" s="20"/>
      <c r="L78" s="23">
        <f t="shared" si="1"/>
        <v>851.1</v>
      </c>
      <c r="M78" s="279" t="s">
        <v>73</v>
      </c>
      <c r="N78" s="498"/>
    </row>
    <row r="79" spans="1:14" s="170" customFormat="1" ht="18" x14ac:dyDescent="0.25">
      <c r="A79" s="487"/>
      <c r="B79" s="480"/>
      <c r="C79" s="476"/>
      <c r="D79" s="476"/>
      <c r="E79" s="660"/>
      <c r="F79" s="476"/>
      <c r="G79" s="24">
        <v>66.400000000000006</v>
      </c>
      <c r="H79" s="229">
        <v>106.38</v>
      </c>
      <c r="I79" s="171"/>
      <c r="J79" s="171"/>
      <c r="K79" s="171"/>
      <c r="L79" s="23">
        <f t="shared" si="1"/>
        <v>172.78</v>
      </c>
      <c r="M79" s="279" t="s">
        <v>145</v>
      </c>
      <c r="N79" s="476"/>
    </row>
    <row r="80" spans="1:14" ht="18" customHeight="1" x14ac:dyDescent="0.25">
      <c r="A80" s="486">
        <v>13</v>
      </c>
      <c r="B80" s="479" t="s">
        <v>95</v>
      </c>
      <c r="C80" s="279" t="s">
        <v>68</v>
      </c>
      <c r="D80" s="475" t="s">
        <v>32</v>
      </c>
      <c r="E80" s="475" t="s">
        <v>96</v>
      </c>
      <c r="F80" s="475" t="s">
        <v>72</v>
      </c>
      <c r="G80" s="20"/>
      <c r="H80" s="25">
        <v>6</v>
      </c>
      <c r="I80" s="20">
        <v>3.4</v>
      </c>
      <c r="J80" s="20"/>
      <c r="K80" s="20"/>
      <c r="L80" s="23">
        <f>SUM(G80:K80)</f>
        <v>9.4</v>
      </c>
      <c r="M80" s="475" t="s">
        <v>143</v>
      </c>
      <c r="N80" s="475">
        <v>114</v>
      </c>
    </row>
    <row r="81" spans="1:14" s="169" customFormat="1" ht="36.75" customHeight="1" x14ac:dyDescent="0.25">
      <c r="A81" s="487"/>
      <c r="B81" s="480"/>
      <c r="C81" s="279" t="s">
        <v>69</v>
      </c>
      <c r="D81" s="476"/>
      <c r="E81" s="476"/>
      <c r="F81" s="476"/>
      <c r="G81" s="25"/>
      <c r="H81" s="229">
        <v>2480.402</v>
      </c>
      <c r="I81" s="24">
        <v>161.30099999999999</v>
      </c>
      <c r="J81" s="171"/>
      <c r="K81" s="171"/>
      <c r="L81" s="23">
        <f t="shared" si="1"/>
        <v>2641.703</v>
      </c>
      <c r="M81" s="476"/>
      <c r="N81" s="476"/>
    </row>
    <row r="82" spans="1:14" ht="18" customHeight="1" x14ac:dyDescent="0.25">
      <c r="A82" s="486">
        <v>14</v>
      </c>
      <c r="B82" s="479" t="s">
        <v>1521</v>
      </c>
      <c r="C82" s="279" t="s">
        <v>68</v>
      </c>
      <c r="D82" s="475" t="s">
        <v>32</v>
      </c>
      <c r="E82" s="475" t="s">
        <v>96</v>
      </c>
      <c r="F82" s="475" t="s">
        <v>97</v>
      </c>
      <c r="G82" s="20"/>
      <c r="H82" s="25">
        <v>25</v>
      </c>
      <c r="I82" s="20"/>
      <c r="J82" s="20"/>
      <c r="K82" s="20"/>
      <c r="L82" s="23">
        <f>SUM(G82:K82)</f>
        <v>25</v>
      </c>
      <c r="M82" s="475" t="s">
        <v>73</v>
      </c>
      <c r="N82" s="475">
        <v>114</v>
      </c>
    </row>
    <row r="83" spans="1:14" s="154" customFormat="1" ht="35.25" customHeight="1" x14ac:dyDescent="0.25">
      <c r="A83" s="487"/>
      <c r="B83" s="480"/>
      <c r="C83" s="279" t="s">
        <v>69</v>
      </c>
      <c r="D83" s="476"/>
      <c r="E83" s="476"/>
      <c r="F83" s="476"/>
      <c r="G83" s="25"/>
      <c r="H83" s="229">
        <v>700</v>
      </c>
      <c r="I83" s="24"/>
      <c r="J83" s="24"/>
      <c r="K83" s="171"/>
      <c r="L83" s="23">
        <f t="shared" si="1"/>
        <v>700</v>
      </c>
      <c r="M83" s="476"/>
      <c r="N83" s="476"/>
    </row>
    <row r="84" spans="1:14" s="177" customFormat="1" ht="35.25" hidden="1" customHeight="1" x14ac:dyDescent="0.35">
      <c r="A84" s="397"/>
      <c r="B84" s="398" t="s">
        <v>143</v>
      </c>
      <c r="C84" s="398"/>
      <c r="D84" s="398"/>
      <c r="E84" s="398"/>
      <c r="F84" s="398"/>
      <c r="G84" s="399">
        <f>G70+G67+G51</f>
        <v>1444.4879999999998</v>
      </c>
      <c r="H84" s="400">
        <f>H81</f>
        <v>2480.402</v>
      </c>
      <c r="I84" s="400">
        <f>I81</f>
        <v>161.30099999999999</v>
      </c>
      <c r="J84" s="400"/>
      <c r="K84" s="401"/>
      <c r="L84" s="402">
        <f>G84+H84+I84</f>
        <v>4086.1909999999998</v>
      </c>
      <c r="M84" s="398"/>
      <c r="N84" s="398"/>
    </row>
    <row r="85" spans="1:14" s="178" customFormat="1" ht="35.25" hidden="1" customHeight="1" x14ac:dyDescent="0.35">
      <c r="A85" s="397"/>
      <c r="B85" s="398" t="s">
        <v>203</v>
      </c>
      <c r="C85" s="398"/>
      <c r="D85" s="398"/>
      <c r="E85" s="398"/>
      <c r="F85" s="398"/>
      <c r="G85" s="399">
        <f>G53+G58+G68+G71+G74+G79</f>
        <v>641.4</v>
      </c>
      <c r="H85" s="400">
        <f>H53+H65+H79</f>
        <v>1166.3420000000001</v>
      </c>
      <c r="I85" s="400"/>
      <c r="J85" s="400"/>
      <c r="K85" s="401"/>
      <c r="L85" s="402">
        <f>G85+H85</f>
        <v>1807.7420000000002</v>
      </c>
      <c r="M85" s="398"/>
      <c r="N85" s="398"/>
    </row>
    <row r="86" spans="1:14" s="179" customFormat="1" ht="35.25" hidden="1" customHeight="1" x14ac:dyDescent="0.35">
      <c r="A86" s="397"/>
      <c r="B86" s="398" t="s">
        <v>234</v>
      </c>
      <c r="C86" s="398"/>
      <c r="D86" s="398"/>
      <c r="E86" s="398"/>
      <c r="F86" s="398"/>
      <c r="G86" s="399">
        <f>G55+G57+G60+G62+G64+G73+G76</f>
        <v>3743.8150000000001</v>
      </c>
      <c r="H86" s="400">
        <f>H57+H64+H78+H83</f>
        <v>3091.1640000000002</v>
      </c>
      <c r="I86" s="400"/>
      <c r="J86" s="400"/>
      <c r="K86" s="401"/>
      <c r="L86" s="402">
        <f>G86+H86</f>
        <v>6834.9790000000003</v>
      </c>
      <c r="M86" s="398"/>
      <c r="N86" s="398"/>
    </row>
    <row r="87" spans="1:14" ht="18" customHeight="1" x14ac:dyDescent="0.25">
      <c r="A87" s="486"/>
      <c r="B87" s="508" t="s">
        <v>98</v>
      </c>
      <c r="C87" s="250" t="s">
        <v>68</v>
      </c>
      <c r="D87" s="475"/>
      <c r="E87" s="475"/>
      <c r="F87" s="475"/>
      <c r="G87" s="21">
        <f>SUM(G91,G94,G96,G99,G102,G105,G108,G111,G114,G117,G120,G122,G125,G127,G129,G131,G133,G135,G137,G139,G141,G143,G145)</f>
        <v>90.116000000000014</v>
      </c>
      <c r="H87" s="21">
        <f>SUM(H91,H94,H96,H99,H102,H105,H108,H111,H114,H117,H120,H122,H125,H127,H129,H131,H133,H135,H137,H139,H141,H143,H145)</f>
        <v>215.09</v>
      </c>
      <c r="I87" s="21">
        <f>SUM(I91,I94,I96,I99,I102,I105,I108,I111,I114,I117,I120,I122,I125,I127,I129,I131,I133,I135,I137,I139,I141,I143,I145)</f>
        <v>38.06</v>
      </c>
      <c r="J87" s="21">
        <f>SUM(J91,J94,J96,J99,J102,J105,J108,J111,J114,J117,J120,J122,J125,J127,J129,J131,J133,J135,J137,J139,J141,J143,J145)</f>
        <v>52</v>
      </c>
      <c r="K87" s="21">
        <f>SUM(K91,K94,K96,K99,K102,K105,K108,K111,K114,K117,K120,K122,K125,K127,K129,K131,K133,K135,K137,K139,K141,K143,K145)</f>
        <v>77</v>
      </c>
      <c r="L87" s="22">
        <f>SUM(G87:K87)</f>
        <v>472.26600000000002</v>
      </c>
      <c r="M87" s="279"/>
      <c r="N87" s="508"/>
    </row>
    <row r="88" spans="1:14" ht="18" x14ac:dyDescent="0.25">
      <c r="A88" s="502"/>
      <c r="B88" s="509"/>
      <c r="C88" s="508" t="s">
        <v>69</v>
      </c>
      <c r="D88" s="498"/>
      <c r="E88" s="498"/>
      <c r="F88" s="498"/>
      <c r="G88" s="21">
        <f>G92+G97+G100+G103+G106+G109+G112+G115+G118+G121+G123+G126</f>
        <v>2994.6849999999999</v>
      </c>
      <c r="H88" s="21">
        <f>H103+H128+H130+H132+H134+H136+H138+H140+H142+H144</f>
        <v>5141.1479999999992</v>
      </c>
      <c r="I88" s="21">
        <f>I136+I140</f>
        <v>1261.8829999999998</v>
      </c>
      <c r="J88" s="21"/>
      <c r="K88" s="21"/>
      <c r="L88" s="22">
        <f>SUM(G88:K88)</f>
        <v>9397.7159999999985</v>
      </c>
      <c r="M88" s="250" t="s">
        <v>73</v>
      </c>
      <c r="N88" s="509"/>
    </row>
    <row r="89" spans="1:14" ht="18" customHeight="1" x14ac:dyDescent="0.25">
      <c r="A89" s="502"/>
      <c r="B89" s="509"/>
      <c r="C89" s="509"/>
      <c r="D89" s="498"/>
      <c r="E89" s="498"/>
      <c r="F89" s="498"/>
      <c r="G89" s="22">
        <f>G93+G95</f>
        <v>126.124</v>
      </c>
      <c r="H89" s="22">
        <f>H98+H101+H104+H107+H110+H113+H116+H119+H124</f>
        <v>695.89599999999996</v>
      </c>
      <c r="I89" s="22"/>
      <c r="J89" s="22"/>
      <c r="K89" s="22"/>
      <c r="L89" s="22">
        <f>SUM(G89:K89)</f>
        <v>822.02</v>
      </c>
      <c r="M89" s="250" t="s">
        <v>145</v>
      </c>
      <c r="N89" s="509"/>
    </row>
    <row r="90" spans="1:14" ht="18" x14ac:dyDescent="0.25">
      <c r="A90" s="487"/>
      <c r="B90" s="510"/>
      <c r="C90" s="510"/>
      <c r="D90" s="476"/>
      <c r="E90" s="476"/>
      <c r="F90" s="476"/>
      <c r="G90" s="22"/>
      <c r="H90" s="22"/>
      <c r="I90" s="22">
        <f>I146</f>
        <v>100</v>
      </c>
      <c r="J90" s="22">
        <f>J146</f>
        <v>1300</v>
      </c>
      <c r="K90" s="22">
        <f>K146</f>
        <v>1925</v>
      </c>
      <c r="L90" s="22">
        <f>SUM(G90:K90)</f>
        <v>3325</v>
      </c>
      <c r="M90" s="250" t="s">
        <v>203</v>
      </c>
      <c r="N90" s="510"/>
    </row>
    <row r="91" spans="1:14" ht="18" customHeight="1" x14ac:dyDescent="0.25">
      <c r="A91" s="475">
        <v>1</v>
      </c>
      <c r="B91" s="479" t="s">
        <v>99</v>
      </c>
      <c r="C91" s="279" t="s">
        <v>68</v>
      </c>
      <c r="D91" s="475" t="s">
        <v>32</v>
      </c>
      <c r="E91" s="648" t="s">
        <v>71</v>
      </c>
      <c r="F91" s="475" t="s">
        <v>101</v>
      </c>
      <c r="G91" s="23">
        <v>1.7</v>
      </c>
      <c r="H91" s="25"/>
      <c r="I91" s="150"/>
      <c r="J91" s="150"/>
      <c r="K91" s="150"/>
      <c r="L91" s="23"/>
      <c r="M91" s="279"/>
      <c r="N91" s="475">
        <v>114</v>
      </c>
    </row>
    <row r="92" spans="1:14" s="154" customFormat="1" ht="40.5" customHeight="1" x14ac:dyDescent="0.25">
      <c r="A92" s="498"/>
      <c r="B92" s="499"/>
      <c r="C92" s="475" t="s">
        <v>69</v>
      </c>
      <c r="D92" s="498"/>
      <c r="E92" s="649"/>
      <c r="F92" s="498"/>
      <c r="G92" s="23">
        <v>175.2</v>
      </c>
      <c r="H92" s="25"/>
      <c r="I92" s="150"/>
      <c r="J92" s="150"/>
      <c r="K92" s="150"/>
      <c r="L92" s="23">
        <f>SUM(G92:K92)</f>
        <v>175.2</v>
      </c>
      <c r="M92" s="279" t="s">
        <v>73</v>
      </c>
      <c r="N92" s="498"/>
    </row>
    <row r="93" spans="1:14" s="170" customFormat="1" ht="18" customHeight="1" x14ac:dyDescent="0.25">
      <c r="A93" s="476"/>
      <c r="B93" s="480"/>
      <c r="C93" s="476"/>
      <c r="D93" s="476"/>
      <c r="E93" s="650"/>
      <c r="F93" s="476"/>
      <c r="G93" s="24">
        <v>51.3</v>
      </c>
      <c r="H93" s="229"/>
      <c r="I93" s="26"/>
      <c r="J93" s="26"/>
      <c r="K93" s="26"/>
      <c r="L93" s="23">
        <f>SUM(G93:K93)</f>
        <v>51.3</v>
      </c>
      <c r="M93" s="279" t="s">
        <v>145</v>
      </c>
      <c r="N93" s="476"/>
    </row>
    <row r="94" spans="1:14" ht="38.25" customHeight="1" x14ac:dyDescent="0.25">
      <c r="A94" s="475">
        <v>2</v>
      </c>
      <c r="B94" s="479" t="s">
        <v>100</v>
      </c>
      <c r="C94" s="279" t="s">
        <v>68</v>
      </c>
      <c r="D94" s="475" t="s">
        <v>32</v>
      </c>
      <c r="E94" s="648" t="s">
        <v>71</v>
      </c>
      <c r="F94" s="475" t="s">
        <v>101</v>
      </c>
      <c r="G94" s="27">
        <v>3.6</v>
      </c>
      <c r="H94" s="229"/>
      <c r="I94" s="26"/>
      <c r="J94" s="26"/>
      <c r="K94" s="26"/>
      <c r="L94" s="23"/>
      <c r="M94" s="475" t="s">
        <v>145</v>
      </c>
      <c r="N94" s="475">
        <v>114</v>
      </c>
    </row>
    <row r="95" spans="1:14" s="170" customFormat="1" ht="18" customHeight="1" x14ac:dyDescent="0.25">
      <c r="A95" s="476"/>
      <c r="B95" s="480"/>
      <c r="C95" s="279" t="s">
        <v>69</v>
      </c>
      <c r="D95" s="476"/>
      <c r="E95" s="650"/>
      <c r="F95" s="476"/>
      <c r="G95" s="24">
        <v>74.823999999999998</v>
      </c>
      <c r="H95" s="229"/>
      <c r="I95" s="26"/>
      <c r="J95" s="26"/>
      <c r="K95" s="26"/>
      <c r="L95" s="23">
        <f>SUM(G95:K95)</f>
        <v>74.823999999999998</v>
      </c>
      <c r="M95" s="476"/>
      <c r="N95" s="476"/>
    </row>
    <row r="96" spans="1:14" ht="42.75" customHeight="1" x14ac:dyDescent="0.25">
      <c r="A96" s="475">
        <v>3</v>
      </c>
      <c r="B96" s="479" t="s">
        <v>102</v>
      </c>
      <c r="C96" s="279" t="s">
        <v>68</v>
      </c>
      <c r="D96" s="475" t="s">
        <v>32</v>
      </c>
      <c r="E96" s="648" t="s">
        <v>75</v>
      </c>
      <c r="F96" s="475" t="s">
        <v>103</v>
      </c>
      <c r="G96" s="14">
        <v>4.2359999999999998</v>
      </c>
      <c r="H96" s="229">
        <v>0</v>
      </c>
      <c r="I96" s="26"/>
      <c r="J96" s="26"/>
      <c r="K96" s="26"/>
      <c r="L96" s="23"/>
      <c r="M96" s="279"/>
      <c r="N96" s="475">
        <v>114</v>
      </c>
    </row>
    <row r="97" spans="1:14" s="154" customFormat="1" ht="18" customHeight="1" x14ac:dyDescent="0.25">
      <c r="A97" s="498"/>
      <c r="B97" s="499"/>
      <c r="C97" s="475" t="s">
        <v>69</v>
      </c>
      <c r="D97" s="498"/>
      <c r="E97" s="649"/>
      <c r="F97" s="498"/>
      <c r="G97" s="24">
        <v>189.23699999999999</v>
      </c>
      <c r="H97" s="229"/>
      <c r="I97" s="26"/>
      <c r="J97" s="26"/>
      <c r="K97" s="26"/>
      <c r="L97" s="23"/>
      <c r="M97" s="279" t="s">
        <v>73</v>
      </c>
      <c r="N97" s="498"/>
    </row>
    <row r="98" spans="1:14" s="170" customFormat="1" ht="37.5" customHeight="1" x14ac:dyDescent="0.25">
      <c r="A98" s="476"/>
      <c r="B98" s="480"/>
      <c r="C98" s="476"/>
      <c r="D98" s="476"/>
      <c r="E98" s="650"/>
      <c r="F98" s="476"/>
      <c r="G98" s="24"/>
      <c r="H98" s="229">
        <v>42.570999999999998</v>
      </c>
      <c r="I98" s="26"/>
      <c r="J98" s="26"/>
      <c r="K98" s="26"/>
      <c r="L98" s="23">
        <f>SUM(G98:K98)</f>
        <v>42.570999999999998</v>
      </c>
      <c r="M98" s="279" t="s">
        <v>145</v>
      </c>
      <c r="N98" s="476"/>
    </row>
    <row r="99" spans="1:14" ht="18" customHeight="1" x14ac:dyDescent="0.25">
      <c r="A99" s="475">
        <v>4</v>
      </c>
      <c r="B99" s="479" t="s">
        <v>104</v>
      </c>
      <c r="C99" s="279" t="s">
        <v>68</v>
      </c>
      <c r="D99" s="475" t="s">
        <v>32</v>
      </c>
      <c r="E99" s="648" t="s">
        <v>75</v>
      </c>
      <c r="F99" s="475" t="s">
        <v>103</v>
      </c>
      <c r="G99" s="27">
        <v>6.46</v>
      </c>
      <c r="H99" s="229">
        <v>9.41</v>
      </c>
      <c r="I99" s="26"/>
      <c r="J99" s="26"/>
      <c r="K99" s="26"/>
      <c r="L99" s="23"/>
      <c r="M99" s="279"/>
      <c r="N99" s="475">
        <v>114</v>
      </c>
    </row>
    <row r="100" spans="1:14" s="154" customFormat="1" ht="40.5" customHeight="1" x14ac:dyDescent="0.25">
      <c r="A100" s="498"/>
      <c r="B100" s="499"/>
      <c r="C100" s="279"/>
      <c r="D100" s="498"/>
      <c r="E100" s="649"/>
      <c r="F100" s="498"/>
      <c r="G100" s="24">
        <v>179.29900000000001</v>
      </c>
      <c r="H100" s="229"/>
      <c r="I100" s="26"/>
      <c r="J100" s="26"/>
      <c r="K100" s="26"/>
      <c r="L100" s="23"/>
      <c r="M100" s="279" t="s">
        <v>73</v>
      </c>
      <c r="N100" s="498"/>
    </row>
    <row r="101" spans="1:14" s="170" customFormat="1" ht="18" customHeight="1" x14ac:dyDescent="0.25">
      <c r="A101" s="476"/>
      <c r="B101" s="480"/>
      <c r="C101" s="279" t="s">
        <v>69</v>
      </c>
      <c r="D101" s="476"/>
      <c r="E101" s="650"/>
      <c r="F101" s="476"/>
      <c r="G101" s="24"/>
      <c r="H101" s="229">
        <v>40.323</v>
      </c>
      <c r="I101" s="26"/>
      <c r="J101" s="26"/>
      <c r="K101" s="26"/>
      <c r="L101" s="23">
        <f>SUM(G101:K101)</f>
        <v>40.323</v>
      </c>
      <c r="M101" s="279" t="s">
        <v>145</v>
      </c>
      <c r="N101" s="476"/>
    </row>
    <row r="102" spans="1:14" ht="36.75" customHeight="1" x14ac:dyDescent="0.25">
      <c r="A102" s="475">
        <v>5</v>
      </c>
      <c r="B102" s="479" t="s">
        <v>105</v>
      </c>
      <c r="C102" s="279" t="s">
        <v>68</v>
      </c>
      <c r="D102" s="475" t="s">
        <v>32</v>
      </c>
      <c r="E102" s="648" t="s">
        <v>75</v>
      </c>
      <c r="F102" s="475" t="s">
        <v>103</v>
      </c>
      <c r="G102" s="28">
        <v>11</v>
      </c>
      <c r="H102" s="229">
        <v>15.926</v>
      </c>
      <c r="I102" s="26"/>
      <c r="J102" s="26"/>
      <c r="K102" s="26"/>
      <c r="L102" s="23"/>
      <c r="M102" s="279"/>
      <c r="N102" s="475">
        <v>114</v>
      </c>
    </row>
    <row r="103" spans="1:14" s="154" customFormat="1" ht="18" customHeight="1" x14ac:dyDescent="0.25">
      <c r="A103" s="498"/>
      <c r="B103" s="499"/>
      <c r="C103" s="475" t="s">
        <v>69</v>
      </c>
      <c r="D103" s="498"/>
      <c r="E103" s="649"/>
      <c r="F103" s="498"/>
      <c r="G103" s="24">
        <v>342.06299999999999</v>
      </c>
      <c r="H103" s="229">
        <v>850.8</v>
      </c>
      <c r="I103" s="26"/>
      <c r="J103" s="26"/>
      <c r="K103" s="26"/>
      <c r="L103" s="23">
        <f>SUM(G103:K103)</f>
        <v>1192.8629999999998</v>
      </c>
      <c r="M103" s="279" t="s">
        <v>73</v>
      </c>
      <c r="N103" s="498"/>
    </row>
    <row r="104" spans="1:14" s="170" customFormat="1" ht="42" customHeight="1" x14ac:dyDescent="0.25">
      <c r="A104" s="476"/>
      <c r="B104" s="480"/>
      <c r="C104" s="476"/>
      <c r="D104" s="476"/>
      <c r="E104" s="650"/>
      <c r="F104" s="476"/>
      <c r="G104" s="24"/>
      <c r="H104" s="229">
        <v>325.2</v>
      </c>
      <c r="I104" s="26"/>
      <c r="J104" s="26"/>
      <c r="K104" s="26"/>
      <c r="L104" s="23">
        <f>SUM(G104:K104)</f>
        <v>325.2</v>
      </c>
      <c r="M104" s="279" t="s">
        <v>145</v>
      </c>
      <c r="N104" s="476"/>
    </row>
    <row r="105" spans="1:14" ht="18" customHeight="1" x14ac:dyDescent="0.25">
      <c r="A105" s="475">
        <v>6</v>
      </c>
      <c r="B105" s="479" t="s">
        <v>106</v>
      </c>
      <c r="C105" s="279" t="s">
        <v>68</v>
      </c>
      <c r="D105" s="475" t="s">
        <v>32</v>
      </c>
      <c r="E105" s="648" t="s">
        <v>75</v>
      </c>
      <c r="F105" s="475" t="s">
        <v>103</v>
      </c>
      <c r="G105" s="28">
        <v>10</v>
      </c>
      <c r="H105" s="229">
        <v>1.97</v>
      </c>
      <c r="I105" s="26"/>
      <c r="J105" s="26"/>
      <c r="K105" s="26"/>
      <c r="L105" s="23"/>
      <c r="M105" s="279"/>
      <c r="N105" s="475">
        <v>114</v>
      </c>
    </row>
    <row r="106" spans="1:14" s="154" customFormat="1" ht="38.25" customHeight="1" x14ac:dyDescent="0.25">
      <c r="A106" s="498"/>
      <c r="B106" s="499"/>
      <c r="C106" s="475" t="s">
        <v>69</v>
      </c>
      <c r="D106" s="498"/>
      <c r="E106" s="649"/>
      <c r="F106" s="498"/>
      <c r="G106" s="24">
        <v>253.983</v>
      </c>
      <c r="H106" s="229"/>
      <c r="I106" s="26"/>
      <c r="J106" s="26"/>
      <c r="K106" s="26"/>
      <c r="L106" s="23">
        <f>SUM(G106:K106)</f>
        <v>253.983</v>
      </c>
      <c r="M106" s="279" t="s">
        <v>73</v>
      </c>
      <c r="N106" s="498"/>
    </row>
    <row r="107" spans="1:14" s="170" customFormat="1" ht="18" customHeight="1" x14ac:dyDescent="0.25">
      <c r="A107" s="476"/>
      <c r="B107" s="480"/>
      <c r="C107" s="476"/>
      <c r="D107" s="476"/>
      <c r="E107" s="650"/>
      <c r="F107" s="476"/>
      <c r="G107" s="24"/>
      <c r="H107" s="229">
        <v>57.198</v>
      </c>
      <c r="I107" s="26"/>
      <c r="J107" s="26"/>
      <c r="K107" s="26"/>
      <c r="L107" s="23"/>
      <c r="M107" s="279" t="s">
        <v>145</v>
      </c>
      <c r="N107" s="476"/>
    </row>
    <row r="108" spans="1:14" ht="44.25" customHeight="1" x14ac:dyDescent="0.25">
      <c r="A108" s="475">
        <v>7</v>
      </c>
      <c r="B108" s="479" t="s">
        <v>107</v>
      </c>
      <c r="C108" s="279" t="s">
        <v>68</v>
      </c>
      <c r="D108" s="475" t="s">
        <v>32</v>
      </c>
      <c r="E108" s="648" t="s">
        <v>75</v>
      </c>
      <c r="F108" s="475" t="s">
        <v>103</v>
      </c>
      <c r="G108" s="28">
        <v>5.56</v>
      </c>
      <c r="H108" s="229">
        <v>8.89</v>
      </c>
      <c r="I108" s="26"/>
      <c r="J108" s="26"/>
      <c r="K108" s="26"/>
      <c r="L108" s="23"/>
      <c r="M108" s="279"/>
      <c r="N108" s="279"/>
    </row>
    <row r="109" spans="1:14" s="154" customFormat="1" ht="18" customHeight="1" x14ac:dyDescent="0.25">
      <c r="A109" s="498"/>
      <c r="B109" s="499"/>
      <c r="C109" s="475" t="s">
        <v>69</v>
      </c>
      <c r="D109" s="498"/>
      <c r="E109" s="649"/>
      <c r="F109" s="498"/>
      <c r="G109" s="24">
        <v>177.31399999999999</v>
      </c>
      <c r="H109" s="229"/>
      <c r="I109" s="26"/>
      <c r="J109" s="26"/>
      <c r="K109" s="26"/>
      <c r="L109" s="23"/>
      <c r="M109" s="279" t="s">
        <v>73</v>
      </c>
      <c r="N109" s="279"/>
    </row>
    <row r="110" spans="1:14" s="170" customFormat="1" ht="42" customHeight="1" x14ac:dyDescent="0.25">
      <c r="A110" s="476"/>
      <c r="B110" s="480"/>
      <c r="C110" s="476"/>
      <c r="D110" s="476"/>
      <c r="E110" s="650"/>
      <c r="F110" s="476"/>
      <c r="G110" s="24"/>
      <c r="H110" s="229">
        <v>39.889000000000003</v>
      </c>
      <c r="I110" s="26"/>
      <c r="J110" s="26"/>
      <c r="K110" s="26"/>
      <c r="L110" s="23">
        <f>SUM(G110:K110)</f>
        <v>39.889000000000003</v>
      </c>
      <c r="M110" s="279" t="s">
        <v>145</v>
      </c>
      <c r="N110" s="279">
        <v>114</v>
      </c>
    </row>
    <row r="111" spans="1:14" ht="18" customHeight="1" x14ac:dyDescent="0.25">
      <c r="A111" s="475">
        <v>8</v>
      </c>
      <c r="B111" s="479" t="s">
        <v>108</v>
      </c>
      <c r="C111" s="279" t="s">
        <v>68</v>
      </c>
      <c r="D111" s="475" t="s">
        <v>32</v>
      </c>
      <c r="E111" s="648" t="s">
        <v>75</v>
      </c>
      <c r="F111" s="475" t="s">
        <v>103</v>
      </c>
      <c r="G111" s="28">
        <v>14.7</v>
      </c>
      <c r="H111" s="229">
        <v>0</v>
      </c>
      <c r="I111" s="26"/>
      <c r="J111" s="26"/>
      <c r="K111" s="26"/>
      <c r="L111" s="23"/>
      <c r="M111" s="279"/>
      <c r="N111" s="279"/>
    </row>
    <row r="112" spans="1:14" s="154" customFormat="1" ht="36.75" customHeight="1" x14ac:dyDescent="0.25">
      <c r="A112" s="498"/>
      <c r="B112" s="499"/>
      <c r="C112" s="279"/>
      <c r="D112" s="498"/>
      <c r="E112" s="649"/>
      <c r="F112" s="498"/>
      <c r="G112" s="24">
        <v>341.49400000000003</v>
      </c>
      <c r="H112" s="229"/>
      <c r="I112" s="26"/>
      <c r="J112" s="26"/>
      <c r="K112" s="26"/>
      <c r="L112" s="23"/>
      <c r="M112" s="279" t="s">
        <v>73</v>
      </c>
      <c r="N112" s="279"/>
    </row>
    <row r="113" spans="1:14" s="170" customFormat="1" ht="18" customHeight="1" x14ac:dyDescent="0.25">
      <c r="A113" s="476"/>
      <c r="B113" s="480"/>
      <c r="C113" s="279" t="s">
        <v>69</v>
      </c>
      <c r="D113" s="476"/>
      <c r="E113" s="650"/>
      <c r="F113" s="476"/>
      <c r="G113" s="24"/>
      <c r="H113" s="229">
        <v>61.518999999999998</v>
      </c>
      <c r="I113" s="26"/>
      <c r="J113" s="26"/>
      <c r="K113" s="26"/>
      <c r="L113" s="23">
        <f>SUM(G113:K113)</f>
        <v>61.518999999999998</v>
      </c>
      <c r="M113" s="279" t="s">
        <v>145</v>
      </c>
      <c r="N113" s="279">
        <v>114</v>
      </c>
    </row>
    <row r="114" spans="1:14" ht="45.75" customHeight="1" x14ac:dyDescent="0.25">
      <c r="A114" s="475">
        <v>9</v>
      </c>
      <c r="B114" s="479" t="s">
        <v>109</v>
      </c>
      <c r="C114" s="279" t="s">
        <v>68</v>
      </c>
      <c r="D114" s="475" t="s">
        <v>32</v>
      </c>
      <c r="E114" s="648" t="s">
        <v>75</v>
      </c>
      <c r="F114" s="475" t="s">
        <v>103</v>
      </c>
      <c r="G114" s="27">
        <v>3.9</v>
      </c>
      <c r="H114" s="229">
        <v>13.234</v>
      </c>
      <c r="I114" s="26"/>
      <c r="J114" s="26"/>
      <c r="K114" s="26"/>
      <c r="L114" s="23"/>
      <c r="M114" s="279"/>
      <c r="N114" s="279"/>
    </row>
    <row r="115" spans="1:14" s="154" customFormat="1" ht="18" customHeight="1" x14ac:dyDescent="0.25">
      <c r="A115" s="498"/>
      <c r="B115" s="499"/>
      <c r="C115" s="279"/>
      <c r="D115" s="498"/>
      <c r="E115" s="649"/>
      <c r="F115" s="498"/>
      <c r="G115" s="24">
        <v>221.35</v>
      </c>
      <c r="H115" s="229"/>
      <c r="I115" s="26"/>
      <c r="J115" s="26"/>
      <c r="K115" s="26"/>
      <c r="L115" s="23"/>
      <c r="M115" s="279" t="s">
        <v>73</v>
      </c>
      <c r="N115" s="279"/>
    </row>
    <row r="116" spans="1:14" s="170" customFormat="1" ht="38.25" customHeight="1" x14ac:dyDescent="0.25">
      <c r="A116" s="476"/>
      <c r="B116" s="480"/>
      <c r="C116" s="279" t="s">
        <v>69</v>
      </c>
      <c r="D116" s="476"/>
      <c r="E116" s="650"/>
      <c r="F116" s="476"/>
      <c r="G116" s="24"/>
      <c r="H116" s="229">
        <v>30.335000000000001</v>
      </c>
      <c r="I116" s="26"/>
      <c r="J116" s="26"/>
      <c r="K116" s="26"/>
      <c r="L116" s="23">
        <f>SUM(G116:K116)</f>
        <v>30.335000000000001</v>
      </c>
      <c r="M116" s="279" t="s">
        <v>145</v>
      </c>
      <c r="N116" s="279">
        <v>114</v>
      </c>
    </row>
    <row r="117" spans="1:14" ht="18" customHeight="1" x14ac:dyDescent="0.25">
      <c r="A117" s="475">
        <v>10</v>
      </c>
      <c r="B117" s="479" t="s">
        <v>110</v>
      </c>
      <c r="C117" s="279" t="s">
        <v>68</v>
      </c>
      <c r="D117" s="475" t="s">
        <v>32</v>
      </c>
      <c r="E117" s="648" t="s">
        <v>75</v>
      </c>
      <c r="F117" s="475" t="s">
        <v>111</v>
      </c>
      <c r="G117" s="28">
        <v>10</v>
      </c>
      <c r="H117" s="229">
        <v>0.03</v>
      </c>
      <c r="I117" s="26"/>
      <c r="J117" s="26"/>
      <c r="K117" s="26"/>
      <c r="L117" s="23"/>
      <c r="M117" s="279"/>
      <c r="N117" s="279"/>
    </row>
    <row r="118" spans="1:14" s="154" customFormat="1" ht="45.75" customHeight="1" x14ac:dyDescent="0.25">
      <c r="A118" s="498"/>
      <c r="B118" s="499"/>
      <c r="C118" s="279"/>
      <c r="D118" s="498"/>
      <c r="E118" s="649"/>
      <c r="F118" s="498"/>
      <c r="G118" s="24">
        <v>341.697</v>
      </c>
      <c r="H118" s="229"/>
      <c r="I118" s="26"/>
      <c r="J118" s="26"/>
      <c r="K118" s="26"/>
      <c r="L118" s="23"/>
      <c r="M118" s="279" t="s">
        <v>73</v>
      </c>
      <c r="N118" s="279"/>
    </row>
    <row r="119" spans="1:14" s="170" customFormat="1" ht="18" customHeight="1" x14ac:dyDescent="0.25">
      <c r="A119" s="476"/>
      <c r="B119" s="480"/>
      <c r="C119" s="279" t="s">
        <v>69</v>
      </c>
      <c r="D119" s="476"/>
      <c r="E119" s="650"/>
      <c r="F119" s="476"/>
      <c r="G119" s="24"/>
      <c r="H119" s="229">
        <v>46.981999999999999</v>
      </c>
      <c r="I119" s="26"/>
      <c r="J119" s="26"/>
      <c r="K119" s="26"/>
      <c r="L119" s="23">
        <f>SUM(G119:K119)</f>
        <v>46.981999999999999</v>
      </c>
      <c r="M119" s="279" t="s">
        <v>145</v>
      </c>
      <c r="N119" s="279">
        <v>114</v>
      </c>
    </row>
    <row r="120" spans="1:14" ht="39" customHeight="1" x14ac:dyDescent="0.25">
      <c r="A120" s="475">
        <v>11</v>
      </c>
      <c r="B120" s="479" t="s">
        <v>112</v>
      </c>
      <c r="C120" s="279" t="s">
        <v>68</v>
      </c>
      <c r="D120" s="475" t="s">
        <v>32</v>
      </c>
      <c r="E120" s="648" t="s">
        <v>71</v>
      </c>
      <c r="F120" s="475" t="s">
        <v>113</v>
      </c>
      <c r="G120" s="28">
        <v>9</v>
      </c>
      <c r="H120" s="229"/>
      <c r="I120" s="26"/>
      <c r="J120" s="26"/>
      <c r="K120" s="26"/>
      <c r="L120" s="23"/>
      <c r="M120" s="279"/>
      <c r="N120" s="279"/>
    </row>
    <row r="121" spans="1:14" s="154" customFormat="1" ht="18" customHeight="1" x14ac:dyDescent="0.25">
      <c r="A121" s="476"/>
      <c r="B121" s="480"/>
      <c r="C121" s="279" t="s">
        <v>69</v>
      </c>
      <c r="D121" s="476"/>
      <c r="E121" s="650"/>
      <c r="F121" s="476"/>
      <c r="G121" s="24">
        <v>284.08699999999999</v>
      </c>
      <c r="H121" s="229"/>
      <c r="I121" s="26"/>
      <c r="J121" s="26"/>
      <c r="K121" s="26"/>
      <c r="L121" s="23">
        <f>SUM(G121:K121)</f>
        <v>284.08699999999999</v>
      </c>
      <c r="M121" s="279" t="s">
        <v>73</v>
      </c>
      <c r="N121" s="279">
        <v>114</v>
      </c>
    </row>
    <row r="122" spans="1:14" ht="18" x14ac:dyDescent="0.25">
      <c r="A122" s="475">
        <v>12</v>
      </c>
      <c r="B122" s="479" t="s">
        <v>114</v>
      </c>
      <c r="C122" s="279" t="s">
        <v>68</v>
      </c>
      <c r="D122" s="475" t="s">
        <v>32</v>
      </c>
      <c r="E122" s="648" t="s">
        <v>75</v>
      </c>
      <c r="F122" s="475" t="s">
        <v>115</v>
      </c>
      <c r="G122" s="28">
        <v>9.9600000000000009</v>
      </c>
      <c r="H122" s="229">
        <v>0.4</v>
      </c>
      <c r="I122" s="26"/>
      <c r="J122" s="26"/>
      <c r="K122" s="26"/>
      <c r="L122" s="23"/>
      <c r="M122" s="279"/>
      <c r="N122" s="279"/>
    </row>
    <row r="123" spans="1:14" s="154" customFormat="1" ht="18" customHeight="1" x14ac:dyDescent="0.25">
      <c r="A123" s="498"/>
      <c r="B123" s="499"/>
      <c r="C123" s="279"/>
      <c r="D123" s="498"/>
      <c r="E123" s="649"/>
      <c r="F123" s="498"/>
      <c r="G123" s="24">
        <v>231.024</v>
      </c>
      <c r="H123" s="229"/>
      <c r="I123" s="26"/>
      <c r="J123" s="26"/>
      <c r="K123" s="26"/>
      <c r="L123" s="23"/>
      <c r="M123" s="279" t="s">
        <v>73</v>
      </c>
      <c r="N123" s="279"/>
    </row>
    <row r="124" spans="1:14" s="170" customFormat="1" ht="21" customHeight="1" x14ac:dyDescent="0.25">
      <c r="A124" s="476"/>
      <c r="B124" s="480"/>
      <c r="C124" s="279" t="s">
        <v>69</v>
      </c>
      <c r="D124" s="476"/>
      <c r="E124" s="650"/>
      <c r="F124" s="476"/>
      <c r="G124" s="24"/>
      <c r="H124" s="229">
        <v>51.878999999999998</v>
      </c>
      <c r="I124" s="26"/>
      <c r="J124" s="26"/>
      <c r="K124" s="26"/>
      <c r="L124" s="23">
        <f>SUM(G124:K124)</f>
        <v>51.878999999999998</v>
      </c>
      <c r="M124" s="279" t="s">
        <v>145</v>
      </c>
      <c r="N124" s="279">
        <v>114</v>
      </c>
    </row>
    <row r="125" spans="1:14" ht="18" customHeight="1" x14ac:dyDescent="0.25">
      <c r="A125" s="475">
        <v>13</v>
      </c>
      <c r="B125" s="479" t="s">
        <v>116</v>
      </c>
      <c r="C125" s="279" t="s">
        <v>68</v>
      </c>
      <c r="D125" s="475" t="s">
        <v>32</v>
      </c>
      <c r="E125" s="645" t="s">
        <v>71</v>
      </c>
      <c r="F125" s="475" t="s">
        <v>117</v>
      </c>
      <c r="G125" s="29">
        <v>0</v>
      </c>
      <c r="H125" s="229"/>
      <c r="I125" s="26"/>
      <c r="J125" s="26"/>
      <c r="K125" s="26"/>
      <c r="L125" s="23"/>
      <c r="M125" s="279"/>
      <c r="N125" s="279"/>
    </row>
    <row r="126" spans="1:14" s="154" customFormat="1" ht="34.5" customHeight="1" x14ac:dyDescent="0.25">
      <c r="A126" s="476"/>
      <c r="B126" s="480"/>
      <c r="C126" s="279" t="s">
        <v>69</v>
      </c>
      <c r="D126" s="476"/>
      <c r="E126" s="646"/>
      <c r="F126" s="476"/>
      <c r="G126" s="24">
        <v>257.93700000000001</v>
      </c>
      <c r="H126" s="229"/>
      <c r="I126" s="26"/>
      <c r="J126" s="26"/>
      <c r="K126" s="26"/>
      <c r="L126" s="23">
        <f>SUM(G126:K126)</f>
        <v>257.93700000000001</v>
      </c>
      <c r="M126" s="279" t="s">
        <v>73</v>
      </c>
      <c r="N126" s="279">
        <v>114</v>
      </c>
    </row>
    <row r="127" spans="1:14" ht="18" x14ac:dyDescent="0.25">
      <c r="A127" s="475" t="s">
        <v>118</v>
      </c>
      <c r="B127" s="479" t="s">
        <v>119</v>
      </c>
      <c r="C127" s="279" t="s">
        <v>68</v>
      </c>
      <c r="D127" s="475" t="s">
        <v>32</v>
      </c>
      <c r="E127" s="645"/>
      <c r="F127" s="475" t="s">
        <v>111</v>
      </c>
      <c r="G127" s="26"/>
      <c r="H127" s="229">
        <v>24.3</v>
      </c>
      <c r="I127" s="26"/>
      <c r="J127" s="26"/>
      <c r="K127" s="26"/>
      <c r="L127" s="23"/>
      <c r="M127" s="279"/>
      <c r="N127" s="279"/>
    </row>
    <row r="128" spans="1:14" s="154" customFormat="1" ht="40.5" customHeight="1" x14ac:dyDescent="0.25">
      <c r="A128" s="476"/>
      <c r="B128" s="480"/>
      <c r="C128" s="279" t="s">
        <v>69</v>
      </c>
      <c r="D128" s="476"/>
      <c r="E128" s="646"/>
      <c r="F128" s="476"/>
      <c r="G128" s="279"/>
      <c r="H128" s="229">
        <v>230.15700000000001</v>
      </c>
      <c r="I128" s="24"/>
      <c r="J128" s="26"/>
      <c r="K128" s="26"/>
      <c r="L128" s="23">
        <f>SUM(G128:K128)</f>
        <v>230.15700000000001</v>
      </c>
      <c r="M128" s="279" t="s">
        <v>73</v>
      </c>
      <c r="N128" s="279">
        <v>114</v>
      </c>
    </row>
    <row r="129" spans="1:14" ht="18" x14ac:dyDescent="0.25">
      <c r="A129" s="475" t="s">
        <v>120</v>
      </c>
      <c r="B129" s="479" t="s">
        <v>121</v>
      </c>
      <c r="C129" s="279" t="s">
        <v>68</v>
      </c>
      <c r="D129" s="475" t="s">
        <v>32</v>
      </c>
      <c r="E129" s="475"/>
      <c r="F129" s="475" t="s">
        <v>122</v>
      </c>
      <c r="G129" s="279"/>
      <c r="H129" s="229">
        <v>6.9</v>
      </c>
      <c r="I129" s="26"/>
      <c r="J129" s="26"/>
      <c r="K129" s="26"/>
      <c r="L129" s="23"/>
      <c r="M129" s="279"/>
      <c r="N129" s="279"/>
    </row>
    <row r="130" spans="1:14" s="154" customFormat="1" ht="34.5" customHeight="1" x14ac:dyDescent="0.25">
      <c r="A130" s="476"/>
      <c r="B130" s="480"/>
      <c r="C130" s="279" t="s">
        <v>69</v>
      </c>
      <c r="D130" s="476"/>
      <c r="E130" s="476"/>
      <c r="F130" s="476"/>
      <c r="G130" s="279"/>
      <c r="H130" s="229">
        <v>221.898</v>
      </c>
      <c r="I130" s="24"/>
      <c r="J130" s="26"/>
      <c r="K130" s="26"/>
      <c r="L130" s="23">
        <f>SUM(G130:K130)</f>
        <v>221.898</v>
      </c>
      <c r="M130" s="279" t="s">
        <v>73</v>
      </c>
      <c r="N130" s="279">
        <v>114</v>
      </c>
    </row>
    <row r="131" spans="1:14" ht="18" x14ac:dyDescent="0.25">
      <c r="A131" s="475" t="s">
        <v>123</v>
      </c>
      <c r="B131" s="479" t="s">
        <v>124</v>
      </c>
      <c r="C131" s="279" t="s">
        <v>68</v>
      </c>
      <c r="D131" s="475" t="s">
        <v>32</v>
      </c>
      <c r="E131" s="475"/>
      <c r="F131" s="475" t="s">
        <v>115</v>
      </c>
      <c r="G131" s="279"/>
      <c r="H131" s="229">
        <v>13</v>
      </c>
      <c r="I131" s="26"/>
      <c r="J131" s="26"/>
      <c r="K131" s="26"/>
      <c r="L131" s="23"/>
      <c r="M131" s="279"/>
      <c r="N131" s="279"/>
    </row>
    <row r="132" spans="1:14" s="154" customFormat="1" ht="38.25" customHeight="1" x14ac:dyDescent="0.25">
      <c r="A132" s="476"/>
      <c r="B132" s="480"/>
      <c r="C132" s="279" t="s">
        <v>69</v>
      </c>
      <c r="D132" s="476"/>
      <c r="E132" s="476"/>
      <c r="F132" s="476"/>
      <c r="G132" s="279"/>
      <c r="H132" s="229">
        <v>454.63400000000001</v>
      </c>
      <c r="I132" s="24"/>
      <c r="J132" s="26"/>
      <c r="K132" s="26"/>
      <c r="L132" s="23">
        <f>SUM(G132:K132)</f>
        <v>454.63400000000001</v>
      </c>
      <c r="M132" s="279" t="s">
        <v>73</v>
      </c>
      <c r="N132" s="279">
        <v>114</v>
      </c>
    </row>
    <row r="133" spans="1:14" ht="18" x14ac:dyDescent="0.25">
      <c r="A133" s="475">
        <v>17</v>
      </c>
      <c r="B133" s="479" t="s">
        <v>125</v>
      </c>
      <c r="C133" s="279" t="s">
        <v>68</v>
      </c>
      <c r="D133" s="475" t="s">
        <v>32</v>
      </c>
      <c r="E133" s="475">
        <v>2022</v>
      </c>
      <c r="F133" s="475" t="s">
        <v>1523</v>
      </c>
      <c r="G133" s="279"/>
      <c r="H133" s="229">
        <v>13.04</v>
      </c>
      <c r="I133" s="26"/>
      <c r="J133" s="26"/>
      <c r="K133" s="26"/>
      <c r="L133" s="23"/>
      <c r="M133" s="279"/>
      <c r="N133" s="279"/>
    </row>
    <row r="134" spans="1:14" s="154" customFormat="1" ht="50.25" customHeight="1" x14ac:dyDescent="0.25">
      <c r="A134" s="476"/>
      <c r="B134" s="480"/>
      <c r="C134" s="279" t="s">
        <v>69</v>
      </c>
      <c r="D134" s="476"/>
      <c r="E134" s="476"/>
      <c r="F134" s="476"/>
      <c r="G134" s="279"/>
      <c r="H134" s="229">
        <v>794.33</v>
      </c>
      <c r="I134" s="24"/>
      <c r="J134" s="26"/>
      <c r="K134" s="26"/>
      <c r="L134" s="23">
        <f>SUM(G134:K134)</f>
        <v>794.33</v>
      </c>
      <c r="M134" s="279" t="s">
        <v>73</v>
      </c>
      <c r="N134" s="279">
        <v>114</v>
      </c>
    </row>
    <row r="135" spans="1:14" ht="18" x14ac:dyDescent="0.25">
      <c r="A135" s="475">
        <v>18</v>
      </c>
      <c r="B135" s="479" t="s">
        <v>126</v>
      </c>
      <c r="C135" s="279" t="s">
        <v>68</v>
      </c>
      <c r="D135" s="475" t="s">
        <v>32</v>
      </c>
      <c r="E135" s="475" t="s">
        <v>96</v>
      </c>
      <c r="F135" s="475" t="s">
        <v>113</v>
      </c>
      <c r="G135" s="279"/>
      <c r="H135" s="229">
        <v>12</v>
      </c>
      <c r="I135" s="24">
        <v>12.05</v>
      </c>
      <c r="J135" s="26"/>
      <c r="K135" s="26"/>
      <c r="L135" s="23"/>
      <c r="M135" s="279"/>
      <c r="N135" s="279"/>
    </row>
    <row r="136" spans="1:14" s="154" customFormat="1" ht="42" customHeight="1" x14ac:dyDescent="0.25">
      <c r="A136" s="476"/>
      <c r="B136" s="480"/>
      <c r="C136" s="279" t="s">
        <v>69</v>
      </c>
      <c r="D136" s="476"/>
      <c r="E136" s="476"/>
      <c r="F136" s="476"/>
      <c r="G136" s="279"/>
      <c r="H136" s="229">
        <v>700</v>
      </c>
      <c r="I136" s="24">
        <v>586.42899999999997</v>
      </c>
      <c r="J136" s="26"/>
      <c r="K136" s="26"/>
      <c r="L136" s="23">
        <f>SUM(G136:K136)</f>
        <v>1286.4290000000001</v>
      </c>
      <c r="M136" s="279" t="s">
        <v>73</v>
      </c>
      <c r="N136" s="279">
        <v>114</v>
      </c>
    </row>
    <row r="137" spans="1:14" ht="18" x14ac:dyDescent="0.25">
      <c r="A137" s="475">
        <v>19</v>
      </c>
      <c r="B137" s="479" t="s">
        <v>127</v>
      </c>
      <c r="C137" s="279" t="s">
        <v>68</v>
      </c>
      <c r="D137" s="475" t="s">
        <v>32</v>
      </c>
      <c r="E137" s="475">
        <v>2022</v>
      </c>
      <c r="F137" s="475" t="s">
        <v>1524</v>
      </c>
      <c r="G137" s="279"/>
      <c r="H137" s="229">
        <v>29.12</v>
      </c>
      <c r="I137" s="26"/>
      <c r="J137" s="26"/>
      <c r="K137" s="26"/>
      <c r="L137" s="23"/>
      <c r="M137" s="279"/>
      <c r="N137" s="279"/>
    </row>
    <row r="138" spans="1:14" s="154" customFormat="1" ht="42" customHeight="1" x14ac:dyDescent="0.25">
      <c r="A138" s="476"/>
      <c r="B138" s="480"/>
      <c r="C138" s="279" t="s">
        <v>69</v>
      </c>
      <c r="D138" s="476"/>
      <c r="E138" s="476"/>
      <c r="F138" s="476"/>
      <c r="G138" s="279"/>
      <c r="H138" s="229">
        <v>439.23</v>
      </c>
      <c r="I138" s="24"/>
      <c r="J138" s="26"/>
      <c r="K138" s="26"/>
      <c r="L138" s="23">
        <f>SUM(G138:K138)</f>
        <v>439.23</v>
      </c>
      <c r="M138" s="279" t="s">
        <v>73</v>
      </c>
      <c r="N138" s="279">
        <v>114</v>
      </c>
    </row>
    <row r="139" spans="1:14" ht="18" x14ac:dyDescent="0.25">
      <c r="A139" s="475">
        <v>20</v>
      </c>
      <c r="B139" s="479" t="s">
        <v>128</v>
      </c>
      <c r="C139" s="279" t="s">
        <v>68</v>
      </c>
      <c r="D139" s="475" t="s">
        <v>32</v>
      </c>
      <c r="E139" s="475" t="s">
        <v>96</v>
      </c>
      <c r="F139" s="475" t="s">
        <v>1524</v>
      </c>
      <c r="G139" s="279"/>
      <c r="H139" s="229">
        <v>22</v>
      </c>
      <c r="I139" s="24">
        <v>22.01</v>
      </c>
      <c r="J139" s="26"/>
      <c r="K139" s="26"/>
      <c r="L139" s="23"/>
      <c r="M139" s="279"/>
      <c r="N139" s="279"/>
    </row>
    <row r="140" spans="1:14" s="154" customFormat="1" ht="46.5" customHeight="1" x14ac:dyDescent="0.25">
      <c r="A140" s="476"/>
      <c r="B140" s="480"/>
      <c r="C140" s="279" t="s">
        <v>69</v>
      </c>
      <c r="D140" s="476"/>
      <c r="E140" s="476"/>
      <c r="F140" s="476"/>
      <c r="G140" s="279"/>
      <c r="H140" s="229">
        <v>675.45399999999995</v>
      </c>
      <c r="I140" s="24">
        <v>675.45399999999995</v>
      </c>
      <c r="J140" s="26"/>
      <c r="K140" s="26"/>
      <c r="L140" s="23">
        <f>SUM(G140:K140)</f>
        <v>1350.9079999999999</v>
      </c>
      <c r="M140" s="279" t="s">
        <v>73</v>
      </c>
      <c r="N140" s="279">
        <v>114</v>
      </c>
    </row>
    <row r="141" spans="1:14" ht="18" x14ac:dyDescent="0.25">
      <c r="A141" s="475">
        <v>21</v>
      </c>
      <c r="B141" s="479" t="s">
        <v>129</v>
      </c>
      <c r="C141" s="279" t="s">
        <v>68</v>
      </c>
      <c r="D141" s="475" t="s">
        <v>32</v>
      </c>
      <c r="E141" s="475">
        <v>2022</v>
      </c>
      <c r="F141" s="475" t="s">
        <v>1525</v>
      </c>
      <c r="G141" s="279"/>
      <c r="H141" s="229">
        <v>23.6</v>
      </c>
      <c r="I141" s="26"/>
      <c r="J141" s="26"/>
      <c r="K141" s="26"/>
      <c r="L141" s="23"/>
      <c r="M141" s="279"/>
      <c r="N141" s="279"/>
    </row>
    <row r="142" spans="1:14" s="154" customFormat="1" ht="39" customHeight="1" x14ac:dyDescent="0.25">
      <c r="A142" s="476"/>
      <c r="B142" s="480"/>
      <c r="C142" s="279" t="s">
        <v>69</v>
      </c>
      <c r="D142" s="476"/>
      <c r="E142" s="476"/>
      <c r="F142" s="476"/>
      <c r="G142" s="279"/>
      <c r="H142" s="229">
        <v>439.88200000000001</v>
      </c>
      <c r="I142" s="26"/>
      <c r="J142" s="26"/>
      <c r="K142" s="26"/>
      <c r="L142" s="23">
        <f>SUM(G142:K142)</f>
        <v>439.88200000000001</v>
      </c>
      <c r="M142" s="279" t="s">
        <v>73</v>
      </c>
      <c r="N142" s="279">
        <v>114</v>
      </c>
    </row>
    <row r="143" spans="1:14" ht="18" x14ac:dyDescent="0.25">
      <c r="A143" s="475">
        <v>22</v>
      </c>
      <c r="B143" s="479" t="s">
        <v>130</v>
      </c>
      <c r="C143" s="279" t="s">
        <v>68</v>
      </c>
      <c r="D143" s="475" t="s">
        <v>32</v>
      </c>
      <c r="E143" s="475">
        <v>2022</v>
      </c>
      <c r="F143" s="475" t="s">
        <v>1526</v>
      </c>
      <c r="G143" s="279"/>
      <c r="H143" s="229">
        <v>21.27</v>
      </c>
      <c r="I143" s="26"/>
      <c r="J143" s="26"/>
      <c r="K143" s="26"/>
      <c r="L143" s="23"/>
      <c r="M143" s="279"/>
      <c r="N143" s="279"/>
    </row>
    <row r="144" spans="1:14" s="154" customFormat="1" ht="40.5" customHeight="1" x14ac:dyDescent="0.25">
      <c r="A144" s="476"/>
      <c r="B144" s="480"/>
      <c r="C144" s="279" t="s">
        <v>69</v>
      </c>
      <c r="D144" s="476"/>
      <c r="E144" s="476"/>
      <c r="F144" s="476"/>
      <c r="G144" s="279"/>
      <c r="H144" s="229">
        <v>334.76299999999998</v>
      </c>
      <c r="I144" s="26"/>
      <c r="J144" s="26"/>
      <c r="K144" s="26"/>
      <c r="L144" s="23">
        <f>SUM(G144:K144)</f>
        <v>334.76299999999998</v>
      </c>
      <c r="M144" s="279" t="s">
        <v>73</v>
      </c>
      <c r="N144" s="279">
        <v>114</v>
      </c>
    </row>
    <row r="145" spans="1:14" ht="18" x14ac:dyDescent="0.25">
      <c r="A145" s="486">
        <v>23</v>
      </c>
      <c r="B145" s="479" t="s">
        <v>131</v>
      </c>
      <c r="C145" s="279" t="s">
        <v>132</v>
      </c>
      <c r="D145" s="475" t="s">
        <v>32</v>
      </c>
      <c r="E145" s="475" t="s">
        <v>133</v>
      </c>
      <c r="F145" s="475" t="s">
        <v>134</v>
      </c>
      <c r="G145" s="279"/>
      <c r="H145" s="229"/>
      <c r="I145" s="26">
        <v>4</v>
      </c>
      <c r="J145" s="26">
        <v>52</v>
      </c>
      <c r="K145" s="26">
        <v>77</v>
      </c>
      <c r="L145" s="23"/>
      <c r="M145" s="279"/>
      <c r="N145" s="279"/>
    </row>
    <row r="146" spans="1:14" s="170" customFormat="1" ht="36.75" customHeight="1" x14ac:dyDescent="0.25">
      <c r="A146" s="487"/>
      <c r="B146" s="480"/>
      <c r="C146" s="279" t="s">
        <v>69</v>
      </c>
      <c r="D146" s="476"/>
      <c r="E146" s="476"/>
      <c r="F146" s="476"/>
      <c r="G146" s="279"/>
      <c r="H146" s="229"/>
      <c r="I146" s="24">
        <v>100</v>
      </c>
      <c r="J146" s="24">
        <v>1300</v>
      </c>
      <c r="K146" s="24">
        <v>1925</v>
      </c>
      <c r="L146" s="23">
        <f>SUM(G146:K146)</f>
        <v>3325</v>
      </c>
      <c r="M146" s="279" t="s">
        <v>203</v>
      </c>
      <c r="N146" s="279">
        <v>114</v>
      </c>
    </row>
    <row r="147" spans="1:14" s="170" customFormat="1" ht="36.75" hidden="1" customHeight="1" x14ac:dyDescent="0.25">
      <c r="A147" s="245"/>
      <c r="B147" s="403" t="s">
        <v>143</v>
      </c>
      <c r="C147" s="279"/>
      <c r="D147" s="243"/>
      <c r="E147" s="243"/>
      <c r="F147" s="243"/>
      <c r="G147" s="279"/>
      <c r="H147" s="229"/>
      <c r="I147" s="24"/>
      <c r="J147" s="24"/>
      <c r="K147" s="24"/>
      <c r="L147" s="23"/>
      <c r="M147" s="279"/>
      <c r="N147" s="279"/>
    </row>
    <row r="148" spans="1:14" s="178" customFormat="1" ht="36.75" hidden="1" customHeight="1" x14ac:dyDescent="0.35">
      <c r="A148" s="404"/>
      <c r="B148" s="403" t="s">
        <v>203</v>
      </c>
      <c r="C148" s="398"/>
      <c r="D148" s="405"/>
      <c r="E148" s="405"/>
      <c r="F148" s="405"/>
      <c r="G148" s="399">
        <f>G93+G95</f>
        <v>126.124</v>
      </c>
      <c r="H148" s="399">
        <f>H98+H101+H104+H107+H110+H113+H116+H119+H124</f>
        <v>695.89599999999996</v>
      </c>
      <c r="I148" s="400">
        <f>I146</f>
        <v>100</v>
      </c>
      <c r="J148" s="400">
        <f>J146</f>
        <v>1300</v>
      </c>
      <c r="K148" s="400">
        <f>K146</f>
        <v>1925</v>
      </c>
      <c r="L148" s="402">
        <f>G148+H148+I148+J148+K148</f>
        <v>4147.0200000000004</v>
      </c>
      <c r="M148" s="398"/>
      <c r="N148" s="398"/>
    </row>
    <row r="149" spans="1:14" s="179" customFormat="1" ht="36.75" hidden="1" customHeight="1" x14ac:dyDescent="0.35">
      <c r="A149" s="404"/>
      <c r="B149" s="403" t="s">
        <v>234</v>
      </c>
      <c r="C149" s="398"/>
      <c r="D149" s="405"/>
      <c r="E149" s="405"/>
      <c r="F149" s="405"/>
      <c r="G149" s="399">
        <f>G92+G97+G100+G103+G106+G109+G112+G115+G118+G121+G123+G126</f>
        <v>2994.6849999999999</v>
      </c>
      <c r="H149" s="399">
        <f>H103+H128+H130+H132+H134+H136+H138+H140+H142+H144</f>
        <v>5141.1479999999992</v>
      </c>
      <c r="I149" s="400">
        <f>I136+I140</f>
        <v>1261.8829999999998</v>
      </c>
      <c r="J149" s="400"/>
      <c r="K149" s="400"/>
      <c r="L149" s="402">
        <f>G149+H149+I149</f>
        <v>9397.7159999999985</v>
      </c>
      <c r="M149" s="398"/>
      <c r="N149" s="398"/>
    </row>
    <row r="150" spans="1:14" ht="18" x14ac:dyDescent="0.25">
      <c r="A150" s="483" t="s">
        <v>135</v>
      </c>
      <c r="B150" s="484"/>
      <c r="C150" s="484"/>
      <c r="D150" s="484"/>
      <c r="E150" s="484"/>
      <c r="F150" s="484"/>
      <c r="G150" s="484"/>
      <c r="H150" s="484"/>
      <c r="I150" s="484"/>
      <c r="J150" s="484"/>
      <c r="K150" s="484"/>
      <c r="L150" s="484"/>
      <c r="M150" s="484"/>
      <c r="N150" s="485"/>
    </row>
    <row r="151" spans="1:14" ht="18" x14ac:dyDescent="0.25">
      <c r="A151" s="250"/>
      <c r="B151" s="7" t="s">
        <v>22</v>
      </c>
      <c r="C151" s="250"/>
      <c r="D151" s="307"/>
      <c r="E151" s="307"/>
      <c r="F151" s="251"/>
      <c r="G151" s="307"/>
      <c r="H151" s="307"/>
      <c r="I151" s="307"/>
      <c r="J151" s="307"/>
      <c r="K151" s="307"/>
      <c r="L151" s="307"/>
      <c r="M151" s="307"/>
      <c r="N151" s="251"/>
    </row>
    <row r="152" spans="1:14" ht="92.25" customHeight="1" x14ac:dyDescent="0.25">
      <c r="A152" s="250">
        <v>5</v>
      </c>
      <c r="B152" s="10" t="s">
        <v>136</v>
      </c>
      <c r="C152" s="250" t="s">
        <v>24</v>
      </c>
      <c r="D152" s="251" t="s">
        <v>25</v>
      </c>
      <c r="E152" s="251" t="s">
        <v>25</v>
      </c>
      <c r="F152" s="251" t="s">
        <v>137</v>
      </c>
      <c r="G152" s="12">
        <v>84</v>
      </c>
      <c r="H152" s="12">
        <v>89</v>
      </c>
      <c r="I152" s="12">
        <v>94</v>
      </c>
      <c r="J152" s="12">
        <v>98</v>
      </c>
      <c r="K152" s="12">
        <v>99.5</v>
      </c>
      <c r="L152" s="250" t="s">
        <v>25</v>
      </c>
      <c r="M152" s="250" t="s">
        <v>25</v>
      </c>
      <c r="N152" s="251" t="s">
        <v>25</v>
      </c>
    </row>
    <row r="153" spans="1:14" ht="18" x14ac:dyDescent="0.25">
      <c r="A153" s="250"/>
      <c r="B153" s="7" t="s">
        <v>29</v>
      </c>
      <c r="C153" s="250"/>
      <c r="D153" s="307"/>
      <c r="E153" s="307"/>
      <c r="F153" s="251"/>
      <c r="G153" s="307"/>
      <c r="H153" s="307"/>
      <c r="I153" s="307"/>
      <c r="J153" s="307"/>
      <c r="K153" s="307"/>
      <c r="L153" s="307"/>
      <c r="M153" s="307"/>
      <c r="N153" s="251"/>
    </row>
    <row r="154" spans="1:14" ht="18" x14ac:dyDescent="0.25">
      <c r="A154" s="475">
        <v>1</v>
      </c>
      <c r="B154" s="636" t="s">
        <v>138</v>
      </c>
      <c r="C154" s="272" t="s">
        <v>47</v>
      </c>
      <c r="D154" s="486" t="s">
        <v>139</v>
      </c>
      <c r="E154" s="486" t="s">
        <v>140</v>
      </c>
      <c r="F154" s="486" t="s">
        <v>141</v>
      </c>
      <c r="G154" s="30">
        <v>4</v>
      </c>
      <c r="H154" s="31"/>
      <c r="I154" s="30"/>
      <c r="J154" s="30"/>
      <c r="K154" s="30"/>
      <c r="L154" s="30">
        <f>G154</f>
        <v>4</v>
      </c>
      <c r="M154" s="272" t="s">
        <v>25</v>
      </c>
      <c r="N154" s="269" t="s">
        <v>25</v>
      </c>
    </row>
    <row r="155" spans="1:14" s="153" customFormat="1" ht="18" x14ac:dyDescent="0.25">
      <c r="A155" s="498"/>
      <c r="B155" s="637"/>
      <c r="C155" s="642" t="s">
        <v>142</v>
      </c>
      <c r="D155" s="502"/>
      <c r="E155" s="502"/>
      <c r="F155" s="502"/>
      <c r="G155" s="166"/>
      <c r="H155" s="32"/>
      <c r="I155" s="166"/>
      <c r="J155" s="166"/>
      <c r="K155" s="166"/>
      <c r="L155" s="166"/>
      <c r="M155" s="269" t="s">
        <v>143</v>
      </c>
      <c r="N155" s="269" t="s">
        <v>144</v>
      </c>
    </row>
    <row r="156" spans="1:14" s="170" customFormat="1" ht="18" x14ac:dyDescent="0.25">
      <c r="A156" s="498"/>
      <c r="B156" s="637"/>
      <c r="C156" s="634"/>
      <c r="D156" s="502"/>
      <c r="E156" s="502"/>
      <c r="F156" s="502"/>
      <c r="G156" s="33">
        <v>334.73399999999998</v>
      </c>
      <c r="H156" s="173"/>
      <c r="I156" s="33"/>
      <c r="J156" s="33"/>
      <c r="K156" s="33"/>
      <c r="L156" s="33">
        <f t="shared" ref="L156:L163" si="2">G156</f>
        <v>334.73399999999998</v>
      </c>
      <c r="M156" s="34" t="s">
        <v>145</v>
      </c>
      <c r="N156" s="269" t="s">
        <v>146</v>
      </c>
    </row>
    <row r="157" spans="1:14" s="154" customFormat="1" ht="18" x14ac:dyDescent="0.25">
      <c r="A157" s="476"/>
      <c r="B157" s="638"/>
      <c r="C157" s="635"/>
      <c r="D157" s="487"/>
      <c r="E157" s="487"/>
      <c r="F157" s="487"/>
      <c r="G157" s="33">
        <v>808.072</v>
      </c>
      <c r="H157" s="173"/>
      <c r="I157" s="33"/>
      <c r="J157" s="33"/>
      <c r="K157" s="33"/>
      <c r="L157" s="33">
        <f t="shared" si="2"/>
        <v>808.072</v>
      </c>
      <c r="M157" s="34" t="s">
        <v>73</v>
      </c>
      <c r="N157" s="269" t="s">
        <v>147</v>
      </c>
    </row>
    <row r="158" spans="1:14" ht="18" x14ac:dyDescent="0.25">
      <c r="A158" s="475">
        <v>2</v>
      </c>
      <c r="B158" s="636" t="s">
        <v>148</v>
      </c>
      <c r="C158" s="272" t="s">
        <v>68</v>
      </c>
      <c r="D158" s="486" t="s">
        <v>139</v>
      </c>
      <c r="E158" s="486" t="s">
        <v>149</v>
      </c>
      <c r="F158" s="486" t="s">
        <v>141</v>
      </c>
      <c r="G158" s="30">
        <v>30.4</v>
      </c>
      <c r="H158" s="31"/>
      <c r="I158" s="30"/>
      <c r="J158" s="30"/>
      <c r="K158" s="30"/>
      <c r="L158" s="30">
        <f t="shared" si="2"/>
        <v>30.4</v>
      </c>
      <c r="M158" s="272" t="s">
        <v>25</v>
      </c>
      <c r="N158" s="269" t="s">
        <v>25</v>
      </c>
    </row>
    <row r="159" spans="1:14" s="169" customFormat="1" ht="18" x14ac:dyDescent="0.25">
      <c r="A159" s="498"/>
      <c r="B159" s="637"/>
      <c r="C159" s="642" t="s">
        <v>142</v>
      </c>
      <c r="D159" s="502"/>
      <c r="E159" s="502"/>
      <c r="F159" s="502"/>
      <c r="G159" s="33">
        <v>837.48</v>
      </c>
      <c r="H159" s="173"/>
      <c r="I159" s="33"/>
      <c r="J159" s="33"/>
      <c r="K159" s="33"/>
      <c r="L159" s="33">
        <f t="shared" si="2"/>
        <v>837.48</v>
      </c>
      <c r="M159" s="269" t="s">
        <v>143</v>
      </c>
      <c r="N159" s="269" t="s">
        <v>144</v>
      </c>
    </row>
    <row r="160" spans="1:14" s="170" customFormat="1" ht="18" x14ac:dyDescent="0.25">
      <c r="A160" s="498"/>
      <c r="B160" s="637"/>
      <c r="C160" s="634"/>
      <c r="D160" s="502"/>
      <c r="E160" s="502"/>
      <c r="F160" s="502"/>
      <c r="G160" s="33">
        <v>2502.7570000000001</v>
      </c>
      <c r="H160" s="173"/>
      <c r="I160" s="33"/>
      <c r="J160" s="33"/>
      <c r="K160" s="33"/>
      <c r="L160" s="33">
        <f t="shared" si="2"/>
        <v>2502.7570000000001</v>
      </c>
      <c r="M160" s="34" t="s">
        <v>145</v>
      </c>
      <c r="N160" s="269" t="s">
        <v>146</v>
      </c>
    </row>
    <row r="161" spans="1:14" s="154" customFormat="1" ht="18" x14ac:dyDescent="0.25">
      <c r="A161" s="476"/>
      <c r="B161" s="638"/>
      <c r="C161" s="635"/>
      <c r="D161" s="487"/>
      <c r="E161" s="487"/>
      <c r="F161" s="487"/>
      <c r="G161" s="33">
        <v>2283.0509999999999</v>
      </c>
      <c r="H161" s="173"/>
      <c r="I161" s="33"/>
      <c r="J161" s="33"/>
      <c r="K161" s="33"/>
      <c r="L161" s="33">
        <f t="shared" si="2"/>
        <v>2283.0509999999999</v>
      </c>
      <c r="M161" s="34" t="s">
        <v>73</v>
      </c>
      <c r="N161" s="269" t="s">
        <v>147</v>
      </c>
    </row>
    <row r="162" spans="1:14" ht="18" x14ac:dyDescent="0.25">
      <c r="A162" s="475">
        <v>3</v>
      </c>
      <c r="B162" s="636" t="s">
        <v>150</v>
      </c>
      <c r="C162" s="272" t="s">
        <v>68</v>
      </c>
      <c r="D162" s="486" t="s">
        <v>139</v>
      </c>
      <c r="E162" s="639" t="s">
        <v>151</v>
      </c>
      <c r="F162" s="486" t="s">
        <v>141</v>
      </c>
      <c r="G162" s="35">
        <v>0.4</v>
      </c>
      <c r="H162" s="35"/>
      <c r="I162" s="35"/>
      <c r="J162" s="36"/>
      <c r="K162" s="36"/>
      <c r="L162" s="35">
        <f t="shared" si="2"/>
        <v>0.4</v>
      </c>
      <c r="M162" s="269" t="s">
        <v>25</v>
      </c>
      <c r="N162" s="246" t="s">
        <v>25</v>
      </c>
    </row>
    <row r="163" spans="1:14" s="170" customFormat="1" ht="18" x14ac:dyDescent="0.25">
      <c r="A163" s="476"/>
      <c r="B163" s="637"/>
      <c r="C163" s="266"/>
      <c r="D163" s="502"/>
      <c r="E163" s="640"/>
      <c r="F163" s="502"/>
      <c r="G163" s="35">
        <v>70.971000000000004</v>
      </c>
      <c r="H163" s="35"/>
      <c r="I163" s="35"/>
      <c r="J163" s="35"/>
      <c r="K163" s="35"/>
      <c r="L163" s="35">
        <f t="shared" si="2"/>
        <v>70.971000000000004</v>
      </c>
      <c r="M163" s="269" t="s">
        <v>145</v>
      </c>
      <c r="N163" s="293">
        <v>268028015</v>
      </c>
    </row>
    <row r="164" spans="1:14" ht="18" x14ac:dyDescent="0.25">
      <c r="A164" s="475">
        <v>4</v>
      </c>
      <c r="B164" s="647" t="s">
        <v>152</v>
      </c>
      <c r="C164" s="272" t="s">
        <v>68</v>
      </c>
      <c r="D164" s="524" t="s">
        <v>139</v>
      </c>
      <c r="E164" s="489" t="s">
        <v>153</v>
      </c>
      <c r="F164" s="524" t="s">
        <v>154</v>
      </c>
      <c r="G164" s="34">
        <v>25.4</v>
      </c>
      <c r="H164" s="34"/>
      <c r="I164" s="34"/>
      <c r="J164" s="34"/>
      <c r="K164" s="34"/>
      <c r="L164" s="34">
        <v>25.4</v>
      </c>
      <c r="M164" s="269" t="s">
        <v>25</v>
      </c>
      <c r="N164" s="246" t="s">
        <v>25</v>
      </c>
    </row>
    <row r="165" spans="1:14" s="170" customFormat="1" ht="18" x14ac:dyDescent="0.25">
      <c r="A165" s="476"/>
      <c r="B165" s="647"/>
      <c r="C165" s="272"/>
      <c r="D165" s="524"/>
      <c r="E165" s="489"/>
      <c r="F165" s="524"/>
      <c r="G165" s="33">
        <v>1371.2180000000001</v>
      </c>
      <c r="H165" s="33"/>
      <c r="I165" s="33"/>
      <c r="J165" s="33"/>
      <c r="K165" s="33"/>
      <c r="L165" s="33">
        <v>1275.146</v>
      </c>
      <c r="M165" s="34" t="s">
        <v>145</v>
      </c>
      <c r="N165" s="246" t="s">
        <v>155</v>
      </c>
    </row>
    <row r="166" spans="1:14" ht="18" x14ac:dyDescent="0.25">
      <c r="A166" s="475">
        <v>5</v>
      </c>
      <c r="B166" s="636" t="s">
        <v>152</v>
      </c>
      <c r="C166" s="272" t="s">
        <v>68</v>
      </c>
      <c r="D166" s="486" t="s">
        <v>139</v>
      </c>
      <c r="E166" s="639" t="s">
        <v>156</v>
      </c>
      <c r="F166" s="486" t="s">
        <v>141</v>
      </c>
      <c r="G166" s="35">
        <v>147.1</v>
      </c>
      <c r="H166" s="35"/>
      <c r="I166" s="35"/>
      <c r="J166" s="35"/>
      <c r="K166" s="36"/>
      <c r="L166" s="35">
        <f>G166</f>
        <v>147.1</v>
      </c>
      <c r="M166" s="246" t="s">
        <v>25</v>
      </c>
      <c r="N166" s="246" t="s">
        <v>25</v>
      </c>
    </row>
    <row r="167" spans="1:14" s="169" customFormat="1" ht="18" x14ac:dyDescent="0.25">
      <c r="A167" s="498"/>
      <c r="B167" s="637"/>
      <c r="C167" s="642" t="s">
        <v>142</v>
      </c>
      <c r="D167" s="502"/>
      <c r="E167" s="640"/>
      <c r="F167" s="502"/>
      <c r="G167" s="35">
        <v>704.68200000000002</v>
      </c>
      <c r="H167" s="35"/>
      <c r="I167" s="35"/>
      <c r="J167" s="35"/>
      <c r="K167" s="35"/>
      <c r="L167" s="33">
        <f>G167</f>
        <v>704.68200000000002</v>
      </c>
      <c r="M167" s="269" t="s">
        <v>143</v>
      </c>
      <c r="N167" s="293">
        <v>268028011</v>
      </c>
    </row>
    <row r="168" spans="1:14" s="170" customFormat="1" ht="18" x14ac:dyDescent="0.25">
      <c r="A168" s="498"/>
      <c r="B168" s="637"/>
      <c r="C168" s="634"/>
      <c r="D168" s="502"/>
      <c r="E168" s="640"/>
      <c r="F168" s="502"/>
      <c r="G168" s="33">
        <v>2712.15</v>
      </c>
      <c r="H168" s="35"/>
      <c r="I168" s="35"/>
      <c r="J168" s="35"/>
      <c r="K168" s="35"/>
      <c r="L168" s="33">
        <f>G168</f>
        <v>2712.15</v>
      </c>
      <c r="M168" s="269" t="s">
        <v>145</v>
      </c>
      <c r="N168" s="293">
        <v>268028015</v>
      </c>
    </row>
    <row r="169" spans="1:14" s="154" customFormat="1" ht="18" x14ac:dyDescent="0.25">
      <c r="A169" s="476"/>
      <c r="B169" s="638"/>
      <c r="C169" s="635"/>
      <c r="D169" s="487"/>
      <c r="E169" s="641"/>
      <c r="F169" s="487"/>
      <c r="G169" s="33">
        <v>2754.971</v>
      </c>
      <c r="H169" s="35"/>
      <c r="I169" s="35"/>
      <c r="J169" s="35"/>
      <c r="K169" s="35"/>
      <c r="L169" s="33">
        <f>G169</f>
        <v>2754.971</v>
      </c>
      <c r="M169" s="34" t="s">
        <v>73</v>
      </c>
      <c r="N169" s="269" t="s">
        <v>157</v>
      </c>
    </row>
    <row r="170" spans="1:14" ht="18" x14ac:dyDescent="0.25">
      <c r="A170" s="475">
        <v>6</v>
      </c>
      <c r="B170" s="647" t="s">
        <v>158</v>
      </c>
      <c r="C170" s="272" t="s">
        <v>68</v>
      </c>
      <c r="D170" s="524" t="s">
        <v>159</v>
      </c>
      <c r="E170" s="524" t="s">
        <v>33</v>
      </c>
      <c r="F170" s="524" t="s">
        <v>160</v>
      </c>
      <c r="G170" s="34">
        <v>3462</v>
      </c>
      <c r="H170" s="34"/>
      <c r="I170" s="37"/>
      <c r="J170" s="34"/>
      <c r="K170" s="34"/>
      <c r="L170" s="34">
        <v>3462</v>
      </c>
      <c r="M170" s="269" t="s">
        <v>25</v>
      </c>
      <c r="N170" s="269" t="s">
        <v>25</v>
      </c>
    </row>
    <row r="171" spans="1:14" s="170" customFormat="1" ht="18" x14ac:dyDescent="0.25">
      <c r="A171" s="476"/>
      <c r="B171" s="647"/>
      <c r="C171" s="272" t="s">
        <v>142</v>
      </c>
      <c r="D171" s="524"/>
      <c r="E171" s="524"/>
      <c r="F171" s="524"/>
      <c r="G171" s="33">
        <v>1347.0050000000001</v>
      </c>
      <c r="H171" s="33"/>
      <c r="I171" s="33"/>
      <c r="J171" s="33"/>
      <c r="K171" s="33"/>
      <c r="L171" s="33">
        <f t="shared" ref="L171:L184" si="3">G171</f>
        <v>1347.0050000000001</v>
      </c>
      <c r="M171" s="34" t="s">
        <v>145</v>
      </c>
      <c r="N171" s="246" t="s">
        <v>161</v>
      </c>
    </row>
    <row r="172" spans="1:14" ht="18" x14ac:dyDescent="0.25">
      <c r="A172" s="620" t="s">
        <v>162</v>
      </c>
      <c r="B172" s="636" t="s">
        <v>163</v>
      </c>
      <c r="C172" s="272" t="s">
        <v>164</v>
      </c>
      <c r="D172" s="486" t="s">
        <v>139</v>
      </c>
      <c r="E172" s="639" t="s">
        <v>165</v>
      </c>
      <c r="F172" s="486" t="s">
        <v>166</v>
      </c>
      <c r="G172" s="35" t="s">
        <v>167</v>
      </c>
      <c r="H172" s="35"/>
      <c r="I172" s="35"/>
      <c r="J172" s="35"/>
      <c r="K172" s="35"/>
      <c r="L172" s="35" t="str">
        <f t="shared" si="3"/>
        <v>9,153/1</v>
      </c>
      <c r="M172" s="246" t="s">
        <v>25</v>
      </c>
      <c r="N172" s="246" t="s">
        <v>25</v>
      </c>
    </row>
    <row r="173" spans="1:14" s="170" customFormat="1" ht="18" x14ac:dyDescent="0.25">
      <c r="A173" s="621"/>
      <c r="B173" s="637"/>
      <c r="C173" s="634"/>
      <c r="D173" s="502"/>
      <c r="E173" s="640"/>
      <c r="F173" s="502"/>
      <c r="G173" s="33">
        <v>2000.28</v>
      </c>
      <c r="H173" s="35"/>
      <c r="I173" s="35"/>
      <c r="J173" s="35"/>
      <c r="K173" s="35"/>
      <c r="L173" s="33">
        <f t="shared" si="3"/>
        <v>2000.28</v>
      </c>
      <c r="M173" s="269" t="s">
        <v>145</v>
      </c>
      <c r="N173" s="293">
        <v>268114015</v>
      </c>
    </row>
    <row r="174" spans="1:14" s="154" customFormat="1" ht="18" x14ac:dyDescent="0.25">
      <c r="A174" s="622"/>
      <c r="B174" s="638"/>
      <c r="C174" s="635"/>
      <c r="D174" s="487"/>
      <c r="E174" s="641"/>
      <c r="F174" s="487"/>
      <c r="G174" s="35">
        <v>236.25800000000001</v>
      </c>
      <c r="H174" s="35"/>
      <c r="I174" s="35"/>
      <c r="J174" s="35"/>
      <c r="K174" s="35"/>
      <c r="L174" s="35">
        <f t="shared" si="3"/>
        <v>236.25800000000001</v>
      </c>
      <c r="M174" s="269" t="s">
        <v>73</v>
      </c>
      <c r="N174" s="293">
        <v>268114032</v>
      </c>
    </row>
    <row r="175" spans="1:14" ht="18" x14ac:dyDescent="0.25">
      <c r="A175" s="620" t="s">
        <v>168</v>
      </c>
      <c r="B175" s="636" t="s">
        <v>169</v>
      </c>
      <c r="C175" s="272" t="s">
        <v>68</v>
      </c>
      <c r="D175" s="486" t="s">
        <v>170</v>
      </c>
      <c r="E175" s="639" t="s">
        <v>77</v>
      </c>
      <c r="F175" s="486" t="s">
        <v>171</v>
      </c>
      <c r="G175" s="35">
        <v>180.5</v>
      </c>
      <c r="H175" s="34"/>
      <c r="I175" s="34"/>
      <c r="J175" s="34"/>
      <c r="K175" s="34"/>
      <c r="L175" s="35">
        <f t="shared" si="3"/>
        <v>180.5</v>
      </c>
      <c r="M175" s="269" t="s">
        <v>25</v>
      </c>
      <c r="N175" s="246" t="s">
        <v>25</v>
      </c>
    </row>
    <row r="176" spans="1:14" s="169" customFormat="1" ht="18" x14ac:dyDescent="0.25">
      <c r="A176" s="621"/>
      <c r="B176" s="637"/>
      <c r="C176" s="642" t="s">
        <v>142</v>
      </c>
      <c r="D176" s="502"/>
      <c r="E176" s="640"/>
      <c r="F176" s="502"/>
      <c r="G176" s="33">
        <v>95.317999999999998</v>
      </c>
      <c r="H176" s="34"/>
      <c r="I176" s="34"/>
      <c r="J176" s="34"/>
      <c r="K176" s="33"/>
      <c r="L176" s="33">
        <f t="shared" si="3"/>
        <v>95.317999999999998</v>
      </c>
      <c r="M176" s="269" t="s">
        <v>143</v>
      </c>
      <c r="N176" s="293">
        <v>268113011</v>
      </c>
    </row>
    <row r="177" spans="1:14" s="170" customFormat="1" ht="18" x14ac:dyDescent="0.25">
      <c r="A177" s="621"/>
      <c r="B177" s="637"/>
      <c r="C177" s="634"/>
      <c r="D177" s="502"/>
      <c r="E177" s="640"/>
      <c r="F177" s="502"/>
      <c r="G177" s="33">
        <v>10419.322</v>
      </c>
      <c r="H177" s="33"/>
      <c r="I177" s="33"/>
      <c r="J177" s="34"/>
      <c r="K177" s="33"/>
      <c r="L177" s="33">
        <f t="shared" si="3"/>
        <v>10419.322</v>
      </c>
      <c r="M177" s="34" t="s">
        <v>145</v>
      </c>
      <c r="N177" s="37">
        <v>268113015</v>
      </c>
    </row>
    <row r="178" spans="1:14" s="154" customFormat="1" ht="18" x14ac:dyDescent="0.25">
      <c r="A178" s="622"/>
      <c r="B178" s="638"/>
      <c r="C178" s="635"/>
      <c r="D178" s="487"/>
      <c r="E178" s="641"/>
      <c r="F178" s="487"/>
      <c r="G178" s="33">
        <v>3262.26</v>
      </c>
      <c r="H178" s="33"/>
      <c r="I178" s="33"/>
      <c r="J178" s="34"/>
      <c r="K178" s="33"/>
      <c r="L178" s="33">
        <f t="shared" si="3"/>
        <v>3262.26</v>
      </c>
      <c r="M178" s="34" t="s">
        <v>73</v>
      </c>
      <c r="N178" s="37">
        <v>268113032</v>
      </c>
    </row>
    <row r="179" spans="1:14" ht="18" x14ac:dyDescent="0.25">
      <c r="A179" s="620" t="s">
        <v>172</v>
      </c>
      <c r="B179" s="636" t="s">
        <v>173</v>
      </c>
      <c r="C179" s="267" t="s">
        <v>174</v>
      </c>
      <c r="D179" s="486" t="s">
        <v>175</v>
      </c>
      <c r="E179" s="639" t="s">
        <v>77</v>
      </c>
      <c r="F179" s="486" t="s">
        <v>160</v>
      </c>
      <c r="G179" s="33">
        <v>7</v>
      </c>
      <c r="H179" s="33"/>
      <c r="I179" s="33"/>
      <c r="J179" s="34"/>
      <c r="K179" s="33"/>
      <c r="L179" s="33">
        <f t="shared" si="3"/>
        <v>7</v>
      </c>
      <c r="M179" s="34"/>
      <c r="N179" s="37"/>
    </row>
    <row r="180" spans="1:14" s="170" customFormat="1" ht="18" x14ac:dyDescent="0.25">
      <c r="A180" s="622"/>
      <c r="B180" s="638"/>
      <c r="C180" s="272" t="s">
        <v>142</v>
      </c>
      <c r="D180" s="487"/>
      <c r="E180" s="641"/>
      <c r="F180" s="487"/>
      <c r="G180" s="33">
        <v>8.8379999999999992</v>
      </c>
      <c r="H180" s="33"/>
      <c r="I180" s="33"/>
      <c r="J180" s="34"/>
      <c r="K180" s="33"/>
      <c r="L180" s="33">
        <f t="shared" si="3"/>
        <v>8.8379999999999992</v>
      </c>
      <c r="M180" s="34" t="s">
        <v>145</v>
      </c>
      <c r="N180" s="37">
        <v>268002015</v>
      </c>
    </row>
    <row r="181" spans="1:14" ht="18" x14ac:dyDescent="0.25">
      <c r="A181" s="620" t="s">
        <v>176</v>
      </c>
      <c r="B181" s="636" t="s">
        <v>177</v>
      </c>
      <c r="C181" s="267" t="s">
        <v>174</v>
      </c>
      <c r="D181" s="486" t="s">
        <v>175</v>
      </c>
      <c r="E181" s="639" t="s">
        <v>75</v>
      </c>
      <c r="F181" s="486" t="s">
        <v>160</v>
      </c>
      <c r="G181" s="33">
        <v>1</v>
      </c>
      <c r="H181" s="33"/>
      <c r="I181" s="33"/>
      <c r="J181" s="34"/>
      <c r="K181" s="33"/>
      <c r="L181" s="33">
        <f t="shared" si="3"/>
        <v>1</v>
      </c>
      <c r="M181" s="34"/>
      <c r="N181" s="37"/>
    </row>
    <row r="182" spans="1:14" s="170" customFormat="1" ht="18" x14ac:dyDescent="0.25">
      <c r="A182" s="622"/>
      <c r="B182" s="638"/>
      <c r="C182" s="272" t="s">
        <v>142</v>
      </c>
      <c r="D182" s="487"/>
      <c r="E182" s="641"/>
      <c r="F182" s="487"/>
      <c r="G182" s="33">
        <v>0.5</v>
      </c>
      <c r="H182" s="33"/>
      <c r="I182" s="33"/>
      <c r="J182" s="34"/>
      <c r="K182" s="33"/>
      <c r="L182" s="33">
        <f t="shared" si="3"/>
        <v>0.5</v>
      </c>
      <c r="M182" s="34" t="s">
        <v>145</v>
      </c>
      <c r="N182" s="37">
        <v>268025015</v>
      </c>
    </row>
    <row r="183" spans="1:14" ht="18" x14ac:dyDescent="0.25">
      <c r="A183" s="620" t="s">
        <v>178</v>
      </c>
      <c r="B183" s="636" t="s">
        <v>179</v>
      </c>
      <c r="C183" s="267" t="s">
        <v>174</v>
      </c>
      <c r="D183" s="486" t="s">
        <v>180</v>
      </c>
      <c r="E183" s="639" t="s">
        <v>75</v>
      </c>
      <c r="F183" s="486" t="s">
        <v>160</v>
      </c>
      <c r="G183" s="33">
        <v>1</v>
      </c>
      <c r="H183" s="33"/>
      <c r="I183" s="33"/>
      <c r="J183" s="34"/>
      <c r="K183" s="33"/>
      <c r="L183" s="33">
        <f t="shared" si="3"/>
        <v>1</v>
      </c>
      <c r="M183" s="34"/>
      <c r="N183" s="37"/>
    </row>
    <row r="184" spans="1:14" s="170" customFormat="1" ht="18" x14ac:dyDescent="0.25">
      <c r="A184" s="622"/>
      <c r="B184" s="638"/>
      <c r="C184" s="272" t="s">
        <v>142</v>
      </c>
      <c r="D184" s="487"/>
      <c r="E184" s="641"/>
      <c r="F184" s="487"/>
      <c r="G184" s="33">
        <v>0.5</v>
      </c>
      <c r="H184" s="33"/>
      <c r="I184" s="33"/>
      <c r="J184" s="34"/>
      <c r="K184" s="33"/>
      <c r="L184" s="33">
        <f t="shared" si="3"/>
        <v>0.5</v>
      </c>
      <c r="M184" s="34" t="s">
        <v>145</v>
      </c>
      <c r="N184" s="37">
        <v>268108015</v>
      </c>
    </row>
    <row r="185" spans="1:14" ht="18" x14ac:dyDescent="0.25">
      <c r="A185" s="644" t="s">
        <v>181</v>
      </c>
      <c r="B185" s="550" t="s">
        <v>182</v>
      </c>
      <c r="C185" s="488" t="s">
        <v>47</v>
      </c>
      <c r="D185" s="524" t="s">
        <v>183</v>
      </c>
      <c r="E185" s="489" t="s">
        <v>33</v>
      </c>
      <c r="F185" s="524" t="s">
        <v>184</v>
      </c>
      <c r="G185" s="33"/>
      <c r="H185" s="33"/>
      <c r="I185" s="33"/>
      <c r="J185" s="34"/>
      <c r="K185" s="33"/>
      <c r="L185" s="33"/>
      <c r="M185" s="34"/>
      <c r="N185" s="37"/>
    </row>
    <row r="186" spans="1:14" ht="18" x14ac:dyDescent="0.25">
      <c r="A186" s="644"/>
      <c r="B186" s="550"/>
      <c r="C186" s="488"/>
      <c r="D186" s="524"/>
      <c r="E186" s="489"/>
      <c r="F186" s="524"/>
      <c r="G186" s="33"/>
      <c r="H186" s="33"/>
      <c r="I186" s="33"/>
      <c r="J186" s="34"/>
      <c r="K186" s="33"/>
      <c r="L186" s="33"/>
      <c r="M186" s="34"/>
      <c r="N186" s="37"/>
    </row>
    <row r="187" spans="1:14" ht="18" x14ac:dyDescent="0.25">
      <c r="A187" s="644"/>
      <c r="B187" s="550"/>
      <c r="C187" s="488"/>
      <c r="D187" s="524"/>
      <c r="E187" s="489"/>
      <c r="F187" s="524"/>
      <c r="G187" s="38"/>
      <c r="H187" s="38"/>
      <c r="I187" s="38"/>
      <c r="J187" s="38"/>
      <c r="K187" s="38"/>
      <c r="L187" s="38"/>
      <c r="M187" s="38"/>
      <c r="N187" s="274"/>
    </row>
    <row r="188" spans="1:14" ht="18" x14ac:dyDescent="0.25">
      <c r="A188" s="616">
        <v>13</v>
      </c>
      <c r="B188" s="550" t="s">
        <v>185</v>
      </c>
      <c r="C188" s="488" t="s">
        <v>47</v>
      </c>
      <c r="D188" s="515" t="s">
        <v>186</v>
      </c>
      <c r="E188" s="643" t="s">
        <v>33</v>
      </c>
      <c r="F188" s="515" t="s">
        <v>184</v>
      </c>
      <c r="G188" s="38"/>
      <c r="H188" s="38"/>
      <c r="I188" s="38"/>
      <c r="J188" s="38"/>
      <c r="K188" s="38"/>
      <c r="L188" s="38"/>
      <c r="M188" s="38"/>
      <c r="N188" s="274"/>
    </row>
    <row r="189" spans="1:14" ht="18" x14ac:dyDescent="0.25">
      <c r="A189" s="616"/>
      <c r="B189" s="550"/>
      <c r="C189" s="488"/>
      <c r="D189" s="515"/>
      <c r="E189" s="643"/>
      <c r="F189" s="515"/>
      <c r="G189" s="38"/>
      <c r="H189" s="38"/>
      <c r="I189" s="38"/>
      <c r="J189" s="38"/>
      <c r="K189" s="38"/>
      <c r="L189" s="38"/>
      <c r="M189" s="38"/>
      <c r="N189" s="274"/>
    </row>
    <row r="190" spans="1:14" ht="18" x14ac:dyDescent="0.25">
      <c r="A190" s="616"/>
      <c r="B190" s="550"/>
      <c r="C190" s="488"/>
      <c r="D190" s="515"/>
      <c r="E190" s="643"/>
      <c r="F190" s="515"/>
      <c r="G190" s="38"/>
      <c r="H190" s="38"/>
      <c r="I190" s="38"/>
      <c r="J190" s="38"/>
      <c r="K190" s="38"/>
      <c r="L190" s="38"/>
      <c r="M190" s="38"/>
      <c r="N190" s="274"/>
    </row>
    <row r="191" spans="1:14" ht="18" x14ac:dyDescent="0.25">
      <c r="A191" s="616">
        <v>14</v>
      </c>
      <c r="B191" s="550" t="s">
        <v>187</v>
      </c>
      <c r="C191" s="488" t="s">
        <v>47</v>
      </c>
      <c r="D191" s="515" t="s">
        <v>188</v>
      </c>
      <c r="E191" s="489">
        <v>2021</v>
      </c>
      <c r="F191" s="524" t="s">
        <v>189</v>
      </c>
      <c r="G191" s="38"/>
      <c r="H191" s="38"/>
      <c r="I191" s="38"/>
      <c r="J191" s="38"/>
      <c r="K191" s="38"/>
      <c r="L191" s="38"/>
      <c r="M191" s="38"/>
      <c r="N191" s="274"/>
    </row>
    <row r="192" spans="1:14" ht="18" x14ac:dyDescent="0.25">
      <c r="A192" s="616"/>
      <c r="B192" s="550"/>
      <c r="C192" s="488"/>
      <c r="D192" s="515"/>
      <c r="E192" s="489"/>
      <c r="F192" s="524"/>
      <c r="G192" s="38"/>
      <c r="H192" s="38"/>
      <c r="I192" s="38"/>
      <c r="J192" s="38"/>
      <c r="K192" s="38"/>
      <c r="L192" s="38"/>
      <c r="M192" s="38"/>
      <c r="N192" s="274"/>
    </row>
    <row r="193" spans="1:14" ht="18" x14ac:dyDescent="0.25">
      <c r="A193" s="616"/>
      <c r="B193" s="550"/>
      <c r="C193" s="488"/>
      <c r="D193" s="515"/>
      <c r="E193" s="489"/>
      <c r="F193" s="524"/>
      <c r="G193" s="38"/>
      <c r="H193" s="38"/>
      <c r="I193" s="38"/>
      <c r="J193" s="38"/>
      <c r="K193" s="38"/>
      <c r="L193" s="38"/>
      <c r="M193" s="38"/>
      <c r="N193" s="274"/>
    </row>
    <row r="194" spans="1:14" ht="216" x14ac:dyDescent="0.25">
      <c r="A194" s="270">
        <v>15</v>
      </c>
      <c r="B194" s="271" t="s">
        <v>190</v>
      </c>
      <c r="C194" s="272" t="s">
        <v>47</v>
      </c>
      <c r="D194" s="273" t="s">
        <v>191</v>
      </c>
      <c r="E194" s="269">
        <v>2021</v>
      </c>
      <c r="F194" s="246" t="s">
        <v>192</v>
      </c>
      <c r="G194" s="38"/>
      <c r="H194" s="38"/>
      <c r="I194" s="38"/>
      <c r="J194" s="38"/>
      <c r="K194" s="38"/>
      <c r="L194" s="38"/>
      <c r="M194" s="38"/>
      <c r="N194" s="274"/>
    </row>
    <row r="195" spans="1:14" ht="90" x14ac:dyDescent="0.25">
      <c r="A195" s="270">
        <v>16</v>
      </c>
      <c r="B195" s="271" t="s">
        <v>193</v>
      </c>
      <c r="C195" s="272" t="s">
        <v>47</v>
      </c>
      <c r="D195" s="273" t="s">
        <v>194</v>
      </c>
      <c r="E195" s="269">
        <v>2021</v>
      </c>
      <c r="F195" s="246" t="s">
        <v>195</v>
      </c>
      <c r="G195" s="38"/>
      <c r="H195" s="38"/>
      <c r="I195" s="38"/>
      <c r="J195" s="38"/>
      <c r="K195" s="38"/>
      <c r="L195" s="38"/>
      <c r="M195" s="38"/>
      <c r="N195" s="274"/>
    </row>
    <row r="196" spans="1:14" s="180" customFormat="1" ht="33" hidden="1" customHeight="1" x14ac:dyDescent="0.25">
      <c r="A196" s="396"/>
      <c r="B196" s="398" t="s">
        <v>143</v>
      </c>
      <c r="C196" s="406"/>
      <c r="D196" s="394"/>
      <c r="E196" s="406"/>
      <c r="F196" s="398"/>
      <c r="G196" s="407">
        <f>G159+G167+G176</f>
        <v>1637.48</v>
      </c>
      <c r="H196" s="396"/>
      <c r="I196" s="396"/>
      <c r="J196" s="396"/>
      <c r="K196" s="396"/>
      <c r="L196" s="396">
        <f>G196</f>
        <v>1637.48</v>
      </c>
      <c r="M196" s="396"/>
      <c r="N196" s="396"/>
    </row>
    <row r="197" spans="1:14" s="181" customFormat="1" ht="33" hidden="1" customHeight="1" x14ac:dyDescent="0.25">
      <c r="A197" s="396"/>
      <c r="B197" s="398" t="s">
        <v>203</v>
      </c>
      <c r="C197" s="406"/>
      <c r="D197" s="394"/>
      <c r="E197" s="406"/>
      <c r="F197" s="398"/>
      <c r="G197" s="407">
        <f>G156+G160+G163+G165+G168+G171+G173+G177+G180+G182+G184</f>
        <v>20768.274999999998</v>
      </c>
      <c r="H197" s="396"/>
      <c r="I197" s="396"/>
      <c r="J197" s="396"/>
      <c r="K197" s="396"/>
      <c r="L197" s="396">
        <f>G197</f>
        <v>20768.274999999998</v>
      </c>
      <c r="M197" s="396"/>
      <c r="N197" s="396"/>
    </row>
    <row r="198" spans="1:14" s="182" customFormat="1" ht="25.5" hidden="1" customHeight="1" x14ac:dyDescent="0.25">
      <c r="A198" s="396"/>
      <c r="B198" s="398" t="s">
        <v>234</v>
      </c>
      <c r="C198" s="406"/>
      <c r="D198" s="394"/>
      <c r="E198" s="406"/>
      <c r="F198" s="398"/>
      <c r="G198" s="407">
        <f>G157+G161+G169+G174+G178</f>
        <v>9344.612000000001</v>
      </c>
      <c r="H198" s="396"/>
      <c r="I198" s="396"/>
      <c r="J198" s="396"/>
      <c r="K198" s="396"/>
      <c r="L198" s="396">
        <f>G198</f>
        <v>9344.612000000001</v>
      </c>
      <c r="M198" s="396"/>
      <c r="N198" s="396"/>
    </row>
    <row r="199" spans="1:14" ht="18" x14ac:dyDescent="0.25">
      <c r="A199" s="483" t="s">
        <v>196</v>
      </c>
      <c r="B199" s="484"/>
      <c r="C199" s="484"/>
      <c r="D199" s="484"/>
      <c r="E199" s="484"/>
      <c r="F199" s="484"/>
      <c r="G199" s="484"/>
      <c r="H199" s="484"/>
      <c r="I199" s="484"/>
      <c r="J199" s="484"/>
      <c r="K199" s="484"/>
      <c r="L199" s="484"/>
      <c r="M199" s="484"/>
      <c r="N199" s="485"/>
    </row>
    <row r="200" spans="1:14" ht="18" x14ac:dyDescent="0.25">
      <c r="A200" s="250"/>
      <c r="B200" s="10" t="s">
        <v>197</v>
      </c>
      <c r="C200" s="250"/>
      <c r="D200" s="307"/>
      <c r="E200" s="307"/>
      <c r="F200" s="251"/>
      <c r="G200" s="307"/>
      <c r="H200" s="307"/>
      <c r="I200" s="307"/>
      <c r="J200" s="307"/>
      <c r="K200" s="307"/>
      <c r="L200" s="307"/>
      <c r="M200" s="307"/>
      <c r="N200" s="251"/>
    </row>
    <row r="201" spans="1:14" ht="72" x14ac:dyDescent="0.25">
      <c r="A201" s="250">
        <v>6</v>
      </c>
      <c r="B201" s="10" t="s">
        <v>198</v>
      </c>
      <c r="C201" s="250" t="s">
        <v>24</v>
      </c>
      <c r="D201" s="251" t="s">
        <v>25</v>
      </c>
      <c r="E201" s="251" t="s">
        <v>25</v>
      </c>
      <c r="F201" s="251" t="s">
        <v>199</v>
      </c>
      <c r="G201" s="12">
        <v>63.8</v>
      </c>
      <c r="H201" s="12">
        <v>67.900000000000006</v>
      </c>
      <c r="I201" s="12">
        <v>71.900000000000006</v>
      </c>
      <c r="J201" s="12">
        <v>76</v>
      </c>
      <c r="K201" s="12">
        <v>80</v>
      </c>
      <c r="L201" s="250" t="s">
        <v>25</v>
      </c>
      <c r="M201" s="250" t="s">
        <v>25</v>
      </c>
      <c r="N201" s="251" t="s">
        <v>25</v>
      </c>
    </row>
    <row r="202" spans="1:14" ht="18" x14ac:dyDescent="0.25">
      <c r="A202" s="279"/>
      <c r="B202" s="10" t="s">
        <v>29</v>
      </c>
      <c r="C202" s="279"/>
      <c r="D202" s="6"/>
      <c r="E202" s="6"/>
      <c r="F202" s="246"/>
      <c r="G202" s="6"/>
      <c r="H202" s="6"/>
      <c r="I202" s="6"/>
      <c r="J202" s="6"/>
      <c r="K202" s="6"/>
      <c r="L202" s="279"/>
      <c r="M202" s="279"/>
      <c r="N202" s="246"/>
    </row>
    <row r="203" spans="1:14" ht="51.75" customHeight="1" x14ac:dyDescent="0.25">
      <c r="A203" s="279">
        <v>1</v>
      </c>
      <c r="B203" s="271" t="s">
        <v>200</v>
      </c>
      <c r="C203" s="279" t="s">
        <v>201</v>
      </c>
      <c r="D203" s="279" t="s">
        <v>202</v>
      </c>
      <c r="E203" s="279" t="s">
        <v>33</v>
      </c>
      <c r="F203" s="246" t="s">
        <v>25</v>
      </c>
      <c r="G203" s="39">
        <v>5</v>
      </c>
      <c r="H203" s="39">
        <v>5</v>
      </c>
      <c r="I203" s="39">
        <v>5</v>
      </c>
      <c r="J203" s="39">
        <v>5</v>
      </c>
      <c r="K203" s="40">
        <v>4</v>
      </c>
      <c r="L203" s="279">
        <v>24</v>
      </c>
      <c r="M203" s="279"/>
      <c r="N203" s="246">
        <v>252</v>
      </c>
    </row>
    <row r="204" spans="1:14" ht="36" x14ac:dyDescent="0.25">
      <c r="A204" s="279">
        <v>2</v>
      </c>
      <c r="B204" s="271" t="s">
        <v>204</v>
      </c>
      <c r="C204" s="279" t="s">
        <v>205</v>
      </c>
      <c r="D204" s="279" t="s">
        <v>202</v>
      </c>
      <c r="E204" s="279" t="s">
        <v>33</v>
      </c>
      <c r="F204" s="246" t="s">
        <v>25</v>
      </c>
      <c r="G204" s="39">
        <v>60</v>
      </c>
      <c r="H204" s="39">
        <v>60</v>
      </c>
      <c r="I204" s="39">
        <v>60</v>
      </c>
      <c r="J204" s="39">
        <v>60</v>
      </c>
      <c r="K204" s="40">
        <v>60</v>
      </c>
      <c r="L204" s="279">
        <v>300</v>
      </c>
      <c r="M204" s="279" t="s">
        <v>25</v>
      </c>
      <c r="N204" s="246" t="s">
        <v>25</v>
      </c>
    </row>
    <row r="205" spans="1:14" ht="18" x14ac:dyDescent="0.25">
      <c r="A205" s="307"/>
      <c r="B205" s="10" t="s">
        <v>197</v>
      </c>
      <c r="C205" s="250"/>
      <c r="D205" s="307"/>
      <c r="E205" s="307"/>
      <c r="F205" s="251"/>
      <c r="G205" s="307"/>
      <c r="H205" s="307"/>
      <c r="I205" s="307"/>
      <c r="J205" s="307"/>
      <c r="K205" s="307"/>
      <c r="L205" s="307"/>
      <c r="M205" s="307"/>
      <c r="N205" s="251"/>
    </row>
    <row r="206" spans="1:14" ht="54" x14ac:dyDescent="0.25">
      <c r="A206" s="250">
        <v>7</v>
      </c>
      <c r="B206" s="10" t="s">
        <v>206</v>
      </c>
      <c r="C206" s="250" t="s">
        <v>24</v>
      </c>
      <c r="D206" s="251" t="s">
        <v>25</v>
      </c>
      <c r="E206" s="251"/>
      <c r="F206" s="251" t="s">
        <v>207</v>
      </c>
      <c r="G206" s="12">
        <v>11.1</v>
      </c>
      <c r="H206" s="12">
        <v>11</v>
      </c>
      <c r="I206" s="12">
        <v>10.9</v>
      </c>
      <c r="J206" s="12">
        <v>10.8</v>
      </c>
      <c r="K206" s="12">
        <v>10.7</v>
      </c>
      <c r="L206" s="250" t="s">
        <v>25</v>
      </c>
      <c r="M206" s="250" t="s">
        <v>25</v>
      </c>
      <c r="N206" s="251" t="s">
        <v>25</v>
      </c>
    </row>
    <row r="207" spans="1:14" ht="18" x14ac:dyDescent="0.25">
      <c r="A207" s="307"/>
      <c r="B207" s="10" t="s">
        <v>208</v>
      </c>
      <c r="C207" s="250"/>
      <c r="D207" s="307"/>
      <c r="E207" s="307"/>
      <c r="F207" s="251"/>
      <c r="G207" s="307"/>
      <c r="H207" s="307"/>
      <c r="I207" s="307"/>
      <c r="J207" s="307"/>
      <c r="K207" s="307"/>
      <c r="L207" s="307"/>
      <c r="M207" s="307"/>
      <c r="N207" s="251"/>
    </row>
    <row r="208" spans="1:14" ht="54" x14ac:dyDescent="0.25">
      <c r="A208" s="279">
        <v>1</v>
      </c>
      <c r="B208" s="277" t="s">
        <v>209</v>
      </c>
      <c r="C208" s="270" t="s">
        <v>201</v>
      </c>
      <c r="D208" s="278" t="s">
        <v>202</v>
      </c>
      <c r="E208" s="270" t="s">
        <v>33</v>
      </c>
      <c r="F208" s="246" t="s">
        <v>207</v>
      </c>
      <c r="G208" s="270">
        <v>14</v>
      </c>
      <c r="H208" s="270">
        <v>12</v>
      </c>
      <c r="I208" s="270">
        <v>12</v>
      </c>
      <c r="J208" s="270">
        <v>12</v>
      </c>
      <c r="K208" s="270">
        <v>12</v>
      </c>
      <c r="L208" s="270">
        <v>62</v>
      </c>
      <c r="M208" s="270" t="s">
        <v>25</v>
      </c>
      <c r="N208" s="274" t="s">
        <v>25</v>
      </c>
    </row>
    <row r="209" spans="1:14" ht="18" x14ac:dyDescent="0.25">
      <c r="A209" s="307"/>
      <c r="B209" s="10" t="s">
        <v>197</v>
      </c>
      <c r="C209" s="250"/>
      <c r="D209" s="307"/>
      <c r="E209" s="307"/>
      <c r="F209" s="251"/>
      <c r="G209" s="41"/>
      <c r="H209" s="41"/>
      <c r="I209" s="41"/>
      <c r="J209" s="41"/>
      <c r="K209" s="41"/>
      <c r="L209" s="307"/>
      <c r="M209" s="307"/>
      <c r="N209" s="251"/>
    </row>
    <row r="210" spans="1:14" ht="72" x14ac:dyDescent="0.25">
      <c r="A210" s="508">
        <v>8</v>
      </c>
      <c r="B210" s="632" t="s">
        <v>210</v>
      </c>
      <c r="C210" s="42" t="s">
        <v>24</v>
      </c>
      <c r="D210" s="246"/>
      <c r="E210" s="43"/>
      <c r="F210" s="284" t="s">
        <v>211</v>
      </c>
      <c r="G210" s="44">
        <v>15</v>
      </c>
      <c r="H210" s="44">
        <v>16</v>
      </c>
      <c r="I210" s="44">
        <v>37</v>
      </c>
      <c r="J210" s="44">
        <v>54</v>
      </c>
      <c r="K210" s="44">
        <v>42</v>
      </c>
      <c r="L210" s="45"/>
      <c r="M210" s="246"/>
      <c r="N210" s="46"/>
    </row>
    <row r="211" spans="1:14" ht="18" x14ac:dyDescent="0.25">
      <c r="A211" s="510"/>
      <c r="B211" s="633"/>
      <c r="C211" s="42" t="s">
        <v>47</v>
      </c>
      <c r="D211" s="246"/>
      <c r="E211" s="43"/>
      <c r="F211" s="284"/>
      <c r="G211" s="12">
        <v>257</v>
      </c>
      <c r="H211" s="12">
        <v>313</v>
      </c>
      <c r="I211" s="12">
        <v>853</v>
      </c>
      <c r="J211" s="12">
        <v>1680</v>
      </c>
      <c r="K211" s="12">
        <v>2040</v>
      </c>
      <c r="L211" s="45"/>
      <c r="M211" s="246"/>
      <c r="N211" s="46"/>
    </row>
    <row r="212" spans="1:14" ht="18" x14ac:dyDescent="0.25">
      <c r="A212" s="307"/>
      <c r="B212" s="10" t="s">
        <v>208</v>
      </c>
      <c r="C212" s="250"/>
      <c r="D212" s="307"/>
      <c r="E212" s="307"/>
      <c r="F212" s="251"/>
      <c r="G212" s="47"/>
      <c r="H212" s="47"/>
      <c r="I212" s="47"/>
      <c r="J212" s="47"/>
      <c r="K212" s="47"/>
      <c r="L212" s="307"/>
      <c r="M212" s="307"/>
      <c r="N212" s="251"/>
    </row>
    <row r="213" spans="1:14" ht="54" x14ac:dyDescent="0.25">
      <c r="A213" s="279">
        <v>1</v>
      </c>
      <c r="B213" s="48" t="s">
        <v>212</v>
      </c>
      <c r="C213" s="270" t="s">
        <v>201</v>
      </c>
      <c r="D213" s="278" t="s">
        <v>202</v>
      </c>
      <c r="E213" s="270" t="s">
        <v>33</v>
      </c>
      <c r="F213" s="246" t="s">
        <v>207</v>
      </c>
      <c r="G213" s="270">
        <v>3223</v>
      </c>
      <c r="H213" s="270" t="s">
        <v>25</v>
      </c>
      <c r="I213" s="270" t="s">
        <v>25</v>
      </c>
      <c r="J213" s="270" t="s">
        <v>25</v>
      </c>
      <c r="K213" s="270" t="s">
        <v>25</v>
      </c>
      <c r="L213" s="270" t="s">
        <v>25</v>
      </c>
      <c r="M213" s="270" t="s">
        <v>25</v>
      </c>
      <c r="N213" s="274" t="s">
        <v>25</v>
      </c>
    </row>
    <row r="214" spans="1:14" ht="72" x14ac:dyDescent="0.25">
      <c r="A214" s="279">
        <v>2</v>
      </c>
      <c r="B214" s="277" t="s">
        <v>213</v>
      </c>
      <c r="C214" s="270" t="s">
        <v>201</v>
      </c>
      <c r="D214" s="278" t="s">
        <v>202</v>
      </c>
      <c r="E214" s="270" t="s">
        <v>33</v>
      </c>
      <c r="F214" s="246" t="s">
        <v>207</v>
      </c>
      <c r="G214" s="270">
        <v>1819</v>
      </c>
      <c r="H214" s="270" t="s">
        <v>25</v>
      </c>
      <c r="I214" s="270" t="s">
        <v>25</v>
      </c>
      <c r="J214" s="270" t="s">
        <v>25</v>
      </c>
      <c r="K214" s="270" t="s">
        <v>25</v>
      </c>
      <c r="L214" s="270" t="s">
        <v>25</v>
      </c>
      <c r="M214" s="270" t="s">
        <v>25</v>
      </c>
      <c r="N214" s="274" t="s">
        <v>25</v>
      </c>
    </row>
    <row r="215" spans="1:14" ht="54" x14ac:dyDescent="0.25">
      <c r="A215" s="279">
        <v>3</v>
      </c>
      <c r="B215" s="48" t="s">
        <v>214</v>
      </c>
      <c r="C215" s="270" t="s">
        <v>201</v>
      </c>
      <c r="D215" s="278" t="s">
        <v>202</v>
      </c>
      <c r="E215" s="270" t="s">
        <v>300</v>
      </c>
      <c r="F215" s="246" t="s">
        <v>207</v>
      </c>
      <c r="G215" s="279" t="s">
        <v>25</v>
      </c>
      <c r="H215" s="279">
        <v>1</v>
      </c>
      <c r="I215" s="279">
        <v>2</v>
      </c>
      <c r="J215" s="279">
        <v>2</v>
      </c>
      <c r="K215" s="279">
        <v>3</v>
      </c>
      <c r="L215" s="279">
        <v>8</v>
      </c>
      <c r="M215" s="279" t="s">
        <v>25</v>
      </c>
      <c r="N215" s="246" t="s">
        <v>25</v>
      </c>
    </row>
    <row r="216" spans="1:14" ht="18" x14ac:dyDescent="0.25">
      <c r="A216" s="307"/>
      <c r="B216" s="10" t="s">
        <v>197</v>
      </c>
      <c r="C216" s="250"/>
      <c r="D216" s="307"/>
      <c r="E216" s="307"/>
      <c r="F216" s="251"/>
      <c r="G216" s="41"/>
      <c r="H216" s="41"/>
      <c r="I216" s="41"/>
      <c r="J216" s="41"/>
      <c r="K216" s="41"/>
      <c r="L216" s="307"/>
      <c r="M216" s="307"/>
      <c r="N216" s="251"/>
    </row>
    <row r="217" spans="1:14" ht="111" x14ac:dyDescent="0.25">
      <c r="A217" s="250">
        <v>9</v>
      </c>
      <c r="B217" s="10" t="s">
        <v>215</v>
      </c>
      <c r="C217" s="279" t="s">
        <v>216</v>
      </c>
      <c r="D217" s="307"/>
      <c r="E217" s="307"/>
      <c r="F217" s="284" t="s">
        <v>217</v>
      </c>
      <c r="G217" s="12">
        <v>422</v>
      </c>
      <c r="H217" s="12">
        <v>844</v>
      </c>
      <c r="I217" s="12">
        <v>1266</v>
      </c>
      <c r="J217" s="12">
        <v>1688</v>
      </c>
      <c r="K217" s="12">
        <v>2110</v>
      </c>
      <c r="L217" s="49"/>
      <c r="M217" s="307"/>
      <c r="N217" s="251"/>
    </row>
    <row r="218" spans="1:14" ht="18" x14ac:dyDescent="0.25">
      <c r="A218" s="307"/>
      <c r="B218" s="10" t="s">
        <v>208</v>
      </c>
      <c r="C218" s="250"/>
      <c r="D218" s="307"/>
      <c r="E218" s="307"/>
      <c r="F218" s="251"/>
      <c r="G218" s="47"/>
      <c r="H218" s="47"/>
      <c r="I218" s="47"/>
      <c r="J218" s="47"/>
      <c r="K218" s="47"/>
      <c r="L218" s="307"/>
      <c r="M218" s="307"/>
      <c r="N218" s="251"/>
    </row>
    <row r="219" spans="1:14" s="148" customFormat="1" ht="36" x14ac:dyDescent="0.25">
      <c r="A219" s="183">
        <v>1</v>
      </c>
      <c r="B219" s="48" t="s">
        <v>218</v>
      </c>
      <c r="C219" s="274" t="s">
        <v>219</v>
      </c>
      <c r="D219" s="273"/>
      <c r="E219" s="274" t="s">
        <v>33</v>
      </c>
      <c r="F219" s="273" t="s">
        <v>220</v>
      </c>
      <c r="G219" s="274">
        <v>170.1</v>
      </c>
      <c r="H219" s="274" t="s">
        <v>56</v>
      </c>
      <c r="I219" s="274"/>
      <c r="J219" s="274"/>
      <c r="K219" s="274"/>
      <c r="L219" s="274"/>
      <c r="M219" s="274" t="s">
        <v>145</v>
      </c>
      <c r="N219" s="274">
        <v>252006015</v>
      </c>
    </row>
    <row r="220" spans="1:14" s="177" customFormat="1" ht="23.25" hidden="1" x14ac:dyDescent="0.35">
      <c r="A220" s="398"/>
      <c r="B220" s="408" t="s">
        <v>143</v>
      </c>
      <c r="C220" s="393"/>
      <c r="D220" s="392"/>
      <c r="E220" s="393"/>
      <c r="F220" s="392"/>
      <c r="G220" s="393"/>
      <c r="H220" s="393"/>
      <c r="I220" s="393"/>
      <c r="J220" s="393"/>
      <c r="K220" s="393"/>
      <c r="L220" s="393"/>
      <c r="M220" s="393"/>
      <c r="N220" s="393"/>
    </row>
    <row r="221" spans="1:14" s="178" customFormat="1" ht="23.25" hidden="1" x14ac:dyDescent="0.35">
      <c r="A221" s="398"/>
      <c r="B221" s="408" t="s">
        <v>203</v>
      </c>
      <c r="C221" s="393"/>
      <c r="D221" s="392"/>
      <c r="E221" s="393"/>
      <c r="F221" s="392"/>
      <c r="G221" s="393">
        <f>G219</f>
        <v>170.1</v>
      </c>
      <c r="H221" s="393"/>
      <c r="I221" s="393"/>
      <c r="J221" s="393"/>
      <c r="K221" s="393"/>
      <c r="L221" s="393"/>
      <c r="M221" s="393"/>
      <c r="N221" s="393"/>
    </row>
    <row r="222" spans="1:14" s="179" customFormat="1" ht="23.25" hidden="1" x14ac:dyDescent="0.35">
      <c r="A222" s="398"/>
      <c r="B222" s="408" t="s">
        <v>234</v>
      </c>
      <c r="C222" s="393"/>
      <c r="D222" s="392"/>
      <c r="E222" s="393"/>
      <c r="F222" s="392"/>
      <c r="G222" s="393"/>
      <c r="H222" s="393"/>
      <c r="I222" s="393"/>
      <c r="J222" s="393"/>
      <c r="K222" s="393"/>
      <c r="L222" s="393"/>
      <c r="M222" s="393"/>
      <c r="N222" s="393"/>
    </row>
    <row r="223" spans="1:14" ht="18" x14ac:dyDescent="0.25">
      <c r="A223" s="483" t="s">
        <v>221</v>
      </c>
      <c r="B223" s="484"/>
      <c r="C223" s="484"/>
      <c r="D223" s="484"/>
      <c r="E223" s="484"/>
      <c r="F223" s="484"/>
      <c r="G223" s="484"/>
      <c r="H223" s="484"/>
      <c r="I223" s="484"/>
      <c r="J223" s="484"/>
      <c r="K223" s="484"/>
      <c r="L223" s="484"/>
      <c r="M223" s="484"/>
      <c r="N223" s="485"/>
    </row>
    <row r="224" spans="1:14" ht="18" x14ac:dyDescent="0.25">
      <c r="A224" s="279"/>
      <c r="B224" s="10" t="s">
        <v>197</v>
      </c>
      <c r="C224" s="279"/>
      <c r="D224" s="6"/>
      <c r="E224" s="6"/>
      <c r="F224" s="246"/>
      <c r="G224" s="6"/>
      <c r="H224" s="6"/>
      <c r="I224" s="6"/>
      <c r="J224" s="6"/>
      <c r="K224" s="6"/>
      <c r="L224" s="279"/>
      <c r="M224" s="279"/>
      <c r="N224" s="246"/>
    </row>
    <row r="225" spans="1:14" ht="108" customHeight="1" x14ac:dyDescent="0.25">
      <c r="A225" s="251">
        <v>10</v>
      </c>
      <c r="B225" s="50" t="s">
        <v>222</v>
      </c>
      <c r="C225" s="250" t="s">
        <v>24</v>
      </c>
      <c r="D225" s="251" t="s">
        <v>25</v>
      </c>
      <c r="E225" s="251" t="s">
        <v>25</v>
      </c>
      <c r="F225" s="251" t="s">
        <v>223</v>
      </c>
      <c r="G225" s="21">
        <v>52</v>
      </c>
      <c r="H225" s="21">
        <v>59</v>
      </c>
      <c r="I225" s="21">
        <v>66</v>
      </c>
      <c r="J225" s="21">
        <v>73</v>
      </c>
      <c r="K225" s="21">
        <v>80</v>
      </c>
      <c r="L225" s="250" t="s">
        <v>25</v>
      </c>
      <c r="M225" s="250" t="s">
        <v>25</v>
      </c>
      <c r="N225" s="251" t="s">
        <v>25</v>
      </c>
    </row>
    <row r="226" spans="1:14" ht="18" x14ac:dyDescent="0.25">
      <c r="A226" s="307"/>
      <c r="B226" s="10" t="s">
        <v>29</v>
      </c>
      <c r="C226" s="250"/>
      <c r="D226" s="307"/>
      <c r="E226" s="307"/>
      <c r="F226" s="251"/>
      <c r="G226" s="307"/>
      <c r="H226" s="307"/>
      <c r="I226" s="307"/>
      <c r="J226" s="307"/>
      <c r="K226" s="307"/>
      <c r="L226" s="307"/>
      <c r="M226" s="307"/>
      <c r="N226" s="251"/>
    </row>
    <row r="227" spans="1:14" ht="18" x14ac:dyDescent="0.25">
      <c r="A227" s="279">
        <v>1</v>
      </c>
      <c r="B227" s="10"/>
      <c r="C227" s="250"/>
      <c r="D227" s="307"/>
      <c r="E227" s="307"/>
      <c r="F227" s="251"/>
      <c r="G227" s="307"/>
      <c r="H227" s="307"/>
      <c r="I227" s="307"/>
      <c r="J227" s="307"/>
      <c r="K227" s="307"/>
      <c r="L227" s="307"/>
      <c r="M227" s="307"/>
      <c r="N227" s="251"/>
    </row>
    <row r="228" spans="1:14" ht="18" x14ac:dyDescent="0.25">
      <c r="A228" s="279"/>
      <c r="B228" s="10" t="s">
        <v>197</v>
      </c>
      <c r="C228" s="279"/>
      <c r="D228" s="6"/>
      <c r="E228" s="6"/>
      <c r="F228" s="246"/>
      <c r="G228" s="6"/>
      <c r="H228" s="6"/>
      <c r="I228" s="6"/>
      <c r="J228" s="6"/>
      <c r="K228" s="6"/>
      <c r="L228" s="279"/>
      <c r="M228" s="279"/>
      <c r="N228" s="246"/>
    </row>
    <row r="229" spans="1:14" ht="117" customHeight="1" x14ac:dyDescent="0.25">
      <c r="A229" s="250">
        <v>11</v>
      </c>
      <c r="B229" s="10" t="s">
        <v>224</v>
      </c>
      <c r="C229" s="250" t="s">
        <v>225</v>
      </c>
      <c r="D229" s="307"/>
      <c r="E229" s="307"/>
      <c r="F229" s="51" t="s">
        <v>226</v>
      </c>
      <c r="G229" s="12">
        <v>462.5</v>
      </c>
      <c r="H229" s="12">
        <v>426.77</v>
      </c>
      <c r="I229" s="12">
        <v>386</v>
      </c>
      <c r="J229" s="12">
        <v>366.2</v>
      </c>
      <c r="K229" s="12">
        <v>246.41</v>
      </c>
      <c r="L229" s="307"/>
      <c r="M229" s="307"/>
      <c r="N229" s="251"/>
    </row>
    <row r="230" spans="1:14" ht="18" x14ac:dyDescent="0.25">
      <c r="A230" s="307"/>
      <c r="B230" s="10" t="s">
        <v>29</v>
      </c>
      <c r="C230" s="250"/>
      <c r="D230" s="307"/>
      <c r="E230" s="307"/>
      <c r="F230" s="251"/>
      <c r="G230" s="307"/>
      <c r="H230" s="307"/>
      <c r="I230" s="307"/>
      <c r="J230" s="307"/>
      <c r="K230" s="307"/>
      <c r="L230" s="307"/>
      <c r="M230" s="307"/>
      <c r="N230" s="251"/>
    </row>
    <row r="231" spans="1:14" ht="72" x14ac:dyDescent="0.25">
      <c r="A231" s="270">
        <v>1</v>
      </c>
      <c r="B231" s="277" t="s">
        <v>227</v>
      </c>
      <c r="C231" s="270" t="s">
        <v>68</v>
      </c>
      <c r="D231" s="278" t="s">
        <v>228</v>
      </c>
      <c r="E231" s="270" t="s">
        <v>229</v>
      </c>
      <c r="F231" s="273" t="s">
        <v>230</v>
      </c>
      <c r="G231" s="432">
        <v>143.19999999999999</v>
      </c>
      <c r="H231" s="432">
        <v>168</v>
      </c>
      <c r="I231" s="432">
        <v>135</v>
      </c>
      <c r="J231" s="432">
        <v>120</v>
      </c>
      <c r="K231" s="432">
        <v>120</v>
      </c>
      <c r="L231" s="270">
        <v>686.2</v>
      </c>
      <c r="M231" s="270"/>
      <c r="N231" s="274"/>
    </row>
    <row r="232" spans="1:14" s="148" customFormat="1" ht="90" x14ac:dyDescent="0.25">
      <c r="A232" s="270">
        <v>2</v>
      </c>
      <c r="B232" s="48" t="s">
        <v>231</v>
      </c>
      <c r="C232" s="270" t="s">
        <v>232</v>
      </c>
      <c r="D232" s="278"/>
      <c r="E232" s="270">
        <v>2025</v>
      </c>
      <c r="F232" s="273" t="s">
        <v>233</v>
      </c>
      <c r="G232" s="432">
        <v>10749.1</v>
      </c>
      <c r="H232" s="432">
        <v>12601.5</v>
      </c>
      <c r="I232" s="432">
        <v>1637.7</v>
      </c>
      <c r="J232" s="432">
        <v>19780.7</v>
      </c>
      <c r="K232" s="432">
        <v>117192.4</v>
      </c>
      <c r="L232" s="270">
        <f>G232+H232+I232+J232+K232</f>
        <v>161961.4</v>
      </c>
      <c r="M232" s="270" t="s">
        <v>234</v>
      </c>
      <c r="N232" s="274"/>
    </row>
    <row r="233" spans="1:14" ht="36" x14ac:dyDescent="0.25">
      <c r="A233" s="270">
        <v>3</v>
      </c>
      <c r="B233" s="48" t="s">
        <v>235</v>
      </c>
      <c r="C233" s="270" t="s">
        <v>236</v>
      </c>
      <c r="D233" s="278"/>
      <c r="E233" s="270">
        <v>2025</v>
      </c>
      <c r="F233" s="273" t="s">
        <v>141</v>
      </c>
      <c r="G233" s="270">
        <v>200</v>
      </c>
      <c r="H233" s="270">
        <v>300</v>
      </c>
      <c r="I233" s="270">
        <v>600</v>
      </c>
      <c r="J233" s="270">
        <v>600</v>
      </c>
      <c r="K233" s="270">
        <v>600</v>
      </c>
      <c r="L233" s="270">
        <f>G233+H233+I233+J233+K233</f>
        <v>2300</v>
      </c>
      <c r="M233" s="270"/>
      <c r="N233" s="274"/>
    </row>
    <row r="234" spans="1:14" ht="54" x14ac:dyDescent="0.25">
      <c r="A234" s="270">
        <v>4</v>
      </c>
      <c r="B234" s="48" t="s">
        <v>237</v>
      </c>
      <c r="C234" s="270"/>
      <c r="D234" s="278" t="s">
        <v>238</v>
      </c>
      <c r="E234" s="270">
        <v>2023</v>
      </c>
      <c r="F234" s="273" t="s">
        <v>1647</v>
      </c>
      <c r="G234" s="270"/>
      <c r="H234" s="270"/>
      <c r="I234" s="270"/>
      <c r="J234" s="270"/>
      <c r="K234" s="270"/>
      <c r="L234" s="270"/>
      <c r="M234" s="270"/>
      <c r="N234" s="274"/>
    </row>
    <row r="235" spans="1:14" s="169" customFormat="1" ht="18" hidden="1" x14ac:dyDescent="0.25">
      <c r="A235" s="270"/>
      <c r="B235" s="48" t="s">
        <v>143</v>
      </c>
      <c r="C235" s="270"/>
      <c r="D235" s="278"/>
      <c r="E235" s="270"/>
      <c r="F235" s="273"/>
      <c r="G235" s="270"/>
      <c r="H235" s="270"/>
      <c r="I235" s="270"/>
      <c r="J235" s="270"/>
      <c r="K235" s="270"/>
      <c r="L235" s="270"/>
      <c r="M235" s="270"/>
      <c r="N235" s="274"/>
    </row>
    <row r="236" spans="1:14" s="170" customFormat="1" ht="18" hidden="1" x14ac:dyDescent="0.25">
      <c r="A236" s="270"/>
      <c r="B236" s="48" t="s">
        <v>203</v>
      </c>
      <c r="C236" s="270"/>
      <c r="D236" s="278"/>
      <c r="E236" s="270"/>
      <c r="F236" s="273"/>
      <c r="G236" s="270"/>
      <c r="H236" s="270"/>
      <c r="I236" s="270"/>
      <c r="J236" s="270"/>
      <c r="K236" s="270"/>
      <c r="L236" s="270"/>
      <c r="M236" s="270"/>
      <c r="N236" s="274"/>
    </row>
    <row r="237" spans="1:14" s="179" customFormat="1" ht="36" hidden="1" customHeight="1" x14ac:dyDescent="0.35">
      <c r="A237" s="396"/>
      <c r="B237" s="408" t="s">
        <v>234</v>
      </c>
      <c r="C237" s="396"/>
      <c r="D237" s="394"/>
      <c r="E237" s="396"/>
      <c r="F237" s="392"/>
      <c r="G237" s="396">
        <f>G232</f>
        <v>10749.1</v>
      </c>
      <c r="H237" s="396">
        <f>H232</f>
        <v>12601.5</v>
      </c>
      <c r="I237" s="396">
        <f>I232</f>
        <v>1637.7</v>
      </c>
      <c r="J237" s="396">
        <f>J232</f>
        <v>19780.7</v>
      </c>
      <c r="K237" s="396">
        <f>K232</f>
        <v>117192.4</v>
      </c>
      <c r="L237" s="396">
        <f>G237+H237+I237+J237+K237</f>
        <v>161961.4</v>
      </c>
      <c r="M237" s="396"/>
      <c r="N237" s="393"/>
    </row>
    <row r="238" spans="1:14" ht="18" x14ac:dyDescent="0.25">
      <c r="A238" s="279"/>
      <c r="B238" s="10" t="s">
        <v>197</v>
      </c>
      <c r="C238" s="279"/>
      <c r="D238" s="6"/>
      <c r="E238" s="6"/>
      <c r="F238" s="246"/>
      <c r="G238" s="6"/>
      <c r="H238" s="6"/>
      <c r="I238" s="6"/>
      <c r="J238" s="6"/>
      <c r="K238" s="6"/>
      <c r="L238" s="279"/>
      <c r="M238" s="279"/>
      <c r="N238" s="246"/>
    </row>
    <row r="239" spans="1:14" ht="79.5" customHeight="1" x14ac:dyDescent="0.25">
      <c r="A239" s="508">
        <v>12</v>
      </c>
      <c r="B239" s="10" t="s">
        <v>239</v>
      </c>
      <c r="C239" s="508" t="s">
        <v>240</v>
      </c>
      <c r="D239" s="307"/>
      <c r="E239" s="307"/>
      <c r="F239" s="51" t="s">
        <v>241</v>
      </c>
      <c r="G239" s="52">
        <v>29</v>
      </c>
      <c r="H239" s="44">
        <v>32.5</v>
      </c>
      <c r="I239" s="52">
        <v>36</v>
      </c>
      <c r="J239" s="44">
        <v>39.5</v>
      </c>
      <c r="K239" s="52">
        <v>43</v>
      </c>
      <c r="L239" s="307"/>
      <c r="M239" s="307"/>
      <c r="N239" s="251"/>
    </row>
    <row r="240" spans="1:14" ht="42" customHeight="1" x14ac:dyDescent="0.25">
      <c r="A240" s="509"/>
      <c r="B240" s="10" t="s">
        <v>242</v>
      </c>
      <c r="C240" s="509"/>
      <c r="D240" s="307"/>
      <c r="E240" s="307"/>
      <c r="F240" s="284" t="s">
        <v>243</v>
      </c>
      <c r="G240" s="433">
        <v>2</v>
      </c>
      <c r="H240" s="433">
        <v>5</v>
      </c>
      <c r="I240" s="433">
        <v>5</v>
      </c>
      <c r="J240" s="433">
        <v>7</v>
      </c>
      <c r="K240" s="433">
        <v>10</v>
      </c>
      <c r="L240" s="49"/>
      <c r="M240" s="307"/>
      <c r="N240" s="251"/>
    </row>
    <row r="241" spans="1:14" ht="36" x14ac:dyDescent="0.25">
      <c r="A241" s="510"/>
      <c r="B241" s="10" t="s">
        <v>244</v>
      </c>
      <c r="C241" s="510"/>
      <c r="D241" s="307"/>
      <c r="E241" s="307"/>
      <c r="F241" s="284" t="s">
        <v>245</v>
      </c>
      <c r="G241" s="54">
        <v>100</v>
      </c>
      <c r="H241" s="54">
        <v>100</v>
      </c>
      <c r="I241" s="54">
        <v>100</v>
      </c>
      <c r="J241" s="54">
        <v>100</v>
      </c>
      <c r="K241" s="54">
        <v>100</v>
      </c>
      <c r="L241" s="49"/>
      <c r="M241" s="307"/>
      <c r="N241" s="251"/>
    </row>
    <row r="242" spans="1:14" ht="18" x14ac:dyDescent="0.25">
      <c r="A242" s="307"/>
      <c r="B242" s="10" t="s">
        <v>29</v>
      </c>
      <c r="C242" s="250"/>
      <c r="D242" s="307"/>
      <c r="E242" s="307"/>
      <c r="F242" s="251"/>
      <c r="G242" s="307"/>
      <c r="H242" s="307"/>
      <c r="I242" s="307"/>
      <c r="J242" s="307"/>
      <c r="K242" s="307"/>
      <c r="L242" s="307"/>
      <c r="M242" s="307"/>
      <c r="N242" s="251"/>
    </row>
    <row r="243" spans="1:14" s="154" customFormat="1" ht="60.75" customHeight="1" x14ac:dyDescent="0.25">
      <c r="A243" s="270">
        <v>1</v>
      </c>
      <c r="B243" s="271" t="s">
        <v>246</v>
      </c>
      <c r="C243" s="278" t="s">
        <v>232</v>
      </c>
      <c r="D243" s="278" t="s">
        <v>238</v>
      </c>
      <c r="E243" s="270">
        <v>2025</v>
      </c>
      <c r="F243" s="273" t="s">
        <v>1646</v>
      </c>
      <c r="G243" s="270"/>
      <c r="H243" s="270"/>
      <c r="I243" s="270"/>
      <c r="J243" s="270"/>
      <c r="K243" s="270">
        <v>32500</v>
      </c>
      <c r="L243" s="270">
        <v>32500</v>
      </c>
      <c r="M243" s="270" t="s">
        <v>234</v>
      </c>
      <c r="N243" s="274"/>
    </row>
    <row r="244" spans="1:14" ht="39.75" customHeight="1" x14ac:dyDescent="0.25">
      <c r="A244" s="270">
        <v>2</v>
      </c>
      <c r="B244" s="55" t="s">
        <v>248</v>
      </c>
      <c r="C244" s="278" t="s">
        <v>249</v>
      </c>
      <c r="D244" s="278" t="s">
        <v>249</v>
      </c>
      <c r="E244" s="270">
        <v>2024</v>
      </c>
      <c r="F244" s="273" t="s">
        <v>247</v>
      </c>
      <c r="G244" s="270"/>
      <c r="H244" s="270"/>
      <c r="I244" s="270"/>
      <c r="J244" s="270">
        <v>10</v>
      </c>
      <c r="K244" s="270"/>
      <c r="L244" s="270"/>
      <c r="M244" s="270"/>
      <c r="N244" s="274"/>
    </row>
    <row r="245" spans="1:14" s="148" customFormat="1" ht="45.75" customHeight="1" x14ac:dyDescent="0.25">
      <c r="A245" s="270">
        <v>3</v>
      </c>
      <c r="B245" s="55" t="s">
        <v>250</v>
      </c>
      <c r="C245" s="278" t="s">
        <v>236</v>
      </c>
      <c r="D245" s="278" t="s">
        <v>251</v>
      </c>
      <c r="E245" s="270">
        <v>2025</v>
      </c>
      <c r="F245" s="273" t="s">
        <v>252</v>
      </c>
      <c r="G245" s="270">
        <v>80</v>
      </c>
      <c r="H245" s="270">
        <v>80</v>
      </c>
      <c r="I245" s="270">
        <v>80</v>
      </c>
      <c r="J245" s="270">
        <v>80</v>
      </c>
      <c r="K245" s="270">
        <v>80</v>
      </c>
      <c r="L245" s="270">
        <v>400</v>
      </c>
      <c r="M245" s="270"/>
      <c r="N245" s="274"/>
    </row>
    <row r="246" spans="1:14" s="148" customFormat="1" ht="54" x14ac:dyDescent="0.25">
      <c r="A246" s="270">
        <v>4</v>
      </c>
      <c r="B246" s="55" t="s">
        <v>253</v>
      </c>
      <c r="C246" s="278" t="s">
        <v>236</v>
      </c>
      <c r="D246" s="278" t="s">
        <v>251</v>
      </c>
      <c r="E246" s="270">
        <v>2022</v>
      </c>
      <c r="F246" s="273" t="s">
        <v>254</v>
      </c>
      <c r="G246" s="270"/>
      <c r="H246" s="270">
        <v>11</v>
      </c>
      <c r="I246" s="270"/>
      <c r="J246" s="270"/>
      <c r="K246" s="270"/>
      <c r="L246" s="270">
        <v>11</v>
      </c>
      <c r="M246" s="270"/>
      <c r="N246" s="274"/>
    </row>
    <row r="247" spans="1:14" s="170" customFormat="1" ht="54" x14ac:dyDescent="0.25">
      <c r="A247" s="270">
        <v>5</v>
      </c>
      <c r="B247" s="55" t="s">
        <v>255</v>
      </c>
      <c r="C247" s="278" t="s">
        <v>232</v>
      </c>
      <c r="D247" s="278" t="s">
        <v>238</v>
      </c>
      <c r="E247" s="270">
        <v>2023</v>
      </c>
      <c r="F247" s="273" t="s">
        <v>256</v>
      </c>
      <c r="G247" s="270"/>
      <c r="H247" s="270"/>
      <c r="I247" s="270">
        <v>700</v>
      </c>
      <c r="J247" s="270"/>
      <c r="K247" s="270"/>
      <c r="L247" s="270">
        <v>700</v>
      </c>
      <c r="M247" s="270" t="s">
        <v>145</v>
      </c>
      <c r="N247" s="274">
        <v>254008015</v>
      </c>
    </row>
    <row r="248" spans="1:14" s="170" customFormat="1" ht="54" x14ac:dyDescent="0.25">
      <c r="A248" s="270">
        <v>6</v>
      </c>
      <c r="B248" s="271" t="s">
        <v>257</v>
      </c>
      <c r="C248" s="278" t="s">
        <v>232</v>
      </c>
      <c r="D248" s="278" t="s">
        <v>238</v>
      </c>
      <c r="E248" s="270">
        <v>2024</v>
      </c>
      <c r="F248" s="273" t="s">
        <v>258</v>
      </c>
      <c r="G248" s="270"/>
      <c r="H248" s="270"/>
      <c r="I248" s="270"/>
      <c r="J248" s="270">
        <v>800</v>
      </c>
      <c r="K248" s="270"/>
      <c r="L248" s="270">
        <v>800</v>
      </c>
      <c r="M248" s="270" t="s">
        <v>145</v>
      </c>
      <c r="N248" s="274">
        <v>254008015</v>
      </c>
    </row>
    <row r="249" spans="1:14" s="170" customFormat="1" ht="54" x14ac:dyDescent="0.25">
      <c r="A249" s="270">
        <v>7</v>
      </c>
      <c r="B249" s="271" t="s">
        <v>259</v>
      </c>
      <c r="C249" s="278" t="s">
        <v>232</v>
      </c>
      <c r="D249" s="278" t="s">
        <v>238</v>
      </c>
      <c r="E249" s="270">
        <v>2024</v>
      </c>
      <c r="F249" s="273" t="s">
        <v>260</v>
      </c>
      <c r="G249" s="270"/>
      <c r="H249" s="270"/>
      <c r="I249" s="270"/>
      <c r="J249" s="56">
        <v>1000</v>
      </c>
      <c r="K249" s="270"/>
      <c r="L249" s="270">
        <v>1000</v>
      </c>
      <c r="M249" s="270" t="s">
        <v>145</v>
      </c>
      <c r="N249" s="274">
        <v>254008015</v>
      </c>
    </row>
    <row r="250" spans="1:14" s="170" customFormat="1" ht="54" x14ac:dyDescent="0.25">
      <c r="A250" s="270">
        <v>8</v>
      </c>
      <c r="B250" s="271" t="s">
        <v>261</v>
      </c>
      <c r="C250" s="278" t="s">
        <v>232</v>
      </c>
      <c r="D250" s="278" t="s">
        <v>1549</v>
      </c>
      <c r="E250" s="270">
        <v>2024</v>
      </c>
      <c r="F250" s="273" t="s">
        <v>262</v>
      </c>
      <c r="G250" s="270"/>
      <c r="H250" s="270"/>
      <c r="I250" s="270"/>
      <c r="J250" s="270">
        <v>25</v>
      </c>
      <c r="K250" s="270"/>
      <c r="L250" s="270">
        <v>25</v>
      </c>
      <c r="M250" s="270" t="s">
        <v>145</v>
      </c>
      <c r="N250" s="274">
        <v>254008015</v>
      </c>
    </row>
    <row r="251" spans="1:14" s="170" customFormat="1" ht="54" x14ac:dyDescent="0.25">
      <c r="A251" s="270">
        <v>9</v>
      </c>
      <c r="B251" s="271" t="s">
        <v>263</v>
      </c>
      <c r="C251" s="278" t="s">
        <v>232</v>
      </c>
      <c r="D251" s="278" t="s">
        <v>1549</v>
      </c>
      <c r="E251" s="270">
        <v>2024</v>
      </c>
      <c r="F251" s="273" t="s">
        <v>264</v>
      </c>
      <c r="G251" s="270"/>
      <c r="H251" s="270"/>
      <c r="I251" s="270"/>
      <c r="J251" s="270">
        <v>20</v>
      </c>
      <c r="K251" s="270"/>
      <c r="L251" s="270">
        <v>20</v>
      </c>
      <c r="M251" s="270" t="s">
        <v>145</v>
      </c>
      <c r="N251" s="274">
        <v>254008015</v>
      </c>
    </row>
    <row r="252" spans="1:14" ht="54" x14ac:dyDescent="0.25">
      <c r="A252" s="270">
        <v>10</v>
      </c>
      <c r="B252" s="271" t="s">
        <v>265</v>
      </c>
      <c r="C252" s="278" t="s">
        <v>232</v>
      </c>
      <c r="D252" s="278" t="s">
        <v>266</v>
      </c>
      <c r="E252" s="270">
        <v>2024</v>
      </c>
      <c r="F252" s="273" t="s">
        <v>267</v>
      </c>
      <c r="G252" s="270"/>
      <c r="H252" s="270"/>
      <c r="I252" s="270"/>
      <c r="J252" s="270"/>
      <c r="K252" s="270"/>
      <c r="L252" s="270"/>
      <c r="M252" s="270"/>
      <c r="N252" s="274">
        <v>254008015</v>
      </c>
    </row>
    <row r="253" spans="1:14" s="148" customFormat="1" ht="54" x14ac:dyDescent="0.25">
      <c r="A253" s="270">
        <v>11</v>
      </c>
      <c r="B253" s="121" t="s">
        <v>1553</v>
      </c>
      <c r="C253" s="278" t="s">
        <v>1554</v>
      </c>
      <c r="D253" s="278" t="s">
        <v>1555</v>
      </c>
      <c r="E253" s="270" t="s">
        <v>33</v>
      </c>
      <c r="F253" s="278" t="s">
        <v>483</v>
      </c>
      <c r="G253" s="270">
        <v>100</v>
      </c>
      <c r="H253" s="270">
        <v>100</v>
      </c>
      <c r="I253" s="270">
        <v>100</v>
      </c>
      <c r="J253" s="270">
        <v>100</v>
      </c>
      <c r="K253" s="270">
        <v>100</v>
      </c>
      <c r="L253" s="270"/>
      <c r="M253" s="270" t="s">
        <v>1552</v>
      </c>
      <c r="N253" s="270"/>
    </row>
    <row r="254" spans="1:14" s="148" customFormat="1" ht="60" customHeight="1" x14ac:dyDescent="0.25">
      <c r="A254" s="270">
        <v>12</v>
      </c>
      <c r="B254" s="121" t="s">
        <v>1556</v>
      </c>
      <c r="C254" s="278" t="s">
        <v>1557</v>
      </c>
      <c r="D254" s="278" t="s">
        <v>202</v>
      </c>
      <c r="E254" s="270" t="s">
        <v>33</v>
      </c>
      <c r="F254" s="278" t="s">
        <v>1558</v>
      </c>
      <c r="G254" s="270">
        <v>51587</v>
      </c>
      <c r="H254" s="270">
        <v>52618.7</v>
      </c>
      <c r="I254" s="270">
        <v>53671</v>
      </c>
      <c r="J254" s="270">
        <v>54744.5</v>
      </c>
      <c r="K254" s="270">
        <v>55839.4</v>
      </c>
      <c r="L254" s="270"/>
      <c r="M254" s="270"/>
      <c r="N254" s="270"/>
    </row>
    <row r="255" spans="1:14" s="148" customFormat="1" ht="45" customHeight="1" x14ac:dyDescent="0.25">
      <c r="A255" s="270">
        <v>13</v>
      </c>
      <c r="B255" s="121" t="s">
        <v>1559</v>
      </c>
      <c r="C255" s="278" t="s">
        <v>1557</v>
      </c>
      <c r="D255" s="278" t="s">
        <v>202</v>
      </c>
      <c r="E255" s="270" t="s">
        <v>33</v>
      </c>
      <c r="F255" s="278" t="s">
        <v>1558</v>
      </c>
      <c r="G255" s="270">
        <v>0.6</v>
      </c>
      <c r="H255" s="270">
        <v>0.2</v>
      </c>
      <c r="I255" s="270">
        <v>0.2</v>
      </c>
      <c r="J255" s="270">
        <v>0.2</v>
      </c>
      <c r="K255" s="270">
        <v>0.2</v>
      </c>
      <c r="L255" s="270"/>
      <c r="M255" s="270"/>
      <c r="N255" s="270"/>
    </row>
    <row r="256" spans="1:14" ht="36" hidden="1" customHeight="1" x14ac:dyDescent="0.25">
      <c r="A256" s="270"/>
      <c r="B256" s="271" t="s">
        <v>143</v>
      </c>
      <c r="C256" s="278"/>
      <c r="D256" s="278"/>
      <c r="E256" s="270"/>
      <c r="F256" s="273"/>
      <c r="G256" s="270"/>
      <c r="H256" s="270"/>
      <c r="I256" s="270"/>
      <c r="J256" s="270"/>
      <c r="K256" s="270"/>
      <c r="L256" s="270"/>
      <c r="M256" s="270"/>
      <c r="N256" s="274"/>
    </row>
    <row r="257" spans="1:14" s="178" customFormat="1" ht="30" hidden="1" customHeight="1" x14ac:dyDescent="0.35">
      <c r="A257" s="396"/>
      <c r="B257" s="409" t="s">
        <v>203</v>
      </c>
      <c r="C257" s="394"/>
      <c r="D257" s="394"/>
      <c r="E257" s="396"/>
      <c r="F257" s="392"/>
      <c r="G257" s="396"/>
      <c r="H257" s="396"/>
      <c r="I257" s="396">
        <f>I247</f>
        <v>700</v>
      </c>
      <c r="J257" s="410">
        <f>J248+J249+J250+J251</f>
        <v>1845</v>
      </c>
      <c r="K257" s="396"/>
      <c r="L257" s="410">
        <f>I257+J257</f>
        <v>2545</v>
      </c>
      <c r="M257" s="396"/>
      <c r="N257" s="393"/>
    </row>
    <row r="258" spans="1:14" s="179" customFormat="1" ht="33" hidden="1" customHeight="1" x14ac:dyDescent="0.35">
      <c r="A258" s="396"/>
      <c r="B258" s="409" t="s">
        <v>234</v>
      </c>
      <c r="C258" s="394"/>
      <c r="D258" s="394"/>
      <c r="E258" s="396"/>
      <c r="F258" s="392"/>
      <c r="G258" s="396"/>
      <c r="H258" s="396"/>
      <c r="I258" s="396"/>
      <c r="J258" s="396"/>
      <c r="K258" s="396">
        <f>K243</f>
        <v>32500</v>
      </c>
      <c r="L258" s="396">
        <f>K258</f>
        <v>32500</v>
      </c>
      <c r="M258" s="396"/>
      <c r="N258" s="393"/>
    </row>
    <row r="259" spans="1:14" ht="18" x14ac:dyDescent="0.25">
      <c r="A259" s="279"/>
      <c r="B259" s="10" t="s">
        <v>197</v>
      </c>
      <c r="C259" s="279"/>
      <c r="D259" s="6"/>
      <c r="E259" s="6"/>
      <c r="F259" s="246"/>
      <c r="G259" s="6"/>
      <c r="H259" s="6"/>
      <c r="I259" s="6"/>
      <c r="J259" s="6"/>
      <c r="K259" s="6"/>
      <c r="L259" s="279"/>
      <c r="M259" s="279"/>
      <c r="N259" s="246"/>
    </row>
    <row r="260" spans="1:14" ht="76.5" customHeight="1" x14ac:dyDescent="0.25">
      <c r="A260" s="508">
        <v>13</v>
      </c>
      <c r="B260" s="7" t="s">
        <v>268</v>
      </c>
      <c r="C260" s="250"/>
      <c r="D260" s="307"/>
      <c r="E260" s="307"/>
      <c r="F260" s="631" t="s">
        <v>269</v>
      </c>
      <c r="G260" s="54"/>
      <c r="H260" s="54"/>
      <c r="I260" s="54"/>
      <c r="J260" s="54"/>
      <c r="K260" s="54"/>
      <c r="L260" s="49"/>
      <c r="M260" s="307"/>
      <c r="N260" s="251"/>
    </row>
    <row r="261" spans="1:14" ht="18" x14ac:dyDescent="0.25">
      <c r="A261" s="510"/>
      <c r="B261" s="7" t="s">
        <v>143</v>
      </c>
      <c r="C261" s="250" t="s">
        <v>68</v>
      </c>
      <c r="D261" s="307"/>
      <c r="E261" s="307"/>
      <c r="F261" s="631"/>
      <c r="G261" s="54" t="s">
        <v>41</v>
      </c>
      <c r="H261" s="54" t="s">
        <v>41</v>
      </c>
      <c r="I261" s="54">
        <v>35.299999999999997</v>
      </c>
      <c r="J261" s="54">
        <v>37.700000000000003</v>
      </c>
      <c r="K261" s="54" t="s">
        <v>41</v>
      </c>
      <c r="L261" s="49"/>
      <c r="M261" s="307"/>
      <c r="N261" s="251"/>
    </row>
    <row r="262" spans="1:14" ht="18" x14ac:dyDescent="0.25">
      <c r="A262" s="307"/>
      <c r="B262" s="10" t="s">
        <v>29</v>
      </c>
      <c r="C262" s="250"/>
      <c r="D262" s="307"/>
      <c r="E262" s="307"/>
      <c r="F262" s="251"/>
      <c r="G262" s="307"/>
      <c r="H262" s="307"/>
      <c r="I262" s="307"/>
      <c r="J262" s="307"/>
      <c r="K262" s="307"/>
      <c r="L262" s="307"/>
      <c r="M262" s="307"/>
      <c r="N262" s="251"/>
    </row>
    <row r="263" spans="1:14" s="148" customFormat="1" ht="54" x14ac:dyDescent="0.25">
      <c r="A263" s="270">
        <v>1</v>
      </c>
      <c r="B263" s="271" t="s">
        <v>270</v>
      </c>
      <c r="C263" s="278" t="s">
        <v>232</v>
      </c>
      <c r="D263" s="278" t="s">
        <v>271</v>
      </c>
      <c r="E263" s="270" t="s">
        <v>272</v>
      </c>
      <c r="F263" s="273" t="s">
        <v>273</v>
      </c>
      <c r="G263" s="270" t="s">
        <v>41</v>
      </c>
      <c r="H263" s="270" t="s">
        <v>41</v>
      </c>
      <c r="I263" s="270">
        <v>3035</v>
      </c>
      <c r="J263" s="270">
        <v>2497</v>
      </c>
      <c r="K263" s="270" t="s">
        <v>41</v>
      </c>
      <c r="L263" s="270">
        <f>I263+J263</f>
        <v>5532</v>
      </c>
      <c r="M263" s="270" t="s">
        <v>143</v>
      </c>
      <c r="N263" s="274"/>
    </row>
    <row r="264" spans="1:14" s="177" customFormat="1" ht="43.5" hidden="1" customHeight="1" x14ac:dyDescent="0.35">
      <c r="A264" s="396"/>
      <c r="B264" s="409" t="s">
        <v>143</v>
      </c>
      <c r="C264" s="394"/>
      <c r="D264" s="394"/>
      <c r="E264" s="396"/>
      <c r="F264" s="392"/>
      <c r="G264" s="396"/>
      <c r="H264" s="396"/>
      <c r="I264" s="396">
        <f>I263</f>
        <v>3035</v>
      </c>
      <c r="J264" s="396">
        <f>J263</f>
        <v>2497</v>
      </c>
      <c r="K264" s="396"/>
      <c r="L264" s="396">
        <f>I264+J264</f>
        <v>5532</v>
      </c>
      <c r="M264" s="396"/>
      <c r="N264" s="393"/>
    </row>
    <row r="265" spans="1:14" s="170" customFormat="1" ht="34.5" hidden="1" customHeight="1" x14ac:dyDescent="0.25">
      <c r="A265" s="270"/>
      <c r="B265" s="271" t="s">
        <v>203</v>
      </c>
      <c r="C265" s="278"/>
      <c r="D265" s="278"/>
      <c r="E265" s="270"/>
      <c r="F265" s="273"/>
      <c r="G265" s="270"/>
      <c r="H265" s="270"/>
      <c r="I265" s="270"/>
      <c r="J265" s="270"/>
      <c r="K265" s="270"/>
      <c r="L265" s="270"/>
      <c r="M265" s="270"/>
      <c r="N265" s="274"/>
    </row>
    <row r="266" spans="1:14" s="154" customFormat="1" ht="33" hidden="1" customHeight="1" x14ac:dyDescent="0.25">
      <c r="A266" s="270"/>
      <c r="B266" s="271" t="s">
        <v>234</v>
      </c>
      <c r="C266" s="278"/>
      <c r="D266" s="278"/>
      <c r="E266" s="270"/>
      <c r="F266" s="273"/>
      <c r="G266" s="270"/>
      <c r="H266" s="270"/>
      <c r="I266" s="270"/>
      <c r="J266" s="270"/>
      <c r="K266" s="270"/>
      <c r="L266" s="270"/>
      <c r="M266" s="270"/>
      <c r="N266" s="274"/>
    </row>
    <row r="267" spans="1:14" ht="18" x14ac:dyDescent="0.25">
      <c r="A267" s="279"/>
      <c r="B267" s="10" t="s">
        <v>197</v>
      </c>
      <c r="C267" s="279"/>
      <c r="D267" s="6"/>
      <c r="E267" s="6"/>
      <c r="F267" s="246"/>
      <c r="G267" s="6"/>
      <c r="H267" s="6"/>
      <c r="I267" s="6"/>
      <c r="J267" s="6"/>
      <c r="K267" s="6"/>
      <c r="L267" s="279"/>
      <c r="M267" s="279"/>
      <c r="N267" s="246"/>
    </row>
    <row r="268" spans="1:14" ht="79.5" customHeight="1" x14ac:dyDescent="0.25">
      <c r="A268" s="250">
        <v>14</v>
      </c>
      <c r="B268" s="10" t="s">
        <v>274</v>
      </c>
      <c r="C268" s="250" t="s">
        <v>275</v>
      </c>
      <c r="D268" s="307"/>
      <c r="E268" s="307"/>
      <c r="F268" s="284" t="s">
        <v>241</v>
      </c>
      <c r="G268" s="54">
        <v>1.41</v>
      </c>
      <c r="H268" s="54">
        <v>1.2909999999999999</v>
      </c>
      <c r="I268" s="54">
        <v>1.1870000000000001</v>
      </c>
      <c r="J268" s="54">
        <v>1.1399999999999999</v>
      </c>
      <c r="K268" s="54">
        <v>1.0940000000000001</v>
      </c>
      <c r="L268" s="49"/>
      <c r="M268" s="307"/>
      <c r="N268" s="251"/>
    </row>
    <row r="269" spans="1:14" ht="18" x14ac:dyDescent="0.25">
      <c r="A269" s="307"/>
      <c r="B269" s="10" t="s">
        <v>29</v>
      </c>
      <c r="C269" s="250"/>
      <c r="D269" s="307"/>
      <c r="E269" s="307"/>
      <c r="F269" s="251"/>
      <c r="G269" s="47"/>
      <c r="H269" s="47"/>
      <c r="I269" s="47"/>
      <c r="J269" s="47"/>
      <c r="K269" s="47"/>
      <c r="L269" s="307"/>
      <c r="M269" s="307"/>
      <c r="N269" s="251"/>
    </row>
    <row r="270" spans="1:14" ht="84" customHeight="1" x14ac:dyDescent="0.25">
      <c r="A270" s="270">
        <v>1</v>
      </c>
      <c r="B270" s="271" t="s">
        <v>276</v>
      </c>
      <c r="C270" s="278" t="s">
        <v>275</v>
      </c>
      <c r="D270" s="278" t="s">
        <v>277</v>
      </c>
      <c r="E270" s="270" t="s">
        <v>33</v>
      </c>
      <c r="F270" s="273" t="s">
        <v>278</v>
      </c>
      <c r="G270" s="57" t="s">
        <v>279</v>
      </c>
      <c r="H270" s="57">
        <v>1.2909999999999999</v>
      </c>
      <c r="I270" s="270">
        <v>1.1870000000000001</v>
      </c>
      <c r="J270" s="270">
        <v>1.1399999999999999</v>
      </c>
      <c r="K270" s="57">
        <v>1.0940000000000001</v>
      </c>
      <c r="L270" s="270">
        <v>0.316</v>
      </c>
      <c r="M270" s="270" t="s">
        <v>280</v>
      </c>
      <c r="N270" s="274"/>
    </row>
    <row r="271" spans="1:14" ht="18" x14ac:dyDescent="0.25">
      <c r="A271" s="279"/>
      <c r="B271" s="10" t="s">
        <v>197</v>
      </c>
      <c r="C271" s="279"/>
      <c r="D271" s="6"/>
      <c r="E271" s="6"/>
      <c r="F271" s="246"/>
      <c r="G271" s="6"/>
      <c r="H271" s="6"/>
      <c r="I271" s="6"/>
      <c r="J271" s="6"/>
      <c r="K271" s="6"/>
      <c r="L271" s="279"/>
      <c r="M271" s="279"/>
      <c r="N271" s="246"/>
    </row>
    <row r="272" spans="1:14" ht="83.25" customHeight="1" x14ac:dyDescent="0.25">
      <c r="A272" s="250">
        <v>15</v>
      </c>
      <c r="B272" s="10" t="s">
        <v>281</v>
      </c>
      <c r="C272" s="250" t="s">
        <v>24</v>
      </c>
      <c r="D272" s="307"/>
      <c r="E272" s="307"/>
      <c r="F272" s="284" t="s">
        <v>282</v>
      </c>
      <c r="G272" s="54">
        <v>3</v>
      </c>
      <c r="H272" s="54">
        <v>6</v>
      </c>
      <c r="I272" s="54">
        <v>9</v>
      </c>
      <c r="J272" s="54">
        <v>12</v>
      </c>
      <c r="K272" s="54">
        <v>15</v>
      </c>
      <c r="L272" s="49"/>
      <c r="M272" s="307"/>
      <c r="N272" s="251"/>
    </row>
    <row r="273" spans="1:14" ht="18" x14ac:dyDescent="0.25">
      <c r="A273" s="279"/>
      <c r="B273" s="10" t="s">
        <v>29</v>
      </c>
      <c r="C273" s="250"/>
      <c r="D273" s="307"/>
      <c r="E273" s="307"/>
      <c r="F273" s="251"/>
      <c r="G273" s="47"/>
      <c r="H273" s="47"/>
      <c r="I273" s="47"/>
      <c r="J273" s="47"/>
      <c r="K273" s="47"/>
      <c r="L273" s="307"/>
      <c r="M273" s="307"/>
      <c r="N273" s="251"/>
    </row>
    <row r="274" spans="1:14" ht="36" x14ac:dyDescent="0.25">
      <c r="A274" s="279">
        <v>1</v>
      </c>
      <c r="B274" s="6" t="s">
        <v>283</v>
      </c>
      <c r="C274" s="25" t="s">
        <v>69</v>
      </c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</row>
    <row r="275" spans="1:14" s="148" customFormat="1" ht="54" x14ac:dyDescent="0.25">
      <c r="A275" s="279">
        <v>2</v>
      </c>
      <c r="B275" s="174" t="s">
        <v>284</v>
      </c>
      <c r="C275" s="243" t="s">
        <v>69</v>
      </c>
      <c r="D275" s="243" t="s">
        <v>285</v>
      </c>
      <c r="E275" s="243" t="s">
        <v>33</v>
      </c>
      <c r="F275" s="175" t="s">
        <v>1560</v>
      </c>
      <c r="G275" s="175">
        <v>1862.5</v>
      </c>
      <c r="H275" s="175">
        <v>3000</v>
      </c>
      <c r="I275" s="175">
        <v>2834.198042</v>
      </c>
      <c r="J275" s="175">
        <v>978.38230799999997</v>
      </c>
      <c r="K275" s="175">
        <v>2167.2644449999998</v>
      </c>
      <c r="L275" s="176">
        <f>G275+H275+I275+J275+K275</f>
        <v>10842.344795000001</v>
      </c>
      <c r="M275" s="243" t="s">
        <v>143</v>
      </c>
      <c r="N275" s="243"/>
    </row>
    <row r="276" spans="1:14" s="148" customFormat="1" ht="54" x14ac:dyDescent="0.25">
      <c r="A276" s="279">
        <v>3</v>
      </c>
      <c r="B276" s="6" t="s">
        <v>286</v>
      </c>
      <c r="C276" s="279" t="s">
        <v>69</v>
      </c>
      <c r="D276" s="279" t="s">
        <v>285</v>
      </c>
      <c r="E276" s="279" t="s">
        <v>33</v>
      </c>
      <c r="F276" s="171" t="s">
        <v>1561</v>
      </c>
      <c r="G276" s="171">
        <v>2146.8000000000002</v>
      </c>
      <c r="H276" s="171">
        <v>2500</v>
      </c>
      <c r="I276" s="171">
        <v>1174.263878</v>
      </c>
      <c r="J276" s="171">
        <v>738.49764800000003</v>
      </c>
      <c r="K276" s="171">
        <v>1684.651809</v>
      </c>
      <c r="L276" s="150">
        <f>G276+H276+I276+J276+K276</f>
        <v>8244.2133350000004</v>
      </c>
      <c r="M276" s="279" t="s">
        <v>143</v>
      </c>
      <c r="N276" s="279"/>
    </row>
    <row r="277" spans="1:14" s="148" customFormat="1" ht="54" x14ac:dyDescent="0.25">
      <c r="A277" s="279">
        <v>4</v>
      </c>
      <c r="B277" s="6" t="s">
        <v>287</v>
      </c>
      <c r="C277" s="279" t="s">
        <v>69</v>
      </c>
      <c r="D277" s="279" t="s">
        <v>285</v>
      </c>
      <c r="E277" s="279" t="s">
        <v>33</v>
      </c>
      <c r="F277" s="171" t="s">
        <v>1562</v>
      </c>
      <c r="G277" s="171">
        <v>3350</v>
      </c>
      <c r="H277" s="171">
        <v>3614.4189999999999</v>
      </c>
      <c r="I277" s="171">
        <v>3590.3916810000001</v>
      </c>
      <c r="J277" s="171">
        <v>3078.719474</v>
      </c>
      <c r="K277" s="171">
        <v>6886.6511179999998</v>
      </c>
      <c r="L277" s="150">
        <f>G277+H277+I277+J277+K277</f>
        <v>20520.181272999998</v>
      </c>
      <c r="M277" s="279" t="s">
        <v>143</v>
      </c>
      <c r="N277" s="279"/>
    </row>
    <row r="278" spans="1:14" s="148" customFormat="1" ht="72" x14ac:dyDescent="0.25">
      <c r="A278" s="279">
        <v>5</v>
      </c>
      <c r="B278" s="48" t="s">
        <v>288</v>
      </c>
      <c r="C278" s="274" t="s">
        <v>69</v>
      </c>
      <c r="D278" s="273" t="s">
        <v>289</v>
      </c>
      <c r="E278" s="274" t="s">
        <v>290</v>
      </c>
      <c r="F278" s="273" t="s">
        <v>1563</v>
      </c>
      <c r="G278" s="274">
        <v>189.5</v>
      </c>
      <c r="H278" s="274">
        <v>1021.4</v>
      </c>
      <c r="I278" s="274">
        <v>330.3</v>
      </c>
      <c r="J278" s="274">
        <v>348.2</v>
      </c>
      <c r="K278" s="274">
        <v>403.3</v>
      </c>
      <c r="L278" s="274">
        <f>SUM(G278:K278)</f>
        <v>2292.7000000000003</v>
      </c>
      <c r="M278" s="274" t="s">
        <v>234</v>
      </c>
      <c r="N278" s="274"/>
    </row>
    <row r="279" spans="1:14" s="177" customFormat="1" ht="31.5" hidden="1" customHeight="1" x14ac:dyDescent="0.35">
      <c r="A279" s="398"/>
      <c r="B279" s="408" t="s">
        <v>143</v>
      </c>
      <c r="C279" s="393"/>
      <c r="D279" s="392"/>
      <c r="E279" s="393"/>
      <c r="F279" s="392"/>
      <c r="G279" s="411">
        <f>G275+G276+G277</f>
        <v>7359.3</v>
      </c>
      <c r="H279" s="411">
        <f>H275+H276+H277</f>
        <v>9114.4189999999999</v>
      </c>
      <c r="I279" s="411">
        <f>I275+I276+I277</f>
        <v>7598.8536009999998</v>
      </c>
      <c r="J279" s="411">
        <f>J275+J276+J277</f>
        <v>4795.5994300000002</v>
      </c>
      <c r="K279" s="411">
        <f>K275+K276+K277</f>
        <v>10738.567372</v>
      </c>
      <c r="L279" s="412">
        <f>G279+H279+I279+J279+K279</f>
        <v>39606.739403</v>
      </c>
      <c r="M279" s="393"/>
      <c r="N279" s="393"/>
    </row>
    <row r="280" spans="1:14" s="178" customFormat="1" ht="30" hidden="1" customHeight="1" x14ac:dyDescent="0.35">
      <c r="A280" s="398"/>
      <c r="B280" s="408" t="s">
        <v>203</v>
      </c>
      <c r="C280" s="393"/>
      <c r="D280" s="392"/>
      <c r="E280" s="393"/>
      <c r="F280" s="392"/>
      <c r="G280" s="393"/>
      <c r="H280" s="393"/>
      <c r="I280" s="393"/>
      <c r="J280" s="393"/>
      <c r="K280" s="393"/>
      <c r="L280" s="393"/>
      <c r="M280" s="393"/>
      <c r="N280" s="393"/>
    </row>
    <row r="281" spans="1:14" s="179" customFormat="1" ht="33" hidden="1" customHeight="1" x14ac:dyDescent="0.35">
      <c r="A281" s="398"/>
      <c r="B281" s="408" t="s">
        <v>234</v>
      </c>
      <c r="C281" s="393"/>
      <c r="D281" s="392"/>
      <c r="E281" s="393"/>
      <c r="F281" s="392"/>
      <c r="G281" s="393">
        <f>G278</f>
        <v>189.5</v>
      </c>
      <c r="H281" s="393">
        <f>H278</f>
        <v>1021.4</v>
      </c>
      <c r="I281" s="393">
        <f>I278</f>
        <v>330.3</v>
      </c>
      <c r="J281" s="393">
        <f>J278</f>
        <v>348.2</v>
      </c>
      <c r="K281" s="393">
        <f>K278</f>
        <v>403.3</v>
      </c>
      <c r="L281" s="393">
        <f>G281+H281+I281+J281+K281</f>
        <v>2292.7000000000003</v>
      </c>
      <c r="M281" s="393"/>
      <c r="N281" s="393"/>
    </row>
    <row r="282" spans="1:14" ht="18" x14ac:dyDescent="0.25">
      <c r="A282" s="279"/>
      <c r="B282" s="10" t="s">
        <v>197</v>
      </c>
      <c r="C282" s="279"/>
      <c r="D282" s="6"/>
      <c r="E282" s="6"/>
      <c r="F282" s="246"/>
      <c r="G282" s="6"/>
      <c r="H282" s="6"/>
      <c r="I282" s="6"/>
      <c r="J282" s="6"/>
      <c r="K282" s="6"/>
      <c r="L282" s="279"/>
      <c r="M282" s="279"/>
      <c r="N282" s="246"/>
    </row>
    <row r="283" spans="1:14" ht="82.5" customHeight="1" x14ac:dyDescent="0.25">
      <c r="A283" s="250">
        <v>16</v>
      </c>
      <c r="B283" s="10" t="s">
        <v>291</v>
      </c>
      <c r="C283" s="250" t="s">
        <v>292</v>
      </c>
      <c r="D283" s="307"/>
      <c r="E283" s="307"/>
      <c r="F283" s="284" t="s">
        <v>241</v>
      </c>
      <c r="G283" s="54" t="s">
        <v>41</v>
      </c>
      <c r="H283" s="54">
        <v>58.9</v>
      </c>
      <c r="I283" s="54"/>
      <c r="J283" s="54"/>
      <c r="K283" s="54"/>
      <c r="L283" s="49"/>
      <c r="M283" s="307"/>
      <c r="N283" s="251"/>
    </row>
    <row r="284" spans="1:14" ht="18" x14ac:dyDescent="0.25">
      <c r="A284" s="279"/>
      <c r="B284" s="10" t="s">
        <v>29</v>
      </c>
      <c r="C284" s="250"/>
      <c r="D284" s="307"/>
      <c r="E284" s="307"/>
      <c r="F284" s="251"/>
      <c r="G284" s="47"/>
      <c r="H284" s="47"/>
      <c r="I284" s="47"/>
      <c r="J284" s="47"/>
      <c r="K284" s="47"/>
      <c r="L284" s="307"/>
      <c r="M284" s="307"/>
      <c r="N284" s="251"/>
    </row>
    <row r="285" spans="1:14" ht="72" x14ac:dyDescent="0.25">
      <c r="A285" s="270">
        <v>1</v>
      </c>
      <c r="B285" s="271" t="s">
        <v>293</v>
      </c>
      <c r="C285" s="278" t="s">
        <v>294</v>
      </c>
      <c r="D285" s="278" t="s">
        <v>295</v>
      </c>
      <c r="E285" s="270" t="s">
        <v>296</v>
      </c>
      <c r="F285" s="273" t="s">
        <v>278</v>
      </c>
      <c r="G285" s="270"/>
      <c r="H285" s="270"/>
      <c r="I285" s="270"/>
      <c r="J285" s="270"/>
      <c r="K285" s="270"/>
      <c r="L285" s="270"/>
      <c r="M285" s="270"/>
      <c r="N285" s="274"/>
    </row>
    <row r="286" spans="1:14" ht="18" x14ac:dyDescent="0.25">
      <c r="A286" s="279"/>
      <c r="B286" s="10" t="s">
        <v>197</v>
      </c>
      <c r="C286" s="279"/>
      <c r="D286" s="6"/>
      <c r="E286" s="6"/>
      <c r="F286" s="246"/>
      <c r="G286" s="6"/>
      <c r="H286" s="6"/>
      <c r="I286" s="6"/>
      <c r="J286" s="6"/>
      <c r="K286" s="6"/>
      <c r="L286" s="279"/>
      <c r="M286" s="279"/>
      <c r="N286" s="246"/>
    </row>
    <row r="287" spans="1:14" ht="81" customHeight="1" x14ac:dyDescent="0.25">
      <c r="A287" s="250">
        <v>17</v>
      </c>
      <c r="B287" s="10" t="s">
        <v>297</v>
      </c>
      <c r="C287" s="250" t="s">
        <v>225</v>
      </c>
      <c r="D287" s="307"/>
      <c r="E287" s="307"/>
      <c r="F287" s="284" t="s">
        <v>241</v>
      </c>
      <c r="G287" s="54">
        <v>1.5</v>
      </c>
      <c r="H287" s="54">
        <v>1.5</v>
      </c>
      <c r="I287" s="54">
        <v>1.5</v>
      </c>
      <c r="J287" s="54">
        <v>1.5</v>
      </c>
      <c r="K287" s="54">
        <v>1.5</v>
      </c>
      <c r="L287" s="49"/>
      <c r="M287" s="307"/>
      <c r="N287" s="251"/>
    </row>
    <row r="288" spans="1:14" ht="18" x14ac:dyDescent="0.25">
      <c r="A288" s="279"/>
      <c r="B288" s="10" t="s">
        <v>29</v>
      </c>
      <c r="C288" s="250"/>
      <c r="D288" s="307"/>
      <c r="E288" s="307"/>
      <c r="F288" s="251"/>
      <c r="G288" s="47"/>
      <c r="H288" s="47"/>
      <c r="I288" s="47"/>
      <c r="J288" s="47"/>
      <c r="K288" s="47"/>
      <c r="L288" s="307"/>
      <c r="M288" s="307"/>
      <c r="N288" s="251"/>
    </row>
    <row r="289" spans="1:14" s="148" customFormat="1" ht="54" x14ac:dyDescent="0.25">
      <c r="A289" s="270">
        <v>1</v>
      </c>
      <c r="B289" s="271" t="s">
        <v>298</v>
      </c>
      <c r="C289" s="278" t="s">
        <v>232</v>
      </c>
      <c r="D289" s="278" t="s">
        <v>299</v>
      </c>
      <c r="E289" s="270" t="s">
        <v>33</v>
      </c>
      <c r="F289" s="273" t="s">
        <v>278</v>
      </c>
      <c r="G289" s="432">
        <v>15</v>
      </c>
      <c r="H289" s="270">
        <v>78.2</v>
      </c>
      <c r="I289" s="270">
        <v>82.6</v>
      </c>
      <c r="J289" s="270">
        <v>86.8</v>
      </c>
      <c r="K289" s="270" t="s">
        <v>41</v>
      </c>
      <c r="L289" s="270">
        <v>247.6</v>
      </c>
      <c r="M289" s="270" t="s">
        <v>145</v>
      </c>
      <c r="N289" s="274">
        <v>254008015</v>
      </c>
    </row>
    <row r="290" spans="1:14" ht="54" x14ac:dyDescent="0.25">
      <c r="A290" s="270">
        <v>2</v>
      </c>
      <c r="B290" s="271" t="s">
        <v>301</v>
      </c>
      <c r="C290" s="278"/>
      <c r="D290" s="278"/>
      <c r="E290" s="270"/>
      <c r="F290" s="273" t="s">
        <v>278</v>
      </c>
      <c r="G290" s="270"/>
      <c r="H290" s="270"/>
      <c r="I290" s="270"/>
      <c r="J290" s="270"/>
      <c r="K290" s="270"/>
      <c r="L290" s="270"/>
      <c r="M290" s="270"/>
      <c r="N290" s="274"/>
    </row>
    <row r="291" spans="1:14" s="177" customFormat="1" ht="27" hidden="1" customHeight="1" x14ac:dyDescent="0.35">
      <c r="A291" s="396"/>
      <c r="B291" s="409" t="s">
        <v>143</v>
      </c>
      <c r="C291" s="394"/>
      <c r="D291" s="394"/>
      <c r="E291" s="396"/>
      <c r="F291" s="392"/>
      <c r="G291" s="396"/>
      <c r="H291" s="396"/>
      <c r="I291" s="396"/>
      <c r="J291" s="396"/>
      <c r="K291" s="396"/>
      <c r="L291" s="396"/>
      <c r="M291" s="396"/>
      <c r="N291" s="393"/>
    </row>
    <row r="292" spans="1:14" s="178" customFormat="1" ht="28.5" hidden="1" customHeight="1" x14ac:dyDescent="0.35">
      <c r="A292" s="396"/>
      <c r="B292" s="409" t="s">
        <v>203</v>
      </c>
      <c r="C292" s="394"/>
      <c r="D292" s="394"/>
      <c r="E292" s="396"/>
      <c r="F292" s="392"/>
      <c r="G292" s="396">
        <f>G289</f>
        <v>15</v>
      </c>
      <c r="H292" s="396">
        <f>H289</f>
        <v>78.2</v>
      </c>
      <c r="I292" s="396">
        <f>I289</f>
        <v>82.6</v>
      </c>
      <c r="J292" s="396">
        <f>J289</f>
        <v>86.8</v>
      </c>
      <c r="K292" s="396"/>
      <c r="L292" s="396">
        <f>H292+I292+J292</f>
        <v>247.60000000000002</v>
      </c>
      <c r="M292" s="396"/>
      <c r="N292" s="393"/>
    </row>
    <row r="293" spans="1:14" s="179" customFormat="1" ht="30" hidden="1" customHeight="1" x14ac:dyDescent="0.35">
      <c r="A293" s="396"/>
      <c r="B293" s="409" t="s">
        <v>234</v>
      </c>
      <c r="C293" s="394"/>
      <c r="D293" s="394"/>
      <c r="E293" s="396"/>
      <c r="F293" s="392"/>
      <c r="G293" s="396"/>
      <c r="H293" s="396"/>
      <c r="I293" s="396"/>
      <c r="J293" s="396"/>
      <c r="K293" s="396"/>
      <c r="L293" s="396"/>
      <c r="M293" s="396"/>
      <c r="N293" s="393"/>
    </row>
    <row r="294" spans="1:14" ht="18" x14ac:dyDescent="0.25">
      <c r="A294" s="279"/>
      <c r="B294" s="10" t="s">
        <v>197</v>
      </c>
      <c r="C294" s="279"/>
      <c r="D294" s="6"/>
      <c r="E294" s="6"/>
      <c r="F294" s="246"/>
      <c r="G294" s="6"/>
      <c r="H294" s="6"/>
      <c r="I294" s="6"/>
      <c r="J294" s="6"/>
      <c r="K294" s="6"/>
      <c r="L294" s="279"/>
      <c r="M294" s="279"/>
      <c r="N294" s="246"/>
    </row>
    <row r="295" spans="1:14" ht="114.75" customHeight="1" x14ac:dyDescent="0.25">
      <c r="A295" s="250">
        <v>18</v>
      </c>
      <c r="B295" s="10" t="s">
        <v>302</v>
      </c>
      <c r="C295" s="250" t="s">
        <v>303</v>
      </c>
      <c r="D295" s="10"/>
      <c r="E295" s="307"/>
      <c r="F295" s="284" t="s">
        <v>241</v>
      </c>
      <c r="G295" s="54">
        <v>430</v>
      </c>
      <c r="H295" s="54">
        <v>435</v>
      </c>
      <c r="I295" s="54">
        <v>2007</v>
      </c>
      <c r="J295" s="54">
        <v>9543</v>
      </c>
      <c r="K295" s="54">
        <v>10085</v>
      </c>
      <c r="L295" s="49"/>
      <c r="M295" s="307"/>
      <c r="N295" s="251"/>
    </row>
    <row r="296" spans="1:14" ht="18" x14ac:dyDescent="0.25">
      <c r="A296" s="279"/>
      <c r="B296" s="10" t="s">
        <v>29</v>
      </c>
      <c r="C296" s="250"/>
      <c r="D296" s="307"/>
      <c r="E296" s="307"/>
      <c r="F296" s="251"/>
      <c r="G296" s="47"/>
      <c r="H296" s="47"/>
      <c r="I296" s="47"/>
      <c r="J296" s="47"/>
      <c r="K296" s="47"/>
      <c r="L296" s="307"/>
      <c r="M296" s="307"/>
      <c r="N296" s="251"/>
    </row>
    <row r="297" spans="1:14" s="148" customFormat="1" ht="48" customHeight="1" x14ac:dyDescent="0.25">
      <c r="A297" s="270">
        <v>1</v>
      </c>
      <c r="B297" s="271" t="s">
        <v>304</v>
      </c>
      <c r="C297" s="278" t="s">
        <v>232</v>
      </c>
      <c r="D297" s="278" t="s">
        <v>202</v>
      </c>
      <c r="E297" s="270">
        <v>2025</v>
      </c>
      <c r="F297" s="273" t="s">
        <v>278</v>
      </c>
      <c r="G297" s="270"/>
      <c r="H297" s="270">
        <v>500</v>
      </c>
      <c r="I297" s="270">
        <v>1145.4000000000001</v>
      </c>
      <c r="J297" s="270">
        <v>1455.8</v>
      </c>
      <c r="K297" s="270"/>
      <c r="L297" s="270">
        <v>3101.2</v>
      </c>
      <c r="M297" s="270" t="s">
        <v>145</v>
      </c>
      <c r="N297" s="274">
        <v>254008015</v>
      </c>
    </row>
    <row r="298" spans="1:14" s="177" customFormat="1" ht="23.25" hidden="1" x14ac:dyDescent="0.35">
      <c r="A298" s="396"/>
      <c r="B298" s="409" t="s">
        <v>143</v>
      </c>
      <c r="C298" s="394"/>
      <c r="D298" s="394"/>
      <c r="E298" s="396"/>
      <c r="F298" s="392"/>
      <c r="G298" s="396"/>
      <c r="H298" s="396"/>
      <c r="I298" s="396"/>
      <c r="J298" s="396"/>
      <c r="K298" s="396"/>
      <c r="L298" s="396"/>
      <c r="M298" s="396"/>
      <c r="N298" s="393"/>
    </row>
    <row r="299" spans="1:14" s="178" customFormat="1" ht="34.5" hidden="1" customHeight="1" x14ac:dyDescent="0.35">
      <c r="A299" s="396"/>
      <c r="B299" s="409" t="s">
        <v>203</v>
      </c>
      <c r="C299" s="394"/>
      <c r="D299" s="394"/>
      <c r="E299" s="396"/>
      <c r="F299" s="392"/>
      <c r="G299" s="396"/>
      <c r="H299" s="396">
        <f>H297</f>
        <v>500</v>
      </c>
      <c r="I299" s="396">
        <f>I297</f>
        <v>1145.4000000000001</v>
      </c>
      <c r="J299" s="396">
        <f>J297</f>
        <v>1455.8</v>
      </c>
      <c r="K299" s="396"/>
      <c r="L299" s="396">
        <f>H299+I299+J299</f>
        <v>3101.2</v>
      </c>
      <c r="M299" s="396"/>
      <c r="N299" s="393"/>
    </row>
    <row r="300" spans="1:14" s="179" customFormat="1" ht="23.25" hidden="1" x14ac:dyDescent="0.35">
      <c r="A300" s="396"/>
      <c r="B300" s="409" t="s">
        <v>234</v>
      </c>
      <c r="C300" s="394"/>
      <c r="D300" s="394"/>
      <c r="E300" s="396"/>
      <c r="F300" s="392"/>
      <c r="G300" s="396"/>
      <c r="H300" s="396"/>
      <c r="I300" s="396"/>
      <c r="J300" s="396"/>
      <c r="K300" s="396"/>
      <c r="L300" s="396"/>
      <c r="M300" s="396"/>
      <c r="N300" s="393"/>
    </row>
    <row r="301" spans="1:14" ht="18" x14ac:dyDescent="0.25">
      <c r="A301" s="279"/>
      <c r="B301" s="10" t="s">
        <v>197</v>
      </c>
      <c r="C301" s="279"/>
      <c r="D301" s="6"/>
      <c r="E301" s="6"/>
      <c r="F301" s="246"/>
      <c r="G301" s="6"/>
      <c r="H301" s="6"/>
      <c r="I301" s="6"/>
      <c r="J301" s="6"/>
      <c r="K301" s="6"/>
      <c r="L301" s="279"/>
      <c r="M301" s="279"/>
      <c r="N301" s="246"/>
    </row>
    <row r="302" spans="1:14" ht="72" x14ac:dyDescent="0.25">
      <c r="A302" s="508">
        <v>19</v>
      </c>
      <c r="B302" s="626" t="s">
        <v>305</v>
      </c>
      <c r="C302" s="250" t="s">
        <v>306</v>
      </c>
      <c r="D302" s="307"/>
      <c r="E302" s="307"/>
      <c r="F302" s="251" t="s">
        <v>307</v>
      </c>
      <c r="G302" s="249" t="s">
        <v>308</v>
      </c>
      <c r="H302" s="249" t="s">
        <v>309</v>
      </c>
      <c r="I302" s="249" t="s">
        <v>310</v>
      </c>
      <c r="J302" s="249" t="s">
        <v>311</v>
      </c>
      <c r="K302" s="249" t="s">
        <v>312</v>
      </c>
      <c r="L302" s="307"/>
      <c r="M302" s="307"/>
      <c r="N302" s="251"/>
    </row>
    <row r="303" spans="1:14" ht="18" x14ac:dyDescent="0.25">
      <c r="A303" s="510"/>
      <c r="B303" s="627"/>
      <c r="C303" s="250" t="s">
        <v>313</v>
      </c>
      <c r="D303" s="307"/>
      <c r="E303" s="307"/>
      <c r="F303" s="251"/>
      <c r="G303" s="249">
        <v>21267</v>
      </c>
      <c r="H303" s="249">
        <v>41579</v>
      </c>
      <c r="I303" s="249">
        <v>64219</v>
      </c>
      <c r="J303" s="249">
        <v>88072</v>
      </c>
      <c r="K303" s="249">
        <v>109928</v>
      </c>
      <c r="L303" s="307"/>
      <c r="M303" s="307"/>
      <c r="N303" s="251"/>
    </row>
    <row r="304" spans="1:14" ht="18" x14ac:dyDescent="0.25">
      <c r="A304" s="279"/>
      <c r="B304" s="10" t="s">
        <v>29</v>
      </c>
      <c r="C304" s="250"/>
      <c r="D304" s="307"/>
      <c r="E304" s="307"/>
      <c r="F304" s="251"/>
      <c r="G304" s="47"/>
      <c r="H304" s="47"/>
      <c r="I304" s="47"/>
      <c r="J304" s="47"/>
      <c r="K304" s="47"/>
      <c r="L304" s="307"/>
      <c r="M304" s="307"/>
      <c r="N304" s="251"/>
    </row>
    <row r="305" spans="1:14" s="148" customFormat="1" ht="36" x14ac:dyDescent="0.25">
      <c r="A305" s="279">
        <v>1</v>
      </c>
      <c r="B305" s="271" t="s">
        <v>314</v>
      </c>
      <c r="C305" s="306" t="s">
        <v>232</v>
      </c>
      <c r="D305" s="58" t="s">
        <v>315</v>
      </c>
      <c r="E305" s="279" t="s">
        <v>316</v>
      </c>
      <c r="F305" s="279" t="s">
        <v>317</v>
      </c>
      <c r="G305" s="279">
        <v>6.6239999999999997</v>
      </c>
      <c r="H305" s="25">
        <v>6.6239999999999997</v>
      </c>
      <c r="I305" s="279">
        <v>6.6239999999999997</v>
      </c>
      <c r="J305" s="279">
        <v>6.6239999999999997</v>
      </c>
      <c r="K305" s="279">
        <v>6.6239999999999997</v>
      </c>
      <c r="L305" s="279">
        <f>G305+H305+I305+J305+K305</f>
        <v>33.119999999999997</v>
      </c>
      <c r="M305" s="279" t="s">
        <v>203</v>
      </c>
      <c r="N305" s="246">
        <v>261082015</v>
      </c>
    </row>
    <row r="306" spans="1:14" s="177" customFormat="1" ht="23.25" hidden="1" x14ac:dyDescent="0.35">
      <c r="A306" s="396"/>
      <c r="B306" s="409" t="s">
        <v>143</v>
      </c>
      <c r="C306" s="394"/>
      <c r="D306" s="394"/>
      <c r="E306" s="396"/>
      <c r="F306" s="392"/>
      <c r="G306" s="396"/>
      <c r="H306" s="396"/>
      <c r="I306" s="396"/>
      <c r="J306" s="396"/>
      <c r="K306" s="396"/>
      <c r="L306" s="396"/>
      <c r="M306" s="396"/>
      <c r="N306" s="393"/>
    </row>
    <row r="307" spans="1:14" s="178" customFormat="1" ht="34.5" hidden="1" customHeight="1" x14ac:dyDescent="0.35">
      <c r="A307" s="396"/>
      <c r="B307" s="409" t="s">
        <v>203</v>
      </c>
      <c r="C307" s="394"/>
      <c r="D307" s="394"/>
      <c r="E307" s="396"/>
      <c r="F307" s="392"/>
      <c r="G307" s="396">
        <f>G305</f>
        <v>6.6239999999999997</v>
      </c>
      <c r="H307" s="396">
        <f>H305</f>
        <v>6.6239999999999997</v>
      </c>
      <c r="I307" s="396">
        <f>I305</f>
        <v>6.6239999999999997</v>
      </c>
      <c r="J307" s="396">
        <f>J305</f>
        <v>6.6239999999999997</v>
      </c>
      <c r="K307" s="396">
        <f>K305</f>
        <v>6.6239999999999997</v>
      </c>
      <c r="L307" s="396">
        <f>G307+H307+I307+J307+K307</f>
        <v>33.119999999999997</v>
      </c>
      <c r="M307" s="396"/>
      <c r="N307" s="393"/>
    </row>
    <row r="308" spans="1:14" s="179" customFormat="1" ht="23.25" hidden="1" x14ac:dyDescent="0.35">
      <c r="A308" s="396"/>
      <c r="B308" s="409" t="s">
        <v>234</v>
      </c>
      <c r="C308" s="394"/>
      <c r="D308" s="394"/>
      <c r="E308" s="396"/>
      <c r="F308" s="392"/>
      <c r="G308" s="396"/>
      <c r="H308" s="396"/>
      <c r="I308" s="396"/>
      <c r="J308" s="396"/>
      <c r="K308" s="396"/>
      <c r="L308" s="396"/>
      <c r="M308" s="396"/>
      <c r="N308" s="393"/>
    </row>
    <row r="309" spans="1:14" ht="18" x14ac:dyDescent="0.25">
      <c r="A309" s="279"/>
      <c r="B309" s="10" t="s">
        <v>197</v>
      </c>
      <c r="C309" s="279"/>
      <c r="D309" s="6"/>
      <c r="E309" s="6"/>
      <c r="F309" s="246"/>
      <c r="G309" s="6"/>
      <c r="H309" s="6"/>
      <c r="I309" s="6"/>
      <c r="J309" s="6"/>
      <c r="K309" s="6"/>
      <c r="L309" s="279"/>
      <c r="M309" s="279"/>
      <c r="N309" s="246"/>
    </row>
    <row r="310" spans="1:14" ht="72" x14ac:dyDescent="0.25">
      <c r="A310" s="508">
        <v>20</v>
      </c>
      <c r="B310" s="626" t="s">
        <v>318</v>
      </c>
      <c r="C310" s="250" t="s">
        <v>306</v>
      </c>
      <c r="D310" s="307"/>
      <c r="E310" s="307"/>
      <c r="F310" s="251" t="s">
        <v>307</v>
      </c>
      <c r="G310" s="249" t="s">
        <v>319</v>
      </c>
      <c r="H310" s="249" t="s">
        <v>320</v>
      </c>
      <c r="I310" s="249" t="s">
        <v>321</v>
      </c>
      <c r="J310" s="249" t="s">
        <v>322</v>
      </c>
      <c r="K310" s="249" t="s">
        <v>312</v>
      </c>
      <c r="L310" s="307"/>
      <c r="M310" s="307"/>
      <c r="N310" s="251"/>
    </row>
    <row r="311" spans="1:14" ht="18" x14ac:dyDescent="0.25">
      <c r="A311" s="510"/>
      <c r="B311" s="627"/>
      <c r="C311" s="250" t="s">
        <v>313</v>
      </c>
      <c r="D311" s="307"/>
      <c r="E311" s="307"/>
      <c r="F311" s="251"/>
      <c r="G311" s="249"/>
      <c r="H311" s="249">
        <v>19843</v>
      </c>
      <c r="I311" s="249">
        <v>39687</v>
      </c>
      <c r="J311" s="249">
        <v>59530</v>
      </c>
      <c r="K311" s="249">
        <v>99217</v>
      </c>
      <c r="L311" s="307"/>
      <c r="M311" s="307"/>
      <c r="N311" s="251"/>
    </row>
    <row r="312" spans="1:14" ht="18" x14ac:dyDescent="0.25">
      <c r="A312" s="250"/>
      <c r="B312" s="10" t="s">
        <v>29</v>
      </c>
      <c r="C312" s="250"/>
      <c r="D312" s="307"/>
      <c r="E312" s="307"/>
      <c r="F312" s="251"/>
      <c r="G312" s="249"/>
      <c r="H312" s="249"/>
      <c r="I312" s="249"/>
      <c r="J312" s="249"/>
      <c r="K312" s="249"/>
      <c r="L312" s="307"/>
      <c r="M312" s="307"/>
      <c r="N312" s="251"/>
    </row>
    <row r="313" spans="1:14" s="148" customFormat="1" ht="54" x14ac:dyDescent="0.25">
      <c r="A313" s="279">
        <v>1</v>
      </c>
      <c r="B313" s="277" t="s">
        <v>323</v>
      </c>
      <c r="C313" s="278" t="s">
        <v>232</v>
      </c>
      <c r="D313" s="279" t="s">
        <v>324</v>
      </c>
      <c r="E313" s="279" t="s">
        <v>316</v>
      </c>
      <c r="F313" s="279" t="s">
        <v>1510</v>
      </c>
      <c r="G313" s="278"/>
      <c r="H313" s="31">
        <v>30.08</v>
      </c>
      <c r="I313" s="278">
        <v>30.08</v>
      </c>
      <c r="J313" s="278">
        <v>30.08</v>
      </c>
      <c r="K313" s="279">
        <v>30.08</v>
      </c>
      <c r="L313" s="20">
        <f>H313+I313+J313+K313</f>
        <v>120.32</v>
      </c>
      <c r="M313" s="279" t="s">
        <v>203</v>
      </c>
      <c r="N313" s="246">
        <v>261055015</v>
      </c>
    </row>
    <row r="314" spans="1:14" s="177" customFormat="1" ht="23.25" hidden="1" x14ac:dyDescent="0.35">
      <c r="A314" s="396"/>
      <c r="B314" s="409" t="s">
        <v>143</v>
      </c>
      <c r="C314" s="394"/>
      <c r="D314" s="394"/>
      <c r="E314" s="396"/>
      <c r="F314" s="392"/>
      <c r="G314" s="396"/>
      <c r="H314" s="396"/>
      <c r="I314" s="396"/>
      <c r="J314" s="396"/>
      <c r="K314" s="396"/>
      <c r="L314" s="396"/>
      <c r="M314" s="396"/>
      <c r="N314" s="393"/>
    </row>
    <row r="315" spans="1:14" s="178" customFormat="1" ht="34.5" hidden="1" customHeight="1" x14ac:dyDescent="0.35">
      <c r="A315" s="396"/>
      <c r="B315" s="409" t="s">
        <v>203</v>
      </c>
      <c r="C315" s="394"/>
      <c r="D315" s="394"/>
      <c r="E315" s="396"/>
      <c r="F315" s="392"/>
      <c r="G315" s="396"/>
      <c r="H315" s="396">
        <f>H313</f>
        <v>30.08</v>
      </c>
      <c r="I315" s="396">
        <f>I313</f>
        <v>30.08</v>
      </c>
      <c r="J315" s="396">
        <f>J313</f>
        <v>30.08</v>
      </c>
      <c r="K315" s="396">
        <f>K313</f>
        <v>30.08</v>
      </c>
      <c r="L315" s="396">
        <f>H315+I315+J315+K315</f>
        <v>120.32</v>
      </c>
      <c r="M315" s="396"/>
      <c r="N315" s="393"/>
    </row>
    <row r="316" spans="1:14" s="179" customFormat="1" ht="23.25" hidden="1" x14ac:dyDescent="0.35">
      <c r="A316" s="396"/>
      <c r="B316" s="409" t="s">
        <v>234</v>
      </c>
      <c r="C316" s="394"/>
      <c r="D316" s="394"/>
      <c r="E316" s="396"/>
      <c r="F316" s="392"/>
      <c r="G316" s="396"/>
      <c r="H316" s="396"/>
      <c r="I316" s="396"/>
      <c r="J316" s="396"/>
      <c r="K316" s="396"/>
      <c r="L316" s="396"/>
      <c r="M316" s="396"/>
      <c r="N316" s="393"/>
    </row>
    <row r="317" spans="1:14" ht="18" x14ac:dyDescent="0.25">
      <c r="A317" s="279"/>
      <c r="B317" s="10" t="s">
        <v>197</v>
      </c>
      <c r="C317" s="279"/>
      <c r="D317" s="6"/>
      <c r="E317" s="6"/>
      <c r="F317" s="246"/>
      <c r="G317" s="59"/>
      <c r="H317" s="59"/>
      <c r="I317" s="59"/>
      <c r="J317" s="59"/>
      <c r="K317" s="59"/>
      <c r="L317" s="279"/>
      <c r="M317" s="279"/>
      <c r="N317" s="246"/>
    </row>
    <row r="318" spans="1:14" ht="54" x14ac:dyDescent="0.25">
      <c r="A318" s="508">
        <v>21</v>
      </c>
      <c r="B318" s="626" t="s">
        <v>325</v>
      </c>
      <c r="C318" s="250" t="s">
        <v>306</v>
      </c>
      <c r="D318" s="307"/>
      <c r="E318" s="307"/>
      <c r="F318" s="284" t="s">
        <v>241</v>
      </c>
      <c r="G318" s="247" t="s">
        <v>41</v>
      </c>
      <c r="H318" s="247">
        <v>15</v>
      </c>
      <c r="I318" s="247">
        <v>20</v>
      </c>
      <c r="J318" s="247">
        <v>40</v>
      </c>
      <c r="K318" s="247">
        <v>50</v>
      </c>
      <c r="L318" s="49"/>
      <c r="M318" s="307"/>
      <c r="N318" s="251"/>
    </row>
    <row r="319" spans="1:14" ht="18" x14ac:dyDescent="0.25">
      <c r="A319" s="510"/>
      <c r="B319" s="627"/>
      <c r="C319" s="250" t="s">
        <v>313</v>
      </c>
      <c r="D319" s="307"/>
      <c r="E319" s="307"/>
      <c r="F319" s="284"/>
      <c r="G319" s="250" t="s">
        <v>41</v>
      </c>
      <c r="H319" s="250">
        <v>206391</v>
      </c>
      <c r="I319" s="250">
        <v>275188</v>
      </c>
      <c r="J319" s="250">
        <v>550375</v>
      </c>
      <c r="K319" s="250">
        <v>687969</v>
      </c>
      <c r="L319" s="49"/>
      <c r="M319" s="307"/>
      <c r="N319" s="251"/>
    </row>
    <row r="320" spans="1:14" ht="18" x14ac:dyDescent="0.25">
      <c r="A320" s="250"/>
      <c r="B320" s="10" t="s">
        <v>29</v>
      </c>
      <c r="C320" s="250"/>
      <c r="D320" s="307"/>
      <c r="E320" s="307"/>
      <c r="F320" s="251"/>
      <c r="G320" s="249"/>
      <c r="H320" s="249"/>
      <c r="I320" s="249"/>
      <c r="J320" s="249"/>
      <c r="K320" s="249"/>
      <c r="L320" s="307"/>
      <c r="M320" s="307"/>
      <c r="N320" s="251"/>
    </row>
    <row r="321" spans="1:14" s="148" customFormat="1" ht="52.5" customHeight="1" x14ac:dyDescent="0.25">
      <c r="A321" s="279">
        <v>1</v>
      </c>
      <c r="B321" s="271" t="s">
        <v>326</v>
      </c>
      <c r="C321" s="270" t="s">
        <v>232</v>
      </c>
      <c r="D321" s="278" t="s">
        <v>266</v>
      </c>
      <c r="E321" s="270" t="s">
        <v>33</v>
      </c>
      <c r="F321" s="273" t="s">
        <v>247</v>
      </c>
      <c r="G321" s="184">
        <f>G322+G323+G324+G325</f>
        <v>4.42</v>
      </c>
      <c r="H321" s="184">
        <f>H322+H323+H324+H325+H326</f>
        <v>13.071000000000002</v>
      </c>
      <c r="I321" s="184">
        <f>I322+I323+I324+I325</f>
        <v>7.4239999999999995</v>
      </c>
      <c r="J321" s="184">
        <f>J322+J323+J324+J325</f>
        <v>7.7580000000000009</v>
      </c>
      <c r="K321" s="184">
        <f>K322+K323+K324+K325</f>
        <v>8.3010000000000002</v>
      </c>
      <c r="L321" s="184">
        <f t="shared" ref="L321:L326" si="4">G321+H321+I321+J321+K321</f>
        <v>40.974000000000004</v>
      </c>
      <c r="M321" s="270" t="s">
        <v>145</v>
      </c>
      <c r="N321" s="274">
        <v>254008015</v>
      </c>
    </row>
    <row r="322" spans="1:14" s="148" customFormat="1" ht="36" x14ac:dyDescent="0.25">
      <c r="A322" s="279">
        <v>2</v>
      </c>
      <c r="B322" s="271" t="s">
        <v>327</v>
      </c>
      <c r="C322" s="270" t="s">
        <v>232</v>
      </c>
      <c r="D322" s="278" t="s">
        <v>266</v>
      </c>
      <c r="E322" s="270" t="s">
        <v>33</v>
      </c>
      <c r="F322" s="273" t="s">
        <v>278</v>
      </c>
      <c r="G322" s="60">
        <v>0.32900000000000001</v>
      </c>
      <c r="H322" s="60">
        <v>0.5</v>
      </c>
      <c r="I322" s="60">
        <v>0.50800000000000001</v>
      </c>
      <c r="J322" s="60">
        <v>0.53100000000000003</v>
      </c>
      <c r="K322" s="60">
        <v>0.56799999999999995</v>
      </c>
      <c r="L322" s="60">
        <f t="shared" si="4"/>
        <v>2.4359999999999999</v>
      </c>
      <c r="M322" s="270" t="s">
        <v>145</v>
      </c>
      <c r="N322" s="274">
        <v>254008015</v>
      </c>
    </row>
    <row r="323" spans="1:14" s="148" customFormat="1" ht="36" x14ac:dyDescent="0.25">
      <c r="A323" s="279">
        <v>3</v>
      </c>
      <c r="B323" s="271" t="s">
        <v>328</v>
      </c>
      <c r="C323" s="270" t="s">
        <v>232</v>
      </c>
      <c r="D323" s="278" t="s">
        <v>266</v>
      </c>
      <c r="E323" s="270" t="s">
        <v>33</v>
      </c>
      <c r="F323" s="273" t="s">
        <v>247</v>
      </c>
      <c r="G323" s="60">
        <v>0.307</v>
      </c>
      <c r="H323" s="60">
        <v>0.49</v>
      </c>
      <c r="I323" s="60">
        <v>0.49099999999999999</v>
      </c>
      <c r="J323" s="60">
        <v>0.51300000000000001</v>
      </c>
      <c r="K323" s="60">
        <v>0.54900000000000004</v>
      </c>
      <c r="L323" s="60">
        <f t="shared" si="4"/>
        <v>2.3499999999999996</v>
      </c>
      <c r="M323" s="270" t="s">
        <v>145</v>
      </c>
      <c r="N323" s="274">
        <v>254008015</v>
      </c>
    </row>
    <row r="324" spans="1:14" s="148" customFormat="1" ht="36" x14ac:dyDescent="0.25">
      <c r="A324" s="279">
        <v>4</v>
      </c>
      <c r="B324" s="271" t="s">
        <v>329</v>
      </c>
      <c r="C324" s="270" t="s">
        <v>232</v>
      </c>
      <c r="D324" s="278" t="s">
        <v>266</v>
      </c>
      <c r="E324" s="270" t="s">
        <v>33</v>
      </c>
      <c r="F324" s="273" t="s">
        <v>247</v>
      </c>
      <c r="G324" s="60">
        <v>3.1669999999999998</v>
      </c>
      <c r="H324" s="60">
        <v>7.5</v>
      </c>
      <c r="I324" s="60">
        <v>5.5720000000000001</v>
      </c>
      <c r="J324" s="60">
        <v>5.8230000000000004</v>
      </c>
      <c r="K324" s="60">
        <v>6.2309999999999999</v>
      </c>
      <c r="L324" s="60">
        <f t="shared" si="4"/>
        <v>28.292999999999999</v>
      </c>
      <c r="M324" s="270" t="s">
        <v>145</v>
      </c>
      <c r="N324" s="274">
        <v>254008015</v>
      </c>
    </row>
    <row r="325" spans="1:14" s="148" customFormat="1" ht="36" x14ac:dyDescent="0.25">
      <c r="A325" s="279">
        <v>5</v>
      </c>
      <c r="B325" s="271" t="s">
        <v>330</v>
      </c>
      <c r="C325" s="270" t="s">
        <v>232</v>
      </c>
      <c r="D325" s="278" t="s">
        <v>266</v>
      </c>
      <c r="E325" s="270" t="s">
        <v>33</v>
      </c>
      <c r="F325" s="273" t="s">
        <v>247</v>
      </c>
      <c r="G325" s="60">
        <v>0.61699999999999999</v>
      </c>
      <c r="H325" s="60">
        <v>1.8</v>
      </c>
      <c r="I325" s="60">
        <v>0.85299999999999998</v>
      </c>
      <c r="J325" s="60">
        <v>0.89100000000000001</v>
      </c>
      <c r="K325" s="60">
        <v>0.95299999999999996</v>
      </c>
      <c r="L325" s="60">
        <f t="shared" si="4"/>
        <v>5.1139999999999999</v>
      </c>
      <c r="M325" s="270" t="s">
        <v>145</v>
      </c>
      <c r="N325" s="274">
        <v>254008015</v>
      </c>
    </row>
    <row r="326" spans="1:14" s="148" customFormat="1" ht="72" x14ac:dyDescent="0.25">
      <c r="A326" s="279">
        <v>6</v>
      </c>
      <c r="B326" s="271" t="s">
        <v>331</v>
      </c>
      <c r="C326" s="270" t="s">
        <v>232</v>
      </c>
      <c r="D326" s="278" t="s">
        <v>266</v>
      </c>
      <c r="E326" s="270">
        <v>2022</v>
      </c>
      <c r="F326" s="273" t="s">
        <v>278</v>
      </c>
      <c r="G326" s="60"/>
      <c r="H326" s="60">
        <v>2.7810000000000001</v>
      </c>
      <c r="I326" s="60"/>
      <c r="J326" s="60"/>
      <c r="K326" s="60"/>
      <c r="L326" s="60">
        <f t="shared" si="4"/>
        <v>2.7810000000000001</v>
      </c>
      <c r="M326" s="270" t="s">
        <v>145</v>
      </c>
      <c r="N326" s="274">
        <v>254008015</v>
      </c>
    </row>
    <row r="327" spans="1:14" s="170" customFormat="1" ht="23.25" hidden="1" x14ac:dyDescent="0.25">
      <c r="A327" s="396"/>
      <c r="B327" s="409" t="s">
        <v>143</v>
      </c>
      <c r="C327" s="394"/>
      <c r="D327" s="394"/>
      <c r="E327" s="396"/>
      <c r="F327" s="392"/>
      <c r="G327" s="396"/>
      <c r="H327" s="396"/>
      <c r="I327" s="396"/>
      <c r="J327" s="396"/>
      <c r="K327" s="396"/>
      <c r="L327" s="396"/>
      <c r="M327" s="396"/>
      <c r="N327" s="393"/>
    </row>
    <row r="328" spans="1:14" s="170" customFormat="1" ht="23.25" hidden="1" x14ac:dyDescent="0.25">
      <c r="A328" s="396"/>
      <c r="B328" s="409" t="s">
        <v>203</v>
      </c>
      <c r="C328" s="394"/>
      <c r="D328" s="394"/>
      <c r="E328" s="396"/>
      <c r="F328" s="392"/>
      <c r="G328" s="413">
        <f>G321+G322+G323+G324+G325</f>
        <v>8.84</v>
      </c>
      <c r="H328" s="413">
        <f>H321+H322+H323+H324+H325+H326</f>
        <v>26.141999999999999</v>
      </c>
      <c r="I328" s="413">
        <f>I321+I322+I323+I324+I325</f>
        <v>14.848000000000001</v>
      </c>
      <c r="J328" s="413">
        <f>J321+J322+J323+J324+J325</f>
        <v>15.516000000000002</v>
      </c>
      <c r="K328" s="413">
        <f>K321+K322+K323+K324+K325</f>
        <v>16.602</v>
      </c>
      <c r="L328" s="413">
        <f>G328+H328+I328+J328+K328</f>
        <v>81.948000000000008</v>
      </c>
      <c r="M328" s="396"/>
      <c r="N328" s="393"/>
    </row>
    <row r="329" spans="1:14" s="170" customFormat="1" ht="23.25" hidden="1" x14ac:dyDescent="0.25">
      <c r="A329" s="396"/>
      <c r="B329" s="409" t="s">
        <v>234</v>
      </c>
      <c r="C329" s="394"/>
      <c r="D329" s="394"/>
      <c r="E329" s="396"/>
      <c r="F329" s="392"/>
      <c r="G329" s="396"/>
      <c r="H329" s="396"/>
      <c r="I329" s="396"/>
      <c r="J329" s="396"/>
      <c r="K329" s="396"/>
      <c r="L329" s="396"/>
      <c r="M329" s="396"/>
      <c r="N329" s="393"/>
    </row>
    <row r="330" spans="1:14" ht="18" x14ac:dyDescent="0.25">
      <c r="A330" s="628" t="s">
        <v>332</v>
      </c>
      <c r="B330" s="629"/>
      <c r="C330" s="629"/>
      <c r="D330" s="629"/>
      <c r="E330" s="629"/>
      <c r="F330" s="629"/>
      <c r="G330" s="629"/>
      <c r="H330" s="629"/>
      <c r="I330" s="629"/>
      <c r="J330" s="629"/>
      <c r="K330" s="629"/>
      <c r="L330" s="629"/>
      <c r="M330" s="629"/>
      <c r="N330" s="630"/>
    </row>
    <row r="331" spans="1:14" ht="18" x14ac:dyDescent="0.25">
      <c r="A331" s="251"/>
      <c r="B331" s="50" t="s">
        <v>197</v>
      </c>
      <c r="C331" s="250"/>
      <c r="D331" s="8"/>
      <c r="E331" s="8"/>
      <c r="F331" s="251"/>
      <c r="G331" s="247"/>
      <c r="H331" s="247"/>
      <c r="I331" s="247"/>
      <c r="J331" s="247"/>
      <c r="K331" s="247"/>
      <c r="L331" s="250"/>
      <c r="M331" s="250"/>
      <c r="N331" s="251"/>
    </row>
    <row r="332" spans="1:14" ht="84.75" customHeight="1" x14ac:dyDescent="0.25">
      <c r="A332" s="251">
        <v>22</v>
      </c>
      <c r="B332" s="18" t="s">
        <v>333</v>
      </c>
      <c r="C332" s="54" t="s">
        <v>24</v>
      </c>
      <c r="D332" s="288" t="s">
        <v>25</v>
      </c>
      <c r="E332" s="288" t="s">
        <v>25</v>
      </c>
      <c r="F332" s="275" t="s">
        <v>334</v>
      </c>
      <c r="G332" s="61">
        <v>54.7</v>
      </c>
      <c r="H332" s="61">
        <v>54.7</v>
      </c>
      <c r="I332" s="61">
        <v>61</v>
      </c>
      <c r="J332" s="61">
        <v>61.7</v>
      </c>
      <c r="K332" s="61">
        <v>61.7</v>
      </c>
      <c r="L332" s="276" t="s">
        <v>25</v>
      </c>
      <c r="M332" s="288" t="s">
        <v>25</v>
      </c>
      <c r="N332" s="288" t="s">
        <v>25</v>
      </c>
    </row>
    <row r="333" spans="1:14" ht="18" x14ac:dyDescent="0.25">
      <c r="A333" s="251"/>
      <c r="B333" s="10" t="s">
        <v>29</v>
      </c>
      <c r="C333" s="54"/>
      <c r="D333" s="288"/>
      <c r="E333" s="288"/>
      <c r="F333" s="275"/>
      <c r="G333" s="62"/>
      <c r="H333" s="62"/>
      <c r="I333" s="62"/>
      <c r="J333" s="62"/>
      <c r="K333" s="62"/>
      <c r="L333" s="276"/>
      <c r="M333" s="288"/>
      <c r="N333" s="288"/>
    </row>
    <row r="334" spans="1:14" s="148" customFormat="1" ht="18" x14ac:dyDescent="0.25">
      <c r="A334" s="619" t="s">
        <v>335</v>
      </c>
      <c r="B334" s="561" t="s">
        <v>336</v>
      </c>
      <c r="C334" s="278" t="s">
        <v>47</v>
      </c>
      <c r="D334" s="573" t="s">
        <v>32</v>
      </c>
      <c r="E334" s="573">
        <v>2023</v>
      </c>
      <c r="F334" s="515" t="s">
        <v>334</v>
      </c>
      <c r="G334" s="278"/>
      <c r="H334" s="278"/>
      <c r="I334" s="278">
        <v>1</v>
      </c>
      <c r="J334" s="278"/>
      <c r="K334" s="278"/>
      <c r="L334" s="54">
        <v>1</v>
      </c>
      <c r="M334" s="269" t="s">
        <v>25</v>
      </c>
      <c r="N334" s="293" t="s">
        <v>25</v>
      </c>
    </row>
    <row r="335" spans="1:14" s="148" customFormat="1" ht="18" x14ac:dyDescent="0.25">
      <c r="A335" s="619"/>
      <c r="B335" s="561"/>
      <c r="C335" s="278" t="s">
        <v>69</v>
      </c>
      <c r="D335" s="573"/>
      <c r="E335" s="573"/>
      <c r="F335" s="515"/>
      <c r="G335" s="278"/>
      <c r="H335" s="278"/>
      <c r="I335" s="278">
        <v>1058.049</v>
      </c>
      <c r="J335" s="278"/>
      <c r="K335" s="278"/>
      <c r="L335" s="54">
        <v>1058.049</v>
      </c>
      <c r="M335" s="269" t="s">
        <v>143</v>
      </c>
      <c r="N335" s="293">
        <v>202006431</v>
      </c>
    </row>
    <row r="336" spans="1:14" s="148" customFormat="1" ht="18" x14ac:dyDescent="0.25">
      <c r="A336" s="619" t="s">
        <v>337</v>
      </c>
      <c r="B336" s="561" t="s">
        <v>338</v>
      </c>
      <c r="C336" s="278" t="s">
        <v>47</v>
      </c>
      <c r="D336" s="573" t="s">
        <v>32</v>
      </c>
      <c r="E336" s="573">
        <v>2023</v>
      </c>
      <c r="F336" s="515" t="s">
        <v>334</v>
      </c>
      <c r="G336" s="278"/>
      <c r="H336" s="278"/>
      <c r="I336" s="278">
        <v>1</v>
      </c>
      <c r="J336" s="278"/>
      <c r="K336" s="278"/>
      <c r="L336" s="54">
        <v>1</v>
      </c>
      <c r="M336" s="269" t="s">
        <v>25</v>
      </c>
      <c r="N336" s="269" t="s">
        <v>25</v>
      </c>
    </row>
    <row r="337" spans="1:14" s="148" customFormat="1" ht="18" x14ac:dyDescent="0.25">
      <c r="A337" s="619"/>
      <c r="B337" s="561"/>
      <c r="C337" s="278" t="s">
        <v>69</v>
      </c>
      <c r="D337" s="573"/>
      <c r="E337" s="573"/>
      <c r="F337" s="515"/>
      <c r="G337" s="278"/>
      <c r="H337" s="278"/>
      <c r="I337" s="278">
        <v>941.48800000000006</v>
      </c>
      <c r="J337" s="278"/>
      <c r="K337" s="278"/>
      <c r="L337" s="54">
        <v>941.48800000000006</v>
      </c>
      <c r="M337" s="269" t="s">
        <v>143</v>
      </c>
      <c r="N337" s="293">
        <v>202006431</v>
      </c>
    </row>
    <row r="338" spans="1:14" s="148" customFormat="1" ht="18" x14ac:dyDescent="0.25">
      <c r="A338" s="619" t="s">
        <v>339</v>
      </c>
      <c r="B338" s="550" t="s">
        <v>340</v>
      </c>
      <c r="C338" s="279" t="s">
        <v>47</v>
      </c>
      <c r="D338" s="523" t="s">
        <v>32</v>
      </c>
      <c r="E338" s="523">
        <v>2023</v>
      </c>
      <c r="F338" s="524" t="s">
        <v>334</v>
      </c>
      <c r="G338" s="279"/>
      <c r="H338" s="279"/>
      <c r="I338" s="279">
        <v>1</v>
      </c>
      <c r="J338" s="279"/>
      <c r="K338" s="279"/>
      <c r="L338" s="250">
        <v>1</v>
      </c>
      <c r="M338" s="246" t="s">
        <v>25</v>
      </c>
      <c r="N338" s="246" t="s">
        <v>25</v>
      </c>
    </row>
    <row r="339" spans="1:14" s="148" customFormat="1" ht="18" x14ac:dyDescent="0.25">
      <c r="A339" s="619"/>
      <c r="B339" s="550"/>
      <c r="C339" s="241" t="s">
        <v>69</v>
      </c>
      <c r="D339" s="523"/>
      <c r="E339" s="523"/>
      <c r="F339" s="524"/>
      <c r="G339" s="279"/>
      <c r="H339" s="279"/>
      <c r="I339" s="279">
        <v>391.73500000000001</v>
      </c>
      <c r="J339" s="279"/>
      <c r="K339" s="279"/>
      <c r="L339" s="250">
        <v>391.73500000000001</v>
      </c>
      <c r="M339" s="246" t="s">
        <v>143</v>
      </c>
      <c r="N339" s="293">
        <v>202006431</v>
      </c>
    </row>
    <row r="340" spans="1:14" s="148" customFormat="1" ht="18" x14ac:dyDescent="0.25">
      <c r="A340" s="619" t="s">
        <v>341</v>
      </c>
      <c r="B340" s="550" t="s">
        <v>342</v>
      </c>
      <c r="C340" s="279" t="s">
        <v>47</v>
      </c>
      <c r="D340" s="523" t="s">
        <v>32</v>
      </c>
      <c r="E340" s="523">
        <v>2023</v>
      </c>
      <c r="F340" s="524" t="s">
        <v>334</v>
      </c>
      <c r="G340" s="279"/>
      <c r="H340" s="279"/>
      <c r="I340" s="279">
        <v>1</v>
      </c>
      <c r="J340" s="279"/>
      <c r="K340" s="279"/>
      <c r="L340" s="250">
        <v>1</v>
      </c>
      <c r="M340" s="246" t="s">
        <v>25</v>
      </c>
      <c r="N340" s="246" t="s">
        <v>25</v>
      </c>
    </row>
    <row r="341" spans="1:14" s="148" customFormat="1" ht="18" x14ac:dyDescent="0.25">
      <c r="A341" s="619"/>
      <c r="B341" s="550"/>
      <c r="C341" s="241" t="s">
        <v>69</v>
      </c>
      <c r="D341" s="523"/>
      <c r="E341" s="523"/>
      <c r="F341" s="524"/>
      <c r="G341" s="279"/>
      <c r="H341" s="279"/>
      <c r="I341" s="279">
        <v>165.06440000000001</v>
      </c>
      <c r="J341" s="279"/>
      <c r="K341" s="279"/>
      <c r="L341" s="250">
        <v>165.06440000000001</v>
      </c>
      <c r="M341" s="246" t="s">
        <v>143</v>
      </c>
      <c r="N341" s="293">
        <v>202006431</v>
      </c>
    </row>
    <row r="342" spans="1:14" s="148" customFormat="1" ht="18" x14ac:dyDescent="0.25">
      <c r="A342" s="619" t="s">
        <v>343</v>
      </c>
      <c r="B342" s="550" t="s">
        <v>344</v>
      </c>
      <c r="C342" s="279" t="s">
        <v>47</v>
      </c>
      <c r="D342" s="523" t="s">
        <v>32</v>
      </c>
      <c r="E342" s="523">
        <v>2024</v>
      </c>
      <c r="F342" s="524" t="s">
        <v>334</v>
      </c>
      <c r="G342" s="279"/>
      <c r="H342" s="279"/>
      <c r="I342" s="279"/>
      <c r="J342" s="279">
        <v>1</v>
      </c>
      <c r="K342" s="279"/>
      <c r="L342" s="250">
        <v>1</v>
      </c>
      <c r="M342" s="246" t="s">
        <v>25</v>
      </c>
      <c r="N342" s="246" t="s">
        <v>25</v>
      </c>
    </row>
    <row r="343" spans="1:14" s="148" customFormat="1" ht="18" x14ac:dyDescent="0.25">
      <c r="A343" s="619"/>
      <c r="B343" s="550"/>
      <c r="C343" s="279" t="s">
        <v>69</v>
      </c>
      <c r="D343" s="523"/>
      <c r="E343" s="523"/>
      <c r="F343" s="524"/>
      <c r="G343" s="279"/>
      <c r="H343" s="279"/>
      <c r="I343" s="279"/>
      <c r="J343" s="279">
        <v>701.78599999999994</v>
      </c>
      <c r="K343" s="279"/>
      <c r="L343" s="250">
        <v>701.78599999999994</v>
      </c>
      <c r="M343" s="246" t="s">
        <v>203</v>
      </c>
      <c r="N343" s="293"/>
    </row>
    <row r="344" spans="1:14" s="170" customFormat="1" ht="23.25" hidden="1" x14ac:dyDescent="0.25">
      <c r="A344" s="396"/>
      <c r="B344" s="409" t="s">
        <v>143</v>
      </c>
      <c r="C344" s="394"/>
      <c r="D344" s="394"/>
      <c r="E344" s="396"/>
      <c r="F344" s="392"/>
      <c r="G344" s="396"/>
      <c r="H344" s="396"/>
      <c r="I344" s="396">
        <f>I335+I337+I339+I341</f>
        <v>2556.3364000000001</v>
      </c>
      <c r="J344" s="396"/>
      <c r="K344" s="396"/>
      <c r="L344" s="396">
        <f>I344</f>
        <v>2556.3364000000001</v>
      </c>
      <c r="M344" s="396"/>
      <c r="N344" s="393"/>
    </row>
    <row r="345" spans="1:14" s="170" customFormat="1" ht="23.25" hidden="1" x14ac:dyDescent="0.25">
      <c r="A345" s="396"/>
      <c r="B345" s="409" t="s">
        <v>203</v>
      </c>
      <c r="C345" s="394"/>
      <c r="D345" s="394"/>
      <c r="E345" s="396"/>
      <c r="F345" s="392"/>
      <c r="G345" s="413"/>
      <c r="H345" s="413"/>
      <c r="I345" s="413"/>
      <c r="J345" s="413">
        <f>J343</f>
        <v>701.78599999999994</v>
      </c>
      <c r="K345" s="413"/>
      <c r="L345" s="413">
        <f>J345</f>
        <v>701.78599999999994</v>
      </c>
      <c r="M345" s="396"/>
      <c r="N345" s="393"/>
    </row>
    <row r="346" spans="1:14" s="170" customFormat="1" ht="23.25" hidden="1" x14ac:dyDescent="0.25">
      <c r="A346" s="396"/>
      <c r="B346" s="409" t="s">
        <v>234</v>
      </c>
      <c r="C346" s="394"/>
      <c r="D346" s="394"/>
      <c r="E346" s="396"/>
      <c r="F346" s="392"/>
      <c r="G346" s="396"/>
      <c r="H346" s="396"/>
      <c r="I346" s="396"/>
      <c r="J346" s="396"/>
      <c r="K346" s="396"/>
      <c r="L346" s="396"/>
      <c r="M346" s="396"/>
      <c r="N346" s="393"/>
    </row>
    <row r="347" spans="1:14" ht="18" x14ac:dyDescent="0.25">
      <c r="A347" s="251"/>
      <c r="B347" s="50" t="s">
        <v>197</v>
      </c>
      <c r="C347" s="250"/>
      <c r="D347" s="8"/>
      <c r="E347" s="8"/>
      <c r="F347" s="251"/>
      <c r="G347" s="247"/>
      <c r="H347" s="247"/>
      <c r="I347" s="247"/>
      <c r="J347" s="247"/>
      <c r="K347" s="247"/>
      <c r="L347" s="250"/>
      <c r="M347" s="250"/>
      <c r="N347" s="251"/>
    </row>
    <row r="348" spans="1:14" ht="95.25" customHeight="1" x14ac:dyDescent="0.25">
      <c r="A348" s="251">
        <v>23</v>
      </c>
      <c r="B348" s="18" t="s">
        <v>345</v>
      </c>
      <c r="C348" s="54" t="s">
        <v>24</v>
      </c>
      <c r="D348" s="288" t="s">
        <v>25</v>
      </c>
      <c r="E348" s="288" t="s">
        <v>25</v>
      </c>
      <c r="F348" s="275" t="s">
        <v>346</v>
      </c>
      <c r="G348" s="61">
        <v>45</v>
      </c>
      <c r="H348" s="61">
        <v>56.3</v>
      </c>
      <c r="I348" s="61">
        <v>63.8</v>
      </c>
      <c r="J348" s="61">
        <v>66.3</v>
      </c>
      <c r="K348" s="61">
        <v>68.8</v>
      </c>
      <c r="L348" s="276" t="s">
        <v>25</v>
      </c>
      <c r="M348" s="288" t="s">
        <v>25</v>
      </c>
      <c r="N348" s="288" t="s">
        <v>25</v>
      </c>
    </row>
    <row r="349" spans="1:14" ht="18" x14ac:dyDescent="0.25">
      <c r="A349" s="251"/>
      <c r="B349" s="18" t="s">
        <v>29</v>
      </c>
      <c r="C349" s="54"/>
      <c r="D349" s="288"/>
      <c r="E349" s="288"/>
      <c r="F349" s="275"/>
      <c r="G349" s="62"/>
      <c r="H349" s="62"/>
      <c r="I349" s="62"/>
      <c r="J349" s="62"/>
      <c r="K349" s="62"/>
      <c r="L349" s="276"/>
      <c r="M349" s="288"/>
      <c r="N349" s="288"/>
    </row>
    <row r="350" spans="1:14" ht="18" x14ac:dyDescent="0.25">
      <c r="A350" s="475">
        <v>1</v>
      </c>
      <c r="B350" s="625" t="s">
        <v>347</v>
      </c>
      <c r="C350" s="278" t="s">
        <v>47</v>
      </c>
      <c r="D350" s="500" t="s">
        <v>348</v>
      </c>
      <c r="E350" s="500">
        <v>2021</v>
      </c>
      <c r="F350" s="515" t="s">
        <v>349</v>
      </c>
      <c r="G350" s="278">
        <v>6</v>
      </c>
      <c r="H350" s="278">
        <v>9</v>
      </c>
      <c r="I350" s="278">
        <v>6</v>
      </c>
      <c r="J350" s="278">
        <v>2</v>
      </c>
      <c r="K350" s="278">
        <v>2</v>
      </c>
      <c r="L350" s="54">
        <v>25</v>
      </c>
      <c r="M350" s="269" t="s">
        <v>25</v>
      </c>
      <c r="N350" s="269" t="s">
        <v>25</v>
      </c>
    </row>
    <row r="351" spans="1:14" s="148" customFormat="1" ht="40.5" customHeight="1" x14ac:dyDescent="0.25">
      <c r="A351" s="476"/>
      <c r="B351" s="625"/>
      <c r="C351" s="278" t="s">
        <v>69</v>
      </c>
      <c r="D351" s="503"/>
      <c r="E351" s="503"/>
      <c r="F351" s="515"/>
      <c r="G351" s="278">
        <v>4.5</v>
      </c>
      <c r="H351" s="278">
        <v>6.2</v>
      </c>
      <c r="I351" s="278">
        <v>6.2</v>
      </c>
      <c r="J351" s="278">
        <v>2</v>
      </c>
      <c r="K351" s="278">
        <v>2</v>
      </c>
      <c r="L351" s="54">
        <v>20.9</v>
      </c>
      <c r="M351" s="246" t="s">
        <v>203</v>
      </c>
      <c r="N351" s="37">
        <v>122007015</v>
      </c>
    </row>
    <row r="352" spans="1:14" s="170" customFormat="1" ht="40.5" hidden="1" customHeight="1" x14ac:dyDescent="0.25">
      <c r="A352" s="396"/>
      <c r="B352" s="409" t="s">
        <v>143</v>
      </c>
      <c r="C352" s="394"/>
      <c r="D352" s="394"/>
      <c r="E352" s="396"/>
      <c r="F352" s="392"/>
      <c r="G352" s="396"/>
      <c r="H352" s="396"/>
      <c r="I352" s="396"/>
      <c r="J352" s="396"/>
      <c r="K352" s="396"/>
      <c r="L352" s="396"/>
      <c r="M352" s="396"/>
      <c r="N352" s="393"/>
    </row>
    <row r="353" spans="1:14" s="170" customFormat="1" ht="40.5" hidden="1" customHeight="1" x14ac:dyDescent="0.25">
      <c r="A353" s="396"/>
      <c r="B353" s="409" t="s">
        <v>203</v>
      </c>
      <c r="C353" s="394"/>
      <c r="D353" s="394"/>
      <c r="E353" s="396"/>
      <c r="F353" s="392"/>
      <c r="G353" s="414">
        <f>G351</f>
        <v>4.5</v>
      </c>
      <c r="H353" s="414">
        <f>H351</f>
        <v>6.2</v>
      </c>
      <c r="I353" s="414">
        <f>I351</f>
        <v>6.2</v>
      </c>
      <c r="J353" s="414">
        <f>J351</f>
        <v>2</v>
      </c>
      <c r="K353" s="414">
        <f>K351</f>
        <v>2</v>
      </c>
      <c r="L353" s="414">
        <f>G353+H353+I353+J353+K353</f>
        <v>20.9</v>
      </c>
      <c r="M353" s="396"/>
      <c r="N353" s="393"/>
    </row>
    <row r="354" spans="1:14" s="170" customFormat="1" ht="40.5" hidden="1" customHeight="1" x14ac:dyDescent="0.25">
      <c r="A354" s="396"/>
      <c r="B354" s="409" t="s">
        <v>234</v>
      </c>
      <c r="C354" s="394"/>
      <c r="D354" s="394"/>
      <c r="E354" s="396"/>
      <c r="F354" s="392"/>
      <c r="G354" s="396"/>
      <c r="H354" s="396"/>
      <c r="I354" s="396"/>
      <c r="J354" s="396"/>
      <c r="K354" s="396"/>
      <c r="L354" s="396"/>
      <c r="M354" s="396"/>
      <c r="N354" s="393"/>
    </row>
    <row r="355" spans="1:14" ht="18" x14ac:dyDescent="0.25">
      <c r="A355" s="251"/>
      <c r="B355" s="50" t="s">
        <v>197</v>
      </c>
      <c r="C355" s="250"/>
      <c r="D355" s="8"/>
      <c r="E355" s="8"/>
      <c r="F355" s="251"/>
      <c r="G355" s="247"/>
      <c r="H355" s="247"/>
      <c r="I355" s="247"/>
      <c r="J355" s="247"/>
      <c r="K355" s="247"/>
      <c r="L355" s="250"/>
      <c r="M355" s="250"/>
      <c r="N355" s="251"/>
    </row>
    <row r="356" spans="1:14" ht="117" customHeight="1" x14ac:dyDescent="0.25">
      <c r="A356" s="251">
        <v>24</v>
      </c>
      <c r="B356" s="18" t="s">
        <v>350</v>
      </c>
      <c r="C356" s="54" t="s">
        <v>24</v>
      </c>
      <c r="D356" s="288" t="s">
        <v>25</v>
      </c>
      <c r="E356" s="288" t="s">
        <v>25</v>
      </c>
      <c r="F356" s="275" t="s">
        <v>334</v>
      </c>
      <c r="G356" s="54">
        <v>66.7</v>
      </c>
      <c r="H356" s="54">
        <v>70.099999999999994</v>
      </c>
      <c r="I356" s="54">
        <v>72.5</v>
      </c>
      <c r="J356" s="54">
        <v>74.900000000000006</v>
      </c>
      <c r="K356" s="54">
        <v>74.900000000000006</v>
      </c>
      <c r="L356" s="276" t="s">
        <v>25</v>
      </c>
      <c r="M356" s="288" t="s">
        <v>25</v>
      </c>
      <c r="N356" s="288" t="s">
        <v>25</v>
      </c>
    </row>
    <row r="357" spans="1:14" ht="18" x14ac:dyDescent="0.25">
      <c r="A357" s="251"/>
      <c r="B357" s="18" t="s">
        <v>29</v>
      </c>
      <c r="C357" s="54"/>
      <c r="D357" s="288"/>
      <c r="E357" s="288"/>
      <c r="F357" s="275"/>
      <c r="G357" s="62"/>
      <c r="H357" s="62"/>
      <c r="I357" s="62"/>
      <c r="J357" s="62"/>
      <c r="K357" s="62"/>
      <c r="L357" s="276"/>
      <c r="M357" s="288"/>
      <c r="N357" s="288"/>
    </row>
    <row r="358" spans="1:14" s="148" customFormat="1" ht="18" x14ac:dyDescent="0.25">
      <c r="A358" s="475">
        <v>1</v>
      </c>
      <c r="B358" s="561" t="s">
        <v>351</v>
      </c>
      <c r="C358" s="278" t="s">
        <v>47</v>
      </c>
      <c r="D358" s="573" t="s">
        <v>352</v>
      </c>
      <c r="E358" s="573" t="s">
        <v>96</v>
      </c>
      <c r="F358" s="524" t="s">
        <v>334</v>
      </c>
      <c r="G358" s="278"/>
      <c r="H358" s="278">
        <v>1</v>
      </c>
      <c r="I358" s="278">
        <v>2</v>
      </c>
      <c r="J358" s="278"/>
      <c r="K358" s="278"/>
      <c r="L358" s="63">
        <f>SUM(G358:K358)</f>
        <v>3</v>
      </c>
      <c r="M358" s="246" t="s">
        <v>25</v>
      </c>
      <c r="N358" s="269" t="s">
        <v>25</v>
      </c>
    </row>
    <row r="359" spans="1:14" s="148" customFormat="1" ht="18" x14ac:dyDescent="0.25">
      <c r="A359" s="476"/>
      <c r="B359" s="561"/>
      <c r="C359" s="278" t="s">
        <v>69</v>
      </c>
      <c r="D359" s="573"/>
      <c r="E359" s="573"/>
      <c r="F359" s="524"/>
      <c r="G359" s="278"/>
      <c r="H359" s="278">
        <v>47.5</v>
      </c>
      <c r="I359" s="278">
        <v>95</v>
      </c>
      <c r="J359" s="278"/>
      <c r="K359" s="278"/>
      <c r="L359" s="185">
        <f>SUM(G359:K359)</f>
        <v>142.5</v>
      </c>
      <c r="M359" s="246" t="s">
        <v>203</v>
      </c>
      <c r="N359" s="37">
        <v>287002015</v>
      </c>
    </row>
    <row r="360" spans="1:14" s="148" customFormat="1" ht="18" x14ac:dyDescent="0.25">
      <c r="A360" s="475">
        <v>2</v>
      </c>
      <c r="B360" s="561" t="s">
        <v>353</v>
      </c>
      <c r="C360" s="278" t="s">
        <v>47</v>
      </c>
      <c r="D360" s="573" t="s">
        <v>352</v>
      </c>
      <c r="E360" s="573">
        <v>2021</v>
      </c>
      <c r="F360" s="524" t="s">
        <v>334</v>
      </c>
      <c r="G360" s="278">
        <v>1</v>
      </c>
      <c r="H360" s="278"/>
      <c r="I360" s="278"/>
      <c r="J360" s="278"/>
      <c r="K360" s="278"/>
      <c r="L360" s="54">
        <v>1</v>
      </c>
      <c r="M360" s="246" t="s">
        <v>25</v>
      </c>
      <c r="N360" s="293"/>
    </row>
    <row r="361" spans="1:14" s="148" customFormat="1" ht="18" x14ac:dyDescent="0.25">
      <c r="A361" s="476"/>
      <c r="B361" s="561"/>
      <c r="C361" s="278" t="s">
        <v>69</v>
      </c>
      <c r="D361" s="573"/>
      <c r="E361" s="573"/>
      <c r="F361" s="524"/>
      <c r="G361" s="278">
        <v>65</v>
      </c>
      <c r="H361" s="278"/>
      <c r="I361" s="278"/>
      <c r="J361" s="278"/>
      <c r="K361" s="278"/>
      <c r="L361" s="54">
        <v>65</v>
      </c>
      <c r="M361" s="246" t="s">
        <v>203</v>
      </c>
      <c r="N361" s="37">
        <v>287002015</v>
      </c>
    </row>
    <row r="362" spans="1:14" s="148" customFormat="1" ht="18" x14ac:dyDescent="0.25">
      <c r="A362" s="475">
        <v>3</v>
      </c>
      <c r="B362" s="561" t="s">
        <v>354</v>
      </c>
      <c r="C362" s="278" t="s">
        <v>47</v>
      </c>
      <c r="D362" s="573" t="s">
        <v>352</v>
      </c>
      <c r="E362" s="573">
        <v>2021</v>
      </c>
      <c r="F362" s="524" t="s">
        <v>334</v>
      </c>
      <c r="G362" s="278">
        <v>1</v>
      </c>
      <c r="H362" s="278"/>
      <c r="I362" s="278"/>
      <c r="J362" s="278"/>
      <c r="K362" s="278"/>
      <c r="L362" s="54">
        <v>1</v>
      </c>
      <c r="M362" s="246" t="s">
        <v>25</v>
      </c>
      <c r="N362" s="37"/>
    </row>
    <row r="363" spans="1:14" s="148" customFormat="1" ht="18" x14ac:dyDescent="0.25">
      <c r="A363" s="498"/>
      <c r="B363" s="561"/>
      <c r="C363" s="278" t="s">
        <v>69</v>
      </c>
      <c r="D363" s="573"/>
      <c r="E363" s="573"/>
      <c r="F363" s="524"/>
      <c r="G363" s="278">
        <v>36</v>
      </c>
      <c r="H363" s="278"/>
      <c r="I363" s="278"/>
      <c r="J363" s="278"/>
      <c r="K363" s="278"/>
      <c r="L363" s="54">
        <v>36</v>
      </c>
      <c r="M363" s="246" t="s">
        <v>203</v>
      </c>
      <c r="N363" s="37">
        <v>287002015</v>
      </c>
    </row>
    <row r="364" spans="1:14" s="148" customFormat="1" ht="18" x14ac:dyDescent="0.25">
      <c r="A364" s="475">
        <v>4</v>
      </c>
      <c r="B364" s="561" t="s">
        <v>355</v>
      </c>
      <c r="C364" s="278" t="s">
        <v>47</v>
      </c>
      <c r="D364" s="573" t="s">
        <v>352</v>
      </c>
      <c r="E364" s="573">
        <v>2021</v>
      </c>
      <c r="F364" s="524" t="s">
        <v>334</v>
      </c>
      <c r="G364" s="278">
        <v>1</v>
      </c>
      <c r="H364" s="278"/>
      <c r="I364" s="278"/>
      <c r="J364" s="278"/>
      <c r="K364" s="278"/>
      <c r="L364" s="54">
        <v>1</v>
      </c>
      <c r="M364" s="246" t="s">
        <v>25</v>
      </c>
      <c r="N364" s="293"/>
    </row>
    <row r="365" spans="1:14" s="148" customFormat="1" ht="18" x14ac:dyDescent="0.25">
      <c r="A365" s="476"/>
      <c r="B365" s="561"/>
      <c r="C365" s="278" t="s">
        <v>69</v>
      </c>
      <c r="D365" s="573"/>
      <c r="E365" s="573"/>
      <c r="F365" s="524"/>
      <c r="G365" s="278">
        <v>17</v>
      </c>
      <c r="H365" s="278"/>
      <c r="I365" s="278"/>
      <c r="J365" s="278"/>
      <c r="K365" s="278"/>
      <c r="L365" s="54">
        <v>17</v>
      </c>
      <c r="M365" s="246" t="s">
        <v>203</v>
      </c>
      <c r="N365" s="37">
        <v>287002015</v>
      </c>
    </row>
    <row r="366" spans="1:14" s="148" customFormat="1" ht="18" x14ac:dyDescent="0.25">
      <c r="A366" s="475">
        <v>5</v>
      </c>
      <c r="B366" s="561" t="s">
        <v>356</v>
      </c>
      <c r="C366" s="278" t="s">
        <v>47</v>
      </c>
      <c r="D366" s="573" t="s">
        <v>352</v>
      </c>
      <c r="E366" s="573">
        <v>2022</v>
      </c>
      <c r="F366" s="524" t="s">
        <v>334</v>
      </c>
      <c r="G366" s="278"/>
      <c r="H366" s="278">
        <v>1</v>
      </c>
      <c r="I366" s="278"/>
      <c r="J366" s="278"/>
      <c r="K366" s="278"/>
      <c r="L366" s="54">
        <v>1</v>
      </c>
      <c r="M366" s="246" t="s">
        <v>25</v>
      </c>
      <c r="N366" s="293"/>
    </row>
    <row r="367" spans="1:14" s="148" customFormat="1" ht="18" x14ac:dyDescent="0.25">
      <c r="A367" s="476"/>
      <c r="B367" s="561"/>
      <c r="C367" s="278" t="s">
        <v>69</v>
      </c>
      <c r="D367" s="573"/>
      <c r="E367" s="573"/>
      <c r="F367" s="524"/>
      <c r="G367" s="278"/>
      <c r="H367" s="278">
        <v>57</v>
      </c>
      <c r="I367" s="278"/>
      <c r="J367" s="278"/>
      <c r="K367" s="278"/>
      <c r="L367" s="54">
        <v>57</v>
      </c>
      <c r="M367" s="246" t="s">
        <v>203</v>
      </c>
      <c r="N367" s="37">
        <v>287002015</v>
      </c>
    </row>
    <row r="368" spans="1:14" s="148" customFormat="1" ht="18" x14ac:dyDescent="0.25">
      <c r="A368" s="475">
        <v>6</v>
      </c>
      <c r="B368" s="561" t="s">
        <v>357</v>
      </c>
      <c r="C368" s="278" t="s">
        <v>47</v>
      </c>
      <c r="D368" s="573" t="s">
        <v>352</v>
      </c>
      <c r="E368" s="573">
        <v>2022</v>
      </c>
      <c r="F368" s="524" t="s">
        <v>334</v>
      </c>
      <c r="G368" s="278"/>
      <c r="H368" s="278">
        <v>2</v>
      </c>
      <c r="I368" s="278"/>
      <c r="J368" s="278"/>
      <c r="K368" s="278"/>
      <c r="L368" s="54">
        <v>2</v>
      </c>
      <c r="M368" s="246" t="s">
        <v>25</v>
      </c>
      <c r="N368" s="293"/>
    </row>
    <row r="369" spans="1:14" s="148" customFormat="1" ht="18" x14ac:dyDescent="0.25">
      <c r="A369" s="476"/>
      <c r="B369" s="561"/>
      <c r="C369" s="278" t="s">
        <v>69</v>
      </c>
      <c r="D369" s="573"/>
      <c r="E369" s="573"/>
      <c r="F369" s="524"/>
      <c r="G369" s="278"/>
      <c r="H369" s="278">
        <v>1.4</v>
      </c>
      <c r="I369" s="278"/>
      <c r="J369" s="278"/>
      <c r="K369" s="278"/>
      <c r="L369" s="54">
        <v>1.4</v>
      </c>
      <c r="M369" s="246" t="s">
        <v>203</v>
      </c>
      <c r="N369" s="37">
        <v>287002015</v>
      </c>
    </row>
    <row r="370" spans="1:14" s="148" customFormat="1" ht="18" x14ac:dyDescent="0.25">
      <c r="A370" s="475">
        <v>7</v>
      </c>
      <c r="B370" s="561" t="s">
        <v>358</v>
      </c>
      <c r="C370" s="278" t="s">
        <v>47</v>
      </c>
      <c r="D370" s="573" t="s">
        <v>352</v>
      </c>
      <c r="E370" s="573">
        <v>2022</v>
      </c>
      <c r="F370" s="524" t="s">
        <v>334</v>
      </c>
      <c r="G370" s="278"/>
      <c r="H370" s="278"/>
      <c r="I370" s="278">
        <v>1</v>
      </c>
      <c r="J370" s="278"/>
      <c r="K370" s="278"/>
      <c r="L370" s="54">
        <v>1</v>
      </c>
      <c r="M370" s="246" t="s">
        <v>25</v>
      </c>
      <c r="N370" s="37"/>
    </row>
    <row r="371" spans="1:14" s="148" customFormat="1" ht="18" x14ac:dyDescent="0.25">
      <c r="A371" s="476"/>
      <c r="B371" s="561"/>
      <c r="C371" s="278" t="s">
        <v>69</v>
      </c>
      <c r="D371" s="573"/>
      <c r="E371" s="573"/>
      <c r="F371" s="524"/>
      <c r="G371" s="278"/>
      <c r="H371" s="278"/>
      <c r="I371" s="278">
        <v>29</v>
      </c>
      <c r="J371" s="278"/>
      <c r="K371" s="278"/>
      <c r="L371" s="54">
        <v>29</v>
      </c>
      <c r="M371" s="246" t="s">
        <v>203</v>
      </c>
      <c r="N371" s="37">
        <v>287002015</v>
      </c>
    </row>
    <row r="372" spans="1:14" s="148" customFormat="1" ht="18" x14ac:dyDescent="0.25">
      <c r="A372" s="475">
        <v>8</v>
      </c>
      <c r="B372" s="561" t="s">
        <v>359</v>
      </c>
      <c r="C372" s="278" t="s">
        <v>47</v>
      </c>
      <c r="D372" s="573" t="s">
        <v>352</v>
      </c>
      <c r="E372" s="573" t="s">
        <v>96</v>
      </c>
      <c r="F372" s="524" t="s">
        <v>334</v>
      </c>
      <c r="G372" s="278"/>
      <c r="H372" s="278">
        <v>12</v>
      </c>
      <c r="I372" s="278">
        <v>4</v>
      </c>
      <c r="J372" s="278"/>
      <c r="K372" s="278"/>
      <c r="L372" s="54">
        <v>16</v>
      </c>
      <c r="M372" s="246" t="s">
        <v>25</v>
      </c>
      <c r="N372" s="293"/>
    </row>
    <row r="373" spans="1:14" s="148" customFormat="1" ht="18" x14ac:dyDescent="0.25">
      <c r="A373" s="476"/>
      <c r="B373" s="561"/>
      <c r="C373" s="278" t="s">
        <v>69</v>
      </c>
      <c r="D373" s="573"/>
      <c r="E373" s="573"/>
      <c r="F373" s="524"/>
      <c r="G373" s="278"/>
      <c r="H373" s="278">
        <v>18</v>
      </c>
      <c r="I373" s="278">
        <v>6</v>
      </c>
      <c r="J373" s="278"/>
      <c r="K373" s="278"/>
      <c r="L373" s="54">
        <v>24</v>
      </c>
      <c r="M373" s="246" t="s">
        <v>203</v>
      </c>
      <c r="N373" s="37">
        <v>287002015</v>
      </c>
    </row>
    <row r="374" spans="1:14" s="148" customFormat="1" ht="18" x14ac:dyDescent="0.25">
      <c r="A374" s="475">
        <v>9</v>
      </c>
      <c r="B374" s="561" t="s">
        <v>360</v>
      </c>
      <c r="C374" s="278" t="s">
        <v>47</v>
      </c>
      <c r="D374" s="573" t="s">
        <v>352</v>
      </c>
      <c r="E374" s="573" t="s">
        <v>361</v>
      </c>
      <c r="F374" s="524" t="s">
        <v>334</v>
      </c>
      <c r="G374" s="278"/>
      <c r="H374" s="278">
        <v>9</v>
      </c>
      <c r="I374" s="278">
        <v>8</v>
      </c>
      <c r="J374" s="278">
        <v>8</v>
      </c>
      <c r="K374" s="278"/>
      <c r="L374" s="54">
        <v>25</v>
      </c>
      <c r="M374" s="246" t="s">
        <v>25</v>
      </c>
      <c r="N374" s="293"/>
    </row>
    <row r="375" spans="1:14" s="148" customFormat="1" ht="18" x14ac:dyDescent="0.25">
      <c r="A375" s="476"/>
      <c r="B375" s="561"/>
      <c r="C375" s="278" t="s">
        <v>69</v>
      </c>
      <c r="D375" s="573"/>
      <c r="E375" s="573"/>
      <c r="F375" s="524"/>
      <c r="G375" s="278"/>
      <c r="H375" s="278">
        <v>179.78</v>
      </c>
      <c r="I375" s="278">
        <v>174.33</v>
      </c>
      <c r="J375" s="278">
        <v>188.864</v>
      </c>
      <c r="K375" s="278"/>
      <c r="L375" s="54">
        <f>SUM(H375:K375)</f>
        <v>542.97400000000005</v>
      </c>
      <c r="M375" s="246" t="s">
        <v>203</v>
      </c>
      <c r="N375" s="37">
        <v>287002015</v>
      </c>
    </row>
    <row r="376" spans="1:14" s="148" customFormat="1" ht="18" x14ac:dyDescent="0.25">
      <c r="A376" s="475">
        <v>10</v>
      </c>
      <c r="B376" s="561" t="s">
        <v>362</v>
      </c>
      <c r="C376" s="278" t="s">
        <v>363</v>
      </c>
      <c r="D376" s="573" t="s">
        <v>352</v>
      </c>
      <c r="E376" s="573" t="s">
        <v>361</v>
      </c>
      <c r="F376" s="524" t="s">
        <v>334</v>
      </c>
      <c r="G376" s="278"/>
      <c r="H376" s="278">
        <v>400</v>
      </c>
      <c r="I376" s="278">
        <v>300</v>
      </c>
      <c r="J376" s="278">
        <v>300</v>
      </c>
      <c r="K376" s="278"/>
      <c r="L376" s="54">
        <v>1000</v>
      </c>
      <c r="M376" s="246" t="s">
        <v>25</v>
      </c>
      <c r="N376" s="293"/>
    </row>
    <row r="377" spans="1:14" s="148" customFormat="1" ht="18" x14ac:dyDescent="0.25">
      <c r="A377" s="476"/>
      <c r="B377" s="561"/>
      <c r="C377" s="278" t="s">
        <v>69</v>
      </c>
      <c r="D377" s="573"/>
      <c r="E377" s="573"/>
      <c r="F377" s="524"/>
      <c r="G377" s="278"/>
      <c r="H377" s="278">
        <v>78.099999999999994</v>
      </c>
      <c r="I377" s="278">
        <v>63.9</v>
      </c>
      <c r="J377" s="278">
        <v>69.22</v>
      </c>
      <c r="K377" s="278"/>
      <c r="L377" s="54">
        <f>SUM(H377:K377)</f>
        <v>211.22</v>
      </c>
      <c r="M377" s="246" t="s">
        <v>203</v>
      </c>
      <c r="N377" s="37">
        <v>287002015</v>
      </c>
    </row>
    <row r="378" spans="1:14" s="148" customFormat="1" ht="18" x14ac:dyDescent="0.25">
      <c r="A378" s="475">
        <v>11</v>
      </c>
      <c r="B378" s="561" t="s">
        <v>364</v>
      </c>
      <c r="C378" s="278" t="s">
        <v>47</v>
      </c>
      <c r="D378" s="573" t="s">
        <v>352</v>
      </c>
      <c r="E378" s="573">
        <v>2025</v>
      </c>
      <c r="F378" s="524" t="s">
        <v>334</v>
      </c>
      <c r="G378" s="278"/>
      <c r="H378" s="278"/>
      <c r="I378" s="278"/>
      <c r="J378" s="278"/>
      <c r="K378" s="278">
        <v>1</v>
      </c>
      <c r="L378" s="54">
        <v>1</v>
      </c>
      <c r="M378" s="246" t="s">
        <v>25</v>
      </c>
      <c r="N378" s="293"/>
    </row>
    <row r="379" spans="1:14" s="148" customFormat="1" ht="18" x14ac:dyDescent="0.25">
      <c r="A379" s="476"/>
      <c r="B379" s="561"/>
      <c r="C379" s="278" t="s">
        <v>69</v>
      </c>
      <c r="D379" s="573"/>
      <c r="E379" s="573"/>
      <c r="F379" s="524"/>
      <c r="G379" s="278"/>
      <c r="H379" s="278"/>
      <c r="I379" s="278"/>
      <c r="J379" s="278"/>
      <c r="K379" s="278">
        <v>117.28</v>
      </c>
      <c r="L379" s="54">
        <v>117.28</v>
      </c>
      <c r="M379" s="246" t="s">
        <v>203</v>
      </c>
      <c r="N379" s="37">
        <v>287002015</v>
      </c>
    </row>
    <row r="380" spans="1:14" s="148" customFormat="1" ht="18" x14ac:dyDescent="0.25">
      <c r="A380" s="251"/>
      <c r="B380" s="50" t="s">
        <v>197</v>
      </c>
      <c r="C380" s="250"/>
      <c r="D380" s="8"/>
      <c r="E380" s="8"/>
      <c r="F380" s="251"/>
      <c r="G380" s="247"/>
      <c r="H380" s="247"/>
      <c r="I380" s="247"/>
      <c r="J380" s="247"/>
      <c r="K380" s="247"/>
      <c r="L380" s="250"/>
      <c r="M380" s="250"/>
      <c r="N380" s="251"/>
    </row>
    <row r="381" spans="1:14" ht="23.25" hidden="1" x14ac:dyDescent="0.25">
      <c r="A381" s="396"/>
      <c r="B381" s="409" t="s">
        <v>143</v>
      </c>
      <c r="C381" s="394"/>
      <c r="D381" s="394"/>
      <c r="E381" s="396"/>
      <c r="F381" s="392"/>
      <c r="G381" s="396"/>
      <c r="H381" s="396"/>
      <c r="I381" s="396"/>
      <c r="J381" s="396"/>
      <c r="K381" s="396"/>
      <c r="L381" s="396"/>
      <c r="M381" s="396"/>
      <c r="N381" s="393"/>
    </row>
    <row r="382" spans="1:14" ht="23.25" hidden="1" x14ac:dyDescent="0.25">
      <c r="A382" s="396"/>
      <c r="B382" s="409" t="s">
        <v>203</v>
      </c>
      <c r="C382" s="394"/>
      <c r="D382" s="394"/>
      <c r="E382" s="396"/>
      <c r="F382" s="392"/>
      <c r="G382" s="415">
        <f>G361+G363+G365</f>
        <v>118</v>
      </c>
      <c r="H382" s="414">
        <f>H359+H367+H369+H373+H375+H377</f>
        <v>381.78</v>
      </c>
      <c r="I382" s="414">
        <f>I359+I371+I373+I375+I377</f>
        <v>368.23</v>
      </c>
      <c r="J382" s="414">
        <f>J375+J377</f>
        <v>258.084</v>
      </c>
      <c r="K382" s="414">
        <f>K379</f>
        <v>117.28</v>
      </c>
      <c r="L382" s="414">
        <f>G382+H382+I382+J382+K382</f>
        <v>1243.374</v>
      </c>
      <c r="M382" s="396"/>
      <c r="N382" s="393"/>
    </row>
    <row r="383" spans="1:14" ht="23.25" hidden="1" x14ac:dyDescent="0.25">
      <c r="A383" s="396"/>
      <c r="B383" s="409" t="s">
        <v>234</v>
      </c>
      <c r="C383" s="394"/>
      <c r="D383" s="394"/>
      <c r="E383" s="396"/>
      <c r="F383" s="392"/>
      <c r="G383" s="396"/>
      <c r="H383" s="396"/>
      <c r="I383" s="396"/>
      <c r="J383" s="396"/>
      <c r="K383" s="396"/>
      <c r="L383" s="396"/>
      <c r="M383" s="396"/>
      <c r="N383" s="393"/>
    </row>
    <row r="384" spans="1:14" ht="84" customHeight="1" x14ac:dyDescent="0.25">
      <c r="A384" s="251">
        <v>25</v>
      </c>
      <c r="B384" s="18" t="s">
        <v>365</v>
      </c>
      <c r="C384" s="54" t="s">
        <v>24</v>
      </c>
      <c r="D384" s="288" t="s">
        <v>25</v>
      </c>
      <c r="E384" s="288" t="s">
        <v>25</v>
      </c>
      <c r="F384" s="275" t="s">
        <v>366</v>
      </c>
      <c r="G384" s="54">
        <v>54.2</v>
      </c>
      <c r="H384" s="54">
        <v>83.3</v>
      </c>
      <c r="I384" s="54">
        <v>95.8</v>
      </c>
      <c r="J384" s="54">
        <v>95.8</v>
      </c>
      <c r="K384" s="54">
        <v>95.8</v>
      </c>
      <c r="L384" s="276" t="s">
        <v>25</v>
      </c>
      <c r="M384" s="288" t="s">
        <v>25</v>
      </c>
      <c r="N384" s="288" t="s">
        <v>25</v>
      </c>
    </row>
    <row r="385" spans="1:14" s="148" customFormat="1" ht="18" x14ac:dyDescent="0.25">
      <c r="A385" s="251"/>
      <c r="B385" s="18" t="s">
        <v>29</v>
      </c>
      <c r="C385" s="54"/>
      <c r="D385" s="288"/>
      <c r="E385" s="288"/>
      <c r="F385" s="275"/>
      <c r="G385" s="62"/>
      <c r="H385" s="62"/>
      <c r="I385" s="62"/>
      <c r="J385" s="62"/>
      <c r="K385" s="62"/>
      <c r="L385" s="276"/>
      <c r="M385" s="288"/>
      <c r="N385" s="288"/>
    </row>
    <row r="386" spans="1:14" s="148" customFormat="1" ht="18" x14ac:dyDescent="0.25">
      <c r="A386" s="620" t="s">
        <v>335</v>
      </c>
      <c r="B386" s="525" t="s">
        <v>367</v>
      </c>
      <c r="C386" s="278" t="s">
        <v>68</v>
      </c>
      <c r="D386" s="573" t="s">
        <v>32</v>
      </c>
      <c r="E386" s="573">
        <v>2021</v>
      </c>
      <c r="F386" s="515" t="s">
        <v>368</v>
      </c>
      <c r="G386" s="278">
        <v>9</v>
      </c>
      <c r="H386" s="278"/>
      <c r="I386" s="278"/>
      <c r="J386" s="278"/>
      <c r="K386" s="278"/>
      <c r="L386" s="54">
        <f>SUM(G386:K386)</f>
        <v>9</v>
      </c>
      <c r="M386" s="269" t="s">
        <v>25</v>
      </c>
      <c r="N386" s="293"/>
    </row>
    <row r="387" spans="1:14" s="148" customFormat="1" ht="18" x14ac:dyDescent="0.25">
      <c r="A387" s="621"/>
      <c r="B387" s="564"/>
      <c r="C387" s="278" t="s">
        <v>69</v>
      </c>
      <c r="D387" s="573"/>
      <c r="E387" s="573"/>
      <c r="F387" s="515"/>
      <c r="G387" s="278">
        <v>213</v>
      </c>
      <c r="H387" s="278"/>
      <c r="I387" s="278"/>
      <c r="J387" s="278"/>
      <c r="K387" s="278"/>
      <c r="L387" s="54">
        <f>SUM(G387:K387)</f>
        <v>213</v>
      </c>
      <c r="M387" s="246" t="s">
        <v>203</v>
      </c>
      <c r="N387" s="293">
        <v>254008015</v>
      </c>
    </row>
    <row r="388" spans="1:14" s="148" customFormat="1" ht="18" x14ac:dyDescent="0.25">
      <c r="A388" s="622"/>
      <c r="B388" s="526"/>
      <c r="C388" s="278"/>
      <c r="D388" s="278"/>
      <c r="E388" s="623" t="s">
        <v>369</v>
      </c>
      <c r="F388" s="624"/>
      <c r="G388" s="278">
        <v>168</v>
      </c>
      <c r="H388" s="278"/>
      <c r="I388" s="278"/>
      <c r="J388" s="278"/>
      <c r="K388" s="278"/>
      <c r="L388" s="54">
        <v>168</v>
      </c>
      <c r="M388" s="246" t="s">
        <v>203</v>
      </c>
      <c r="N388" s="293">
        <v>254008015</v>
      </c>
    </row>
    <row r="389" spans="1:14" s="148" customFormat="1" ht="18" x14ac:dyDescent="0.25">
      <c r="A389" s="620" t="s">
        <v>337</v>
      </c>
      <c r="B389" s="525" t="s">
        <v>370</v>
      </c>
      <c r="C389" s="278" t="s">
        <v>174</v>
      </c>
      <c r="D389" s="573" t="s">
        <v>371</v>
      </c>
      <c r="E389" s="573">
        <v>2021</v>
      </c>
      <c r="F389" s="515" t="s">
        <v>141</v>
      </c>
      <c r="G389" s="278">
        <v>1</v>
      </c>
      <c r="H389" s="278"/>
      <c r="I389" s="278"/>
      <c r="J389" s="278"/>
      <c r="K389" s="278"/>
      <c r="L389" s="54">
        <v>1</v>
      </c>
      <c r="M389" s="269" t="s">
        <v>25</v>
      </c>
      <c r="N389" s="293" t="s">
        <v>25</v>
      </c>
    </row>
    <row r="390" spans="1:14" s="148" customFormat="1" ht="18" x14ac:dyDescent="0.25">
      <c r="A390" s="621"/>
      <c r="B390" s="564"/>
      <c r="C390" s="500" t="s">
        <v>69</v>
      </c>
      <c r="D390" s="573"/>
      <c r="E390" s="573"/>
      <c r="F390" s="515"/>
      <c r="G390" s="278">
        <v>304.5</v>
      </c>
      <c r="H390" s="278"/>
      <c r="I390" s="278"/>
      <c r="J390" s="278"/>
      <c r="K390" s="278"/>
      <c r="L390" s="54">
        <v>304.5</v>
      </c>
      <c r="M390" s="246" t="s">
        <v>73</v>
      </c>
      <c r="N390" s="293">
        <v>268002032</v>
      </c>
    </row>
    <row r="391" spans="1:14" s="148" customFormat="1" ht="18" x14ac:dyDescent="0.25">
      <c r="A391" s="621"/>
      <c r="B391" s="564"/>
      <c r="C391" s="503"/>
      <c r="D391" s="573"/>
      <c r="E391" s="573"/>
      <c r="F391" s="515"/>
      <c r="G391" s="279">
        <v>202.46199999999999</v>
      </c>
      <c r="H391" s="6"/>
      <c r="I391" s="6"/>
      <c r="J391" s="6"/>
      <c r="K391" s="6"/>
      <c r="L391" s="186">
        <v>202.46199999999999</v>
      </c>
      <c r="M391" s="279" t="s">
        <v>203</v>
      </c>
      <c r="N391" s="293">
        <v>268002015</v>
      </c>
    </row>
    <row r="392" spans="1:14" s="148" customFormat="1" ht="18" x14ac:dyDescent="0.25">
      <c r="A392" s="622"/>
      <c r="B392" s="526"/>
      <c r="C392" s="278"/>
      <c r="D392" s="278"/>
      <c r="E392" s="623" t="s">
        <v>372</v>
      </c>
      <c r="F392" s="624"/>
      <c r="G392" s="279">
        <v>440.04899999999998</v>
      </c>
      <c r="H392" s="6"/>
      <c r="I392" s="6"/>
      <c r="J392" s="6"/>
      <c r="K392" s="6"/>
      <c r="L392" s="250">
        <v>440.04899999999998</v>
      </c>
      <c r="M392" s="246" t="s">
        <v>143</v>
      </c>
      <c r="N392" s="293">
        <v>268002011</v>
      </c>
    </row>
    <row r="393" spans="1:14" s="148" customFormat="1" ht="18" x14ac:dyDescent="0.25">
      <c r="A393" s="620" t="s">
        <v>339</v>
      </c>
      <c r="B393" s="525" t="s">
        <v>373</v>
      </c>
      <c r="C393" s="278" t="s">
        <v>174</v>
      </c>
      <c r="D393" s="573" t="s">
        <v>371</v>
      </c>
      <c r="E393" s="573">
        <v>2021</v>
      </c>
      <c r="F393" s="515" t="s">
        <v>141</v>
      </c>
      <c r="G393" s="278">
        <v>1</v>
      </c>
      <c r="H393" s="278"/>
      <c r="I393" s="278"/>
      <c r="J393" s="278"/>
      <c r="K393" s="278"/>
      <c r="L393" s="54">
        <v>1</v>
      </c>
      <c r="M393" s="269" t="s">
        <v>25</v>
      </c>
      <c r="N393" s="293" t="s">
        <v>25</v>
      </c>
    </row>
    <row r="394" spans="1:14" s="148" customFormat="1" ht="18" x14ac:dyDescent="0.25">
      <c r="A394" s="621"/>
      <c r="B394" s="564"/>
      <c r="C394" s="500" t="s">
        <v>69</v>
      </c>
      <c r="D394" s="573"/>
      <c r="E394" s="573"/>
      <c r="F394" s="515"/>
      <c r="G394" s="278">
        <v>128.572</v>
      </c>
      <c r="H394" s="278"/>
      <c r="I394" s="278"/>
      <c r="J394" s="278"/>
      <c r="K394" s="278"/>
      <c r="L394" s="54">
        <v>128.572</v>
      </c>
      <c r="M394" s="269" t="s">
        <v>73</v>
      </c>
      <c r="N394" s="293">
        <v>268002032</v>
      </c>
    </row>
    <row r="395" spans="1:14" s="148" customFormat="1" ht="18" x14ac:dyDescent="0.25">
      <c r="A395" s="621"/>
      <c r="B395" s="564"/>
      <c r="C395" s="503"/>
      <c r="D395" s="573"/>
      <c r="E395" s="573"/>
      <c r="F395" s="515"/>
      <c r="G395" s="279">
        <v>86.706999999999994</v>
      </c>
      <c r="H395" s="6"/>
      <c r="I395" s="6"/>
      <c r="J395" s="6"/>
      <c r="K395" s="6"/>
      <c r="L395" s="250">
        <v>86.706999999999994</v>
      </c>
      <c r="M395" s="279" t="s">
        <v>203</v>
      </c>
      <c r="N395" s="293">
        <v>268002015</v>
      </c>
    </row>
    <row r="396" spans="1:14" s="148" customFormat="1" ht="18" x14ac:dyDescent="0.25">
      <c r="A396" s="622"/>
      <c r="B396" s="526"/>
      <c r="C396" s="278"/>
      <c r="D396" s="278"/>
      <c r="E396" s="623" t="s">
        <v>372</v>
      </c>
      <c r="F396" s="624"/>
      <c r="G396" s="278">
        <v>223.21600000000001</v>
      </c>
      <c r="H396" s="278"/>
      <c r="I396" s="278"/>
      <c r="J396" s="278"/>
      <c r="K396" s="278"/>
      <c r="L396" s="54">
        <v>223.21600000000001</v>
      </c>
      <c r="M396" s="246" t="s">
        <v>143</v>
      </c>
      <c r="N396" s="293">
        <v>268002011</v>
      </c>
    </row>
    <row r="397" spans="1:14" s="148" customFormat="1" ht="18" x14ac:dyDescent="0.25">
      <c r="A397" s="620" t="s">
        <v>341</v>
      </c>
      <c r="B397" s="525" t="s">
        <v>374</v>
      </c>
      <c r="C397" s="278" t="s">
        <v>174</v>
      </c>
      <c r="D397" s="573" t="s">
        <v>371</v>
      </c>
      <c r="E397" s="573">
        <v>2021</v>
      </c>
      <c r="F397" s="515" t="s">
        <v>141</v>
      </c>
      <c r="G397" s="278">
        <v>1</v>
      </c>
      <c r="H397" s="278"/>
      <c r="I397" s="278"/>
      <c r="J397" s="278"/>
      <c r="K397" s="278"/>
      <c r="L397" s="54">
        <v>1</v>
      </c>
      <c r="M397" s="269" t="s">
        <v>25</v>
      </c>
      <c r="N397" s="293" t="s">
        <v>25</v>
      </c>
    </row>
    <row r="398" spans="1:14" s="148" customFormat="1" ht="18" x14ac:dyDescent="0.25">
      <c r="A398" s="621"/>
      <c r="B398" s="564"/>
      <c r="C398" s="264" t="s">
        <v>69</v>
      </c>
      <c r="D398" s="573"/>
      <c r="E398" s="573"/>
      <c r="F398" s="515"/>
      <c r="G398" s="278">
        <v>751</v>
      </c>
      <c r="H398" s="278"/>
      <c r="I398" s="278"/>
      <c r="J398" s="278"/>
      <c r="K398" s="278"/>
      <c r="L398" s="54">
        <v>751</v>
      </c>
      <c r="M398" s="269" t="s">
        <v>143</v>
      </c>
      <c r="N398" s="293">
        <v>268002011</v>
      </c>
    </row>
    <row r="399" spans="1:14" s="148" customFormat="1" ht="39" customHeight="1" x14ac:dyDescent="0.25">
      <c r="A399" s="622"/>
      <c r="B399" s="526"/>
      <c r="C399" s="278"/>
      <c r="D399" s="278"/>
      <c r="E399" s="623" t="s">
        <v>372</v>
      </c>
      <c r="F399" s="624"/>
      <c r="G399" s="278">
        <v>10</v>
      </c>
      <c r="H399" s="278"/>
      <c r="I399" s="278"/>
      <c r="J399" s="278"/>
      <c r="K399" s="278"/>
      <c r="L399" s="54">
        <v>10</v>
      </c>
      <c r="M399" s="269" t="s">
        <v>145</v>
      </c>
      <c r="N399" s="293">
        <v>268002015</v>
      </c>
    </row>
    <row r="400" spans="1:14" s="148" customFormat="1" ht="18" x14ac:dyDescent="0.25">
      <c r="A400" s="620" t="s">
        <v>343</v>
      </c>
      <c r="B400" s="525" t="s">
        <v>375</v>
      </c>
      <c r="C400" s="278" t="s">
        <v>174</v>
      </c>
      <c r="D400" s="573" t="s">
        <v>371</v>
      </c>
      <c r="E400" s="573">
        <v>2021</v>
      </c>
      <c r="F400" s="515" t="s">
        <v>141</v>
      </c>
      <c r="G400" s="278">
        <v>1</v>
      </c>
      <c r="H400" s="278"/>
      <c r="I400" s="278"/>
      <c r="J400" s="278"/>
      <c r="K400" s="278"/>
      <c r="L400" s="54">
        <v>1</v>
      </c>
      <c r="M400" s="269" t="s">
        <v>25</v>
      </c>
      <c r="N400" s="293" t="s">
        <v>25</v>
      </c>
    </row>
    <row r="401" spans="1:14" s="148" customFormat="1" ht="31.5" customHeight="1" x14ac:dyDescent="0.25">
      <c r="A401" s="621"/>
      <c r="B401" s="564"/>
      <c r="C401" s="278" t="s">
        <v>69</v>
      </c>
      <c r="D401" s="573"/>
      <c r="E401" s="573"/>
      <c r="F401" s="515"/>
      <c r="G401" s="278">
        <v>432.26</v>
      </c>
      <c r="H401" s="278"/>
      <c r="I401" s="278"/>
      <c r="J401" s="278"/>
      <c r="K401" s="278"/>
      <c r="L401" s="54">
        <v>432.26</v>
      </c>
      <c r="M401" s="269" t="s">
        <v>143</v>
      </c>
      <c r="N401" s="293">
        <v>268002011</v>
      </c>
    </row>
    <row r="402" spans="1:14" s="148" customFormat="1" ht="39.75" customHeight="1" x14ac:dyDescent="0.25">
      <c r="A402" s="622"/>
      <c r="B402" s="526"/>
      <c r="C402" s="278"/>
      <c r="D402" s="278"/>
      <c r="E402" s="623" t="s">
        <v>372</v>
      </c>
      <c r="F402" s="624"/>
      <c r="G402" s="278">
        <v>10</v>
      </c>
      <c r="H402" s="278"/>
      <c r="I402" s="278"/>
      <c r="J402" s="278"/>
      <c r="K402" s="278"/>
      <c r="L402" s="54">
        <v>10</v>
      </c>
      <c r="M402" s="269" t="s">
        <v>145</v>
      </c>
      <c r="N402" s="293">
        <v>268002015</v>
      </c>
    </row>
    <row r="403" spans="1:14" s="148" customFormat="1" ht="18" x14ac:dyDescent="0.25">
      <c r="A403" s="619" t="s">
        <v>376</v>
      </c>
      <c r="B403" s="561" t="s">
        <v>377</v>
      </c>
      <c r="C403" s="278" t="s">
        <v>174</v>
      </c>
      <c r="D403" s="573" t="s">
        <v>371</v>
      </c>
      <c r="E403" s="573">
        <v>2021</v>
      </c>
      <c r="F403" s="515" t="s">
        <v>1511</v>
      </c>
      <c r="G403" s="278">
        <v>1</v>
      </c>
      <c r="H403" s="278"/>
      <c r="I403" s="278"/>
      <c r="J403" s="278"/>
      <c r="K403" s="278"/>
      <c r="L403" s="54">
        <v>1</v>
      </c>
      <c r="M403" s="269" t="s">
        <v>25</v>
      </c>
      <c r="N403" s="293" t="s">
        <v>25</v>
      </c>
    </row>
    <row r="404" spans="1:14" s="148" customFormat="1" ht="40.5" customHeight="1" x14ac:dyDescent="0.25">
      <c r="A404" s="619"/>
      <c r="B404" s="561"/>
      <c r="C404" s="278" t="s">
        <v>69</v>
      </c>
      <c r="D404" s="573"/>
      <c r="E404" s="573"/>
      <c r="F404" s="515"/>
      <c r="G404" s="278">
        <v>20</v>
      </c>
      <c r="H404" s="278"/>
      <c r="I404" s="278"/>
      <c r="J404" s="278"/>
      <c r="K404" s="278"/>
      <c r="L404" s="54">
        <v>20</v>
      </c>
      <c r="M404" s="269" t="s">
        <v>203</v>
      </c>
      <c r="N404" s="293">
        <v>107000</v>
      </c>
    </row>
    <row r="405" spans="1:14" s="148" customFormat="1" ht="18" x14ac:dyDescent="0.25">
      <c r="A405" s="619" t="s">
        <v>162</v>
      </c>
      <c r="B405" s="561" t="s">
        <v>378</v>
      </c>
      <c r="C405" s="278" t="s">
        <v>68</v>
      </c>
      <c r="D405" s="573" t="s">
        <v>371</v>
      </c>
      <c r="E405" s="573">
        <v>2021</v>
      </c>
      <c r="F405" s="515" t="s">
        <v>1512</v>
      </c>
      <c r="G405" s="278">
        <v>0.55000000000000004</v>
      </c>
      <c r="H405" s="278"/>
      <c r="I405" s="278"/>
      <c r="J405" s="278"/>
      <c r="K405" s="278"/>
      <c r="L405" s="54">
        <v>0.55000000000000004</v>
      </c>
      <c r="M405" s="269" t="s">
        <v>25</v>
      </c>
      <c r="N405" s="293" t="s">
        <v>25</v>
      </c>
    </row>
    <row r="406" spans="1:14" s="148" customFormat="1" ht="42" customHeight="1" x14ac:dyDescent="0.25">
      <c r="A406" s="619"/>
      <c r="B406" s="561"/>
      <c r="C406" s="278" t="s">
        <v>69</v>
      </c>
      <c r="D406" s="573"/>
      <c r="E406" s="573"/>
      <c r="F406" s="515"/>
      <c r="G406" s="278" t="s">
        <v>41</v>
      </c>
      <c r="H406" s="278"/>
      <c r="I406" s="278"/>
      <c r="J406" s="278"/>
      <c r="K406" s="278"/>
      <c r="L406" s="54" t="s">
        <v>41</v>
      </c>
      <c r="M406" s="269" t="s">
        <v>203</v>
      </c>
      <c r="N406" s="293">
        <v>122006015</v>
      </c>
    </row>
    <row r="407" spans="1:14" s="148" customFormat="1" ht="18" x14ac:dyDescent="0.25">
      <c r="A407" s="619" t="s">
        <v>168</v>
      </c>
      <c r="B407" s="561" t="s">
        <v>379</v>
      </c>
      <c r="C407" s="278" t="s">
        <v>68</v>
      </c>
      <c r="D407" s="573" t="s">
        <v>371</v>
      </c>
      <c r="E407" s="573">
        <v>2021</v>
      </c>
      <c r="F407" s="515" t="s">
        <v>1512</v>
      </c>
      <c r="G407" s="278">
        <v>0.6</v>
      </c>
      <c r="H407" s="278"/>
      <c r="I407" s="278"/>
      <c r="J407" s="278"/>
      <c r="K407" s="278"/>
      <c r="L407" s="54">
        <v>0.6</v>
      </c>
      <c r="M407" s="269" t="s">
        <v>25</v>
      </c>
      <c r="N407" s="293"/>
    </row>
    <row r="408" spans="1:14" s="148" customFormat="1" ht="40.5" customHeight="1" x14ac:dyDescent="0.25">
      <c r="A408" s="619"/>
      <c r="B408" s="561"/>
      <c r="C408" s="278" t="s">
        <v>69</v>
      </c>
      <c r="D408" s="573"/>
      <c r="E408" s="573"/>
      <c r="F408" s="515"/>
      <c r="G408" s="278" t="s">
        <v>41</v>
      </c>
      <c r="H408" s="278"/>
      <c r="I408" s="278"/>
      <c r="J408" s="278"/>
      <c r="K408" s="278"/>
      <c r="L408" s="54" t="s">
        <v>41</v>
      </c>
      <c r="M408" s="269" t="s">
        <v>203</v>
      </c>
      <c r="N408" s="293">
        <v>122006015</v>
      </c>
    </row>
    <row r="409" spans="1:14" s="148" customFormat="1" ht="18" x14ac:dyDescent="0.25">
      <c r="A409" s="619" t="s">
        <v>172</v>
      </c>
      <c r="B409" s="561" t="s">
        <v>380</v>
      </c>
      <c r="C409" s="278" t="s">
        <v>68</v>
      </c>
      <c r="D409" s="573" t="s">
        <v>371</v>
      </c>
      <c r="E409" s="573">
        <v>2021</v>
      </c>
      <c r="F409" s="515" t="s">
        <v>1513</v>
      </c>
      <c r="G409" s="278">
        <v>2</v>
      </c>
      <c r="H409" s="278"/>
      <c r="I409" s="278"/>
      <c r="J409" s="278"/>
      <c r="K409" s="278"/>
      <c r="L409" s="54">
        <v>2</v>
      </c>
      <c r="M409" s="269" t="s">
        <v>25</v>
      </c>
      <c r="N409" s="293" t="s">
        <v>25</v>
      </c>
    </row>
    <row r="410" spans="1:14" s="148" customFormat="1" ht="44.25" customHeight="1" x14ac:dyDescent="0.25">
      <c r="A410" s="619"/>
      <c r="B410" s="561"/>
      <c r="C410" s="278" t="s">
        <v>69</v>
      </c>
      <c r="D410" s="573"/>
      <c r="E410" s="573"/>
      <c r="F410" s="515"/>
      <c r="G410" s="278">
        <v>0.5</v>
      </c>
      <c r="H410" s="278"/>
      <c r="I410" s="278"/>
      <c r="J410" s="278"/>
      <c r="K410" s="278"/>
      <c r="L410" s="54">
        <f>SUM(G410:K410)</f>
        <v>0.5</v>
      </c>
      <c r="M410" s="269" t="s">
        <v>203</v>
      </c>
      <c r="N410" s="46" t="s">
        <v>381</v>
      </c>
    </row>
    <row r="411" spans="1:14" s="148" customFormat="1" ht="18" x14ac:dyDescent="0.25">
      <c r="A411" s="619" t="s">
        <v>176</v>
      </c>
      <c r="B411" s="561" t="s">
        <v>382</v>
      </c>
      <c r="C411" s="278" t="s">
        <v>68</v>
      </c>
      <c r="D411" s="573" t="s">
        <v>371</v>
      </c>
      <c r="E411" s="573">
        <v>2021</v>
      </c>
      <c r="F411" s="515" t="s">
        <v>1513</v>
      </c>
      <c r="G411" s="278">
        <v>2.5</v>
      </c>
      <c r="H411" s="278"/>
      <c r="I411" s="278"/>
      <c r="J411" s="278"/>
      <c r="K411" s="278"/>
      <c r="L411" s="54">
        <v>2.5</v>
      </c>
      <c r="M411" s="269" t="s">
        <v>25</v>
      </c>
      <c r="N411" s="293" t="s">
        <v>25</v>
      </c>
    </row>
    <row r="412" spans="1:14" s="148" customFormat="1" ht="36.75" customHeight="1" x14ac:dyDescent="0.25">
      <c r="A412" s="619"/>
      <c r="B412" s="561"/>
      <c r="C412" s="278" t="s">
        <v>69</v>
      </c>
      <c r="D412" s="573"/>
      <c r="E412" s="573"/>
      <c r="F412" s="515"/>
      <c r="G412" s="278">
        <v>0.5</v>
      </c>
      <c r="H412" s="278"/>
      <c r="I412" s="278"/>
      <c r="J412" s="278"/>
      <c r="K412" s="278"/>
      <c r="L412" s="54">
        <f>SUM(G412:K412)</f>
        <v>0.5</v>
      </c>
      <c r="M412" s="269" t="s">
        <v>203</v>
      </c>
      <c r="N412" s="46" t="s">
        <v>381</v>
      </c>
    </row>
    <row r="413" spans="1:14" s="148" customFormat="1" ht="18" x14ac:dyDescent="0.25">
      <c r="A413" s="619" t="s">
        <v>178</v>
      </c>
      <c r="B413" s="561" t="s">
        <v>383</v>
      </c>
      <c r="C413" s="278" t="s">
        <v>47</v>
      </c>
      <c r="D413" s="573" t="s">
        <v>32</v>
      </c>
      <c r="E413" s="573">
        <v>2021</v>
      </c>
      <c r="F413" s="515" t="s">
        <v>1512</v>
      </c>
      <c r="G413" s="278">
        <v>4</v>
      </c>
      <c r="H413" s="278"/>
      <c r="I413" s="278"/>
      <c r="J413" s="278"/>
      <c r="K413" s="278"/>
      <c r="L413" s="54">
        <v>4</v>
      </c>
      <c r="M413" s="269" t="s">
        <v>25</v>
      </c>
      <c r="N413" s="293" t="s">
        <v>25</v>
      </c>
    </row>
    <row r="414" spans="1:14" s="148" customFormat="1" ht="38.25" customHeight="1" x14ac:dyDescent="0.25">
      <c r="A414" s="619"/>
      <c r="B414" s="561"/>
      <c r="C414" s="278" t="s">
        <v>69</v>
      </c>
      <c r="D414" s="573"/>
      <c r="E414" s="573"/>
      <c r="F414" s="515"/>
      <c r="G414" s="278">
        <v>2.4900000000000002</v>
      </c>
      <c r="H414" s="278"/>
      <c r="I414" s="278"/>
      <c r="J414" s="278"/>
      <c r="K414" s="278"/>
      <c r="L414" s="54">
        <v>2.4900000000000002</v>
      </c>
      <c r="M414" s="269" t="s">
        <v>203</v>
      </c>
      <c r="N414" s="293">
        <v>122006015</v>
      </c>
    </row>
    <row r="415" spans="1:14" s="148" customFormat="1" ht="18" x14ac:dyDescent="0.25">
      <c r="A415" s="619" t="s">
        <v>181</v>
      </c>
      <c r="B415" s="561" t="s">
        <v>384</v>
      </c>
      <c r="C415" s="278" t="s">
        <v>68</v>
      </c>
      <c r="D415" s="573" t="s">
        <v>371</v>
      </c>
      <c r="E415" s="573">
        <v>2021</v>
      </c>
      <c r="F415" s="515" t="s">
        <v>1514</v>
      </c>
      <c r="G415" s="278">
        <v>5</v>
      </c>
      <c r="H415" s="278"/>
      <c r="I415" s="278"/>
      <c r="J415" s="278"/>
      <c r="K415" s="278"/>
      <c r="L415" s="54">
        <v>5</v>
      </c>
      <c r="M415" s="269" t="s">
        <v>25</v>
      </c>
      <c r="N415" s="37" t="s">
        <v>25</v>
      </c>
    </row>
    <row r="416" spans="1:14" s="148" customFormat="1" ht="38.25" customHeight="1" x14ac:dyDescent="0.25">
      <c r="A416" s="619"/>
      <c r="B416" s="561"/>
      <c r="C416" s="278" t="s">
        <v>69</v>
      </c>
      <c r="D416" s="573"/>
      <c r="E416" s="573"/>
      <c r="F416" s="515"/>
      <c r="G416" s="278">
        <v>40</v>
      </c>
      <c r="H416" s="278"/>
      <c r="I416" s="278"/>
      <c r="J416" s="278"/>
      <c r="K416" s="278"/>
      <c r="L416" s="54">
        <v>40</v>
      </c>
      <c r="M416" s="269" t="s">
        <v>203</v>
      </c>
      <c r="N416" s="293">
        <v>124013</v>
      </c>
    </row>
    <row r="417" spans="1:14" s="148" customFormat="1" ht="18" x14ac:dyDescent="0.25">
      <c r="A417" s="619" t="s">
        <v>385</v>
      </c>
      <c r="B417" s="561" t="s">
        <v>386</v>
      </c>
      <c r="C417" s="278" t="s">
        <v>68</v>
      </c>
      <c r="D417" s="573" t="s">
        <v>371</v>
      </c>
      <c r="E417" s="573">
        <v>2021</v>
      </c>
      <c r="F417" s="515" t="s">
        <v>1514</v>
      </c>
      <c r="G417" s="278">
        <v>2</v>
      </c>
      <c r="H417" s="278"/>
      <c r="I417" s="278"/>
      <c r="J417" s="278"/>
      <c r="K417" s="278"/>
      <c r="L417" s="54">
        <v>2</v>
      </c>
      <c r="M417" s="269" t="s">
        <v>25</v>
      </c>
      <c r="N417" s="37" t="s">
        <v>25</v>
      </c>
    </row>
    <row r="418" spans="1:14" s="148" customFormat="1" ht="39" customHeight="1" x14ac:dyDescent="0.25">
      <c r="A418" s="619"/>
      <c r="B418" s="561"/>
      <c r="C418" s="278" t="s">
        <v>69</v>
      </c>
      <c r="D418" s="573"/>
      <c r="E418" s="573"/>
      <c r="F418" s="515"/>
      <c r="G418" s="278">
        <v>32</v>
      </c>
      <c r="H418" s="278"/>
      <c r="I418" s="278"/>
      <c r="J418" s="278"/>
      <c r="K418" s="278"/>
      <c r="L418" s="54">
        <v>32</v>
      </c>
      <c r="M418" s="269" t="s">
        <v>203</v>
      </c>
      <c r="N418" s="293">
        <v>124013</v>
      </c>
    </row>
    <row r="419" spans="1:14" s="148" customFormat="1" ht="18" x14ac:dyDescent="0.25">
      <c r="A419" s="619" t="s">
        <v>387</v>
      </c>
      <c r="B419" s="561" t="s">
        <v>388</v>
      </c>
      <c r="C419" s="278" t="s">
        <v>68</v>
      </c>
      <c r="D419" s="573" t="s">
        <v>32</v>
      </c>
      <c r="E419" s="573">
        <v>2022</v>
      </c>
      <c r="F419" s="515" t="s">
        <v>368</v>
      </c>
      <c r="G419" s="278"/>
      <c r="H419" s="278">
        <v>7.2</v>
      </c>
      <c r="I419" s="278"/>
      <c r="J419" s="278"/>
      <c r="K419" s="278"/>
      <c r="L419" s="54">
        <v>7.2</v>
      </c>
      <c r="M419" s="246" t="s">
        <v>25</v>
      </c>
      <c r="N419" s="293" t="s">
        <v>25</v>
      </c>
    </row>
    <row r="420" spans="1:14" s="148" customFormat="1" ht="40.5" customHeight="1" x14ac:dyDescent="0.25">
      <c r="A420" s="619"/>
      <c r="B420" s="561"/>
      <c r="C420" s="278" t="s">
        <v>69</v>
      </c>
      <c r="D420" s="573"/>
      <c r="E420" s="573"/>
      <c r="F420" s="515"/>
      <c r="G420" s="278"/>
      <c r="H420" s="278">
        <v>171.5</v>
      </c>
      <c r="I420" s="278"/>
      <c r="J420" s="278"/>
      <c r="K420" s="278"/>
      <c r="L420" s="54">
        <v>171.5</v>
      </c>
      <c r="M420" s="269" t="s">
        <v>203</v>
      </c>
      <c r="N420" s="293">
        <v>254008015</v>
      </c>
    </row>
    <row r="421" spans="1:14" s="148" customFormat="1" ht="18" x14ac:dyDescent="0.25">
      <c r="A421" s="619" t="s">
        <v>389</v>
      </c>
      <c r="B421" s="561" t="s">
        <v>390</v>
      </c>
      <c r="C421" s="278" t="s">
        <v>174</v>
      </c>
      <c r="D421" s="573" t="s">
        <v>371</v>
      </c>
      <c r="E421" s="573">
        <v>2022</v>
      </c>
      <c r="F421" s="437" t="s">
        <v>1512</v>
      </c>
      <c r="G421" s="278"/>
      <c r="H421" s="278">
        <v>1</v>
      </c>
      <c r="I421" s="278"/>
      <c r="J421" s="278"/>
      <c r="K421" s="278"/>
      <c r="L421" s="54">
        <v>1</v>
      </c>
      <c r="M421" s="269" t="s">
        <v>25</v>
      </c>
      <c r="N421" s="37" t="s">
        <v>25</v>
      </c>
    </row>
    <row r="422" spans="1:14" s="148" customFormat="1" ht="39" customHeight="1" x14ac:dyDescent="0.25">
      <c r="A422" s="619"/>
      <c r="B422" s="561"/>
      <c r="C422" s="278" t="s">
        <v>69</v>
      </c>
      <c r="D422" s="573"/>
      <c r="E422" s="573"/>
      <c r="F422" s="439"/>
      <c r="G422" s="278"/>
      <c r="H422" s="278">
        <v>15</v>
      </c>
      <c r="I422" s="278"/>
      <c r="J422" s="278"/>
      <c r="K422" s="278"/>
      <c r="L422" s="54">
        <v>15</v>
      </c>
      <c r="M422" s="269" t="s">
        <v>203</v>
      </c>
      <c r="N422" s="293">
        <v>107000</v>
      </c>
    </row>
    <row r="423" spans="1:14" s="148" customFormat="1" ht="18" x14ac:dyDescent="0.25">
      <c r="A423" s="619" t="s">
        <v>391</v>
      </c>
      <c r="B423" s="561" t="s">
        <v>392</v>
      </c>
      <c r="C423" s="278" t="s">
        <v>68</v>
      </c>
      <c r="D423" s="573" t="s">
        <v>32</v>
      </c>
      <c r="E423" s="573">
        <v>2022</v>
      </c>
      <c r="F423" s="515" t="s">
        <v>368</v>
      </c>
      <c r="G423" s="278"/>
      <c r="H423" s="278">
        <v>3.5</v>
      </c>
      <c r="I423" s="278"/>
      <c r="J423" s="278"/>
      <c r="K423" s="278"/>
      <c r="L423" s="54">
        <v>3.5</v>
      </c>
      <c r="M423" s="269" t="s">
        <v>25</v>
      </c>
      <c r="N423" s="37" t="s">
        <v>25</v>
      </c>
    </row>
    <row r="424" spans="1:14" s="148" customFormat="1" ht="25.5" customHeight="1" x14ac:dyDescent="0.25">
      <c r="A424" s="619"/>
      <c r="B424" s="561"/>
      <c r="C424" s="278" t="s">
        <v>69</v>
      </c>
      <c r="D424" s="573"/>
      <c r="E424" s="573"/>
      <c r="F424" s="515"/>
      <c r="G424" s="278"/>
      <c r="H424" s="278">
        <v>132.19999999999999</v>
      </c>
      <c r="I424" s="278"/>
      <c r="J424" s="278"/>
      <c r="K424" s="278"/>
      <c r="L424" s="54">
        <v>132.19999999999999</v>
      </c>
      <c r="M424" s="269" t="s">
        <v>203</v>
      </c>
      <c r="N424" s="293">
        <v>254008015</v>
      </c>
    </row>
    <row r="425" spans="1:14" s="148" customFormat="1" ht="18" x14ac:dyDescent="0.25">
      <c r="A425" s="619" t="s">
        <v>393</v>
      </c>
      <c r="B425" s="561" t="s">
        <v>394</v>
      </c>
      <c r="C425" s="278" t="s">
        <v>68</v>
      </c>
      <c r="D425" s="573" t="s">
        <v>371</v>
      </c>
      <c r="E425" s="573">
        <v>2022</v>
      </c>
      <c r="F425" s="515" t="s">
        <v>1513</v>
      </c>
      <c r="G425" s="278"/>
      <c r="H425" s="278">
        <v>3</v>
      </c>
      <c r="I425" s="278"/>
      <c r="J425" s="278"/>
      <c r="K425" s="278"/>
      <c r="L425" s="54">
        <v>3</v>
      </c>
      <c r="M425" s="269" t="s">
        <v>25</v>
      </c>
      <c r="N425" s="269" t="s">
        <v>25</v>
      </c>
    </row>
    <row r="426" spans="1:14" s="148" customFormat="1" ht="38.25" customHeight="1" x14ac:dyDescent="0.25">
      <c r="A426" s="619"/>
      <c r="B426" s="561"/>
      <c r="C426" s="278" t="s">
        <v>69</v>
      </c>
      <c r="D426" s="573"/>
      <c r="E426" s="573"/>
      <c r="F426" s="515"/>
      <c r="G426" s="278"/>
      <c r="H426" s="278">
        <v>0.7</v>
      </c>
      <c r="I426" s="278"/>
      <c r="J426" s="278"/>
      <c r="K426" s="278"/>
      <c r="L426" s="54">
        <v>0.7</v>
      </c>
      <c r="M426" s="269" t="s">
        <v>203</v>
      </c>
      <c r="N426" s="46" t="s">
        <v>381</v>
      </c>
    </row>
    <row r="427" spans="1:14" s="148" customFormat="1" ht="18" x14ac:dyDescent="0.25">
      <c r="A427" s="619" t="s">
        <v>395</v>
      </c>
      <c r="B427" s="561" t="s">
        <v>396</v>
      </c>
      <c r="C427" s="278" t="s">
        <v>68</v>
      </c>
      <c r="D427" s="573" t="s">
        <v>371</v>
      </c>
      <c r="E427" s="573">
        <v>2022</v>
      </c>
      <c r="F427" s="515" t="s">
        <v>1513</v>
      </c>
      <c r="G427" s="278"/>
      <c r="H427" s="278">
        <v>2</v>
      </c>
      <c r="I427" s="278"/>
      <c r="J427" s="278"/>
      <c r="K427" s="278"/>
      <c r="L427" s="54">
        <v>2</v>
      </c>
      <c r="M427" s="269" t="s">
        <v>25</v>
      </c>
      <c r="N427" s="269" t="s">
        <v>25</v>
      </c>
    </row>
    <row r="428" spans="1:14" s="148" customFormat="1" ht="39" customHeight="1" x14ac:dyDescent="0.25">
      <c r="A428" s="619"/>
      <c r="B428" s="561"/>
      <c r="C428" s="278" t="s">
        <v>69</v>
      </c>
      <c r="D428" s="573"/>
      <c r="E428" s="573"/>
      <c r="F428" s="515"/>
      <c r="G428" s="278"/>
      <c r="H428" s="278">
        <v>0.8</v>
      </c>
      <c r="I428" s="278"/>
      <c r="J428" s="278"/>
      <c r="K428" s="278"/>
      <c r="L428" s="54">
        <v>0.8</v>
      </c>
      <c r="M428" s="269" t="s">
        <v>203</v>
      </c>
      <c r="N428" s="46" t="s">
        <v>381</v>
      </c>
    </row>
    <row r="429" spans="1:14" s="148" customFormat="1" ht="18" x14ac:dyDescent="0.25">
      <c r="A429" s="619" t="s">
        <v>397</v>
      </c>
      <c r="B429" s="561" t="s">
        <v>398</v>
      </c>
      <c r="C429" s="278" t="s">
        <v>68</v>
      </c>
      <c r="D429" s="573" t="s">
        <v>371</v>
      </c>
      <c r="E429" s="573">
        <v>2022</v>
      </c>
      <c r="F429" s="515" t="s">
        <v>1513</v>
      </c>
      <c r="G429" s="278"/>
      <c r="H429" s="278">
        <v>1</v>
      </c>
      <c r="I429" s="278"/>
      <c r="J429" s="278"/>
      <c r="K429" s="278"/>
      <c r="L429" s="54">
        <v>1</v>
      </c>
      <c r="M429" s="269" t="s">
        <v>25</v>
      </c>
      <c r="N429" s="246" t="s">
        <v>25</v>
      </c>
    </row>
    <row r="430" spans="1:14" s="148" customFormat="1" ht="38.25" customHeight="1" x14ac:dyDescent="0.25">
      <c r="A430" s="619"/>
      <c r="B430" s="561"/>
      <c r="C430" s="278" t="s">
        <v>69</v>
      </c>
      <c r="D430" s="573"/>
      <c r="E430" s="573"/>
      <c r="F430" s="515"/>
      <c r="G430" s="278"/>
      <c r="H430" s="278">
        <v>0.7</v>
      </c>
      <c r="I430" s="278"/>
      <c r="J430" s="278"/>
      <c r="K430" s="278"/>
      <c r="L430" s="54">
        <v>0.7</v>
      </c>
      <c r="M430" s="269" t="s">
        <v>203</v>
      </c>
      <c r="N430" s="46" t="s">
        <v>381</v>
      </c>
    </row>
    <row r="431" spans="1:14" s="148" customFormat="1" ht="18" x14ac:dyDescent="0.25">
      <c r="A431" s="619" t="s">
        <v>399</v>
      </c>
      <c r="B431" s="561" t="s">
        <v>400</v>
      </c>
      <c r="C431" s="278" t="s">
        <v>68</v>
      </c>
      <c r="D431" s="573" t="s">
        <v>371</v>
      </c>
      <c r="E431" s="573">
        <v>2022</v>
      </c>
      <c r="F431" s="515" t="s">
        <v>1514</v>
      </c>
      <c r="G431" s="278"/>
      <c r="H431" s="278">
        <v>3.6</v>
      </c>
      <c r="I431" s="278"/>
      <c r="J431" s="278"/>
      <c r="K431" s="278"/>
      <c r="L431" s="54">
        <v>3.6</v>
      </c>
      <c r="M431" s="269" t="s">
        <v>25</v>
      </c>
      <c r="N431" s="246"/>
    </row>
    <row r="432" spans="1:14" s="148" customFormat="1" ht="49.5" customHeight="1" x14ac:dyDescent="0.25">
      <c r="A432" s="619"/>
      <c r="B432" s="561"/>
      <c r="C432" s="278" t="s">
        <v>69</v>
      </c>
      <c r="D432" s="573"/>
      <c r="E432" s="573"/>
      <c r="F432" s="515"/>
      <c r="G432" s="278"/>
      <c r="H432" s="278">
        <v>40</v>
      </c>
      <c r="I432" s="278"/>
      <c r="J432" s="278"/>
      <c r="K432" s="278"/>
      <c r="L432" s="54">
        <v>40</v>
      </c>
      <c r="M432" s="269" t="s">
        <v>203</v>
      </c>
      <c r="N432" s="293">
        <v>124013</v>
      </c>
    </row>
    <row r="433" spans="1:14" s="148" customFormat="1" ht="18" x14ac:dyDescent="0.25">
      <c r="A433" s="619" t="s">
        <v>401</v>
      </c>
      <c r="B433" s="513" t="s">
        <v>402</v>
      </c>
      <c r="C433" s="278" t="s">
        <v>68</v>
      </c>
      <c r="D433" s="573" t="s">
        <v>32</v>
      </c>
      <c r="E433" s="573">
        <v>2023</v>
      </c>
      <c r="F433" s="515" t="s">
        <v>368</v>
      </c>
      <c r="G433" s="278"/>
      <c r="H433" s="278"/>
      <c r="I433" s="278">
        <v>19.012</v>
      </c>
      <c r="J433" s="278"/>
      <c r="K433" s="278"/>
      <c r="L433" s="54">
        <v>19.012</v>
      </c>
      <c r="M433" s="269" t="s">
        <v>25</v>
      </c>
      <c r="N433" s="246" t="s">
        <v>25</v>
      </c>
    </row>
    <row r="434" spans="1:14" s="148" customFormat="1" ht="18" x14ac:dyDescent="0.25">
      <c r="A434" s="619"/>
      <c r="B434" s="513"/>
      <c r="C434" s="278" t="s">
        <v>69</v>
      </c>
      <c r="D434" s="573"/>
      <c r="E434" s="573"/>
      <c r="F434" s="515"/>
      <c r="G434" s="278"/>
      <c r="H434" s="278"/>
      <c r="I434" s="278">
        <v>1020.3</v>
      </c>
      <c r="J434" s="278"/>
      <c r="K434" s="278"/>
      <c r="L434" s="54">
        <v>1020.3</v>
      </c>
      <c r="M434" s="269" t="s">
        <v>203</v>
      </c>
      <c r="N434" s="293">
        <v>254008015</v>
      </c>
    </row>
    <row r="435" spans="1:14" s="148" customFormat="1" ht="18" x14ac:dyDescent="0.25">
      <c r="A435" s="619" t="s">
        <v>403</v>
      </c>
      <c r="B435" s="561" t="s">
        <v>404</v>
      </c>
      <c r="C435" s="278" t="s">
        <v>174</v>
      </c>
      <c r="D435" s="573" t="s">
        <v>371</v>
      </c>
      <c r="E435" s="573">
        <v>2023</v>
      </c>
      <c r="F435" s="515" t="s">
        <v>1512</v>
      </c>
      <c r="G435" s="278"/>
      <c r="H435" s="278"/>
      <c r="I435" s="278">
        <v>1</v>
      </c>
      <c r="J435" s="278"/>
      <c r="K435" s="278"/>
      <c r="L435" s="54">
        <v>1</v>
      </c>
      <c r="M435" s="269" t="s">
        <v>25</v>
      </c>
      <c r="N435" s="269" t="s">
        <v>25</v>
      </c>
    </row>
    <row r="436" spans="1:14" s="148" customFormat="1" ht="42.75" customHeight="1" x14ac:dyDescent="0.25">
      <c r="A436" s="619"/>
      <c r="B436" s="561"/>
      <c r="C436" s="278" t="s">
        <v>69</v>
      </c>
      <c r="D436" s="573"/>
      <c r="E436" s="573"/>
      <c r="F436" s="515"/>
      <c r="G436" s="278"/>
      <c r="H436" s="278"/>
      <c r="I436" s="278">
        <v>15</v>
      </c>
      <c r="J436" s="278"/>
      <c r="K436" s="278"/>
      <c r="L436" s="54">
        <v>15</v>
      </c>
      <c r="M436" s="269" t="s">
        <v>203</v>
      </c>
      <c r="N436" s="293">
        <v>107000</v>
      </c>
    </row>
    <row r="437" spans="1:14" s="148" customFormat="1" ht="18" x14ac:dyDescent="0.25">
      <c r="A437" s="619" t="s">
        <v>405</v>
      </c>
      <c r="B437" s="513" t="s">
        <v>406</v>
      </c>
      <c r="C437" s="278" t="s">
        <v>68</v>
      </c>
      <c r="D437" s="573" t="s">
        <v>371</v>
      </c>
      <c r="E437" s="573">
        <v>2023</v>
      </c>
      <c r="F437" s="515" t="s">
        <v>1513</v>
      </c>
      <c r="G437" s="278"/>
      <c r="H437" s="278"/>
      <c r="I437" s="278">
        <v>2</v>
      </c>
      <c r="J437" s="278"/>
      <c r="K437" s="278"/>
      <c r="L437" s="54">
        <v>2</v>
      </c>
      <c r="M437" s="269" t="s">
        <v>25</v>
      </c>
      <c r="N437" s="246" t="s">
        <v>25</v>
      </c>
    </row>
    <row r="438" spans="1:14" s="148" customFormat="1" ht="40.5" customHeight="1" x14ac:dyDescent="0.25">
      <c r="A438" s="619"/>
      <c r="B438" s="513"/>
      <c r="C438" s="278" t="s">
        <v>69</v>
      </c>
      <c r="D438" s="573"/>
      <c r="E438" s="573"/>
      <c r="F438" s="515"/>
      <c r="G438" s="278"/>
      <c r="H438" s="278"/>
      <c r="I438" s="278">
        <v>0.8</v>
      </c>
      <c r="J438" s="278"/>
      <c r="K438" s="278"/>
      <c r="L438" s="54">
        <v>0.8</v>
      </c>
      <c r="M438" s="269" t="s">
        <v>203</v>
      </c>
      <c r="N438" s="46" t="s">
        <v>381</v>
      </c>
    </row>
    <row r="439" spans="1:14" ht="23.25" hidden="1" x14ac:dyDescent="0.25">
      <c r="A439" s="396"/>
      <c r="B439" s="409" t="s">
        <v>143</v>
      </c>
      <c r="C439" s="394"/>
      <c r="D439" s="394"/>
      <c r="E439" s="396"/>
      <c r="F439" s="392"/>
      <c r="G439" s="396">
        <f>G398+G401</f>
        <v>1183.26</v>
      </c>
      <c r="H439" s="396"/>
      <c r="I439" s="396"/>
      <c r="J439" s="396"/>
      <c r="K439" s="396"/>
      <c r="L439" s="396"/>
      <c r="M439" s="396"/>
      <c r="N439" s="393"/>
    </row>
    <row r="440" spans="1:14" ht="61.5" hidden="1" customHeight="1" x14ac:dyDescent="0.25">
      <c r="A440" s="396"/>
      <c r="B440" s="409" t="s">
        <v>203</v>
      </c>
      <c r="C440" s="394"/>
      <c r="D440" s="394"/>
      <c r="E440" s="396"/>
      <c r="F440" s="392"/>
      <c r="G440" s="414">
        <f>G387+G391+G395+G404+G410+G412+G414+G416+G418</f>
        <v>597.65899999999999</v>
      </c>
      <c r="H440" s="414">
        <f>H420+H422+H424+H426+H428+H430+H432</f>
        <v>360.9</v>
      </c>
      <c r="I440" s="414">
        <f>I434+I436+I438</f>
        <v>1036.0999999999999</v>
      </c>
      <c r="J440" s="414"/>
      <c r="K440" s="414"/>
      <c r="L440" s="414">
        <f>G440+H440+I440</f>
        <v>1994.6589999999999</v>
      </c>
      <c r="M440" s="396"/>
      <c r="N440" s="393"/>
    </row>
    <row r="441" spans="1:14" ht="23.25" hidden="1" x14ac:dyDescent="0.25">
      <c r="A441" s="396"/>
      <c r="B441" s="409" t="s">
        <v>234</v>
      </c>
      <c r="C441" s="394"/>
      <c r="D441" s="394"/>
      <c r="E441" s="396"/>
      <c r="F441" s="392"/>
      <c r="G441" s="396">
        <f>G390+G394</f>
        <v>433.072</v>
      </c>
      <c r="H441" s="396"/>
      <c r="I441" s="396"/>
      <c r="J441" s="396"/>
      <c r="K441" s="396"/>
      <c r="L441" s="396"/>
      <c r="M441" s="396"/>
      <c r="N441" s="393"/>
    </row>
    <row r="442" spans="1:14" ht="18" x14ac:dyDescent="0.25">
      <c r="A442" s="251"/>
      <c r="B442" s="50" t="s">
        <v>197</v>
      </c>
      <c r="C442" s="250"/>
      <c r="D442" s="8"/>
      <c r="E442" s="8"/>
      <c r="F442" s="251"/>
      <c r="G442" s="247"/>
      <c r="H442" s="247"/>
      <c r="I442" s="247"/>
      <c r="J442" s="247"/>
      <c r="K442" s="247"/>
      <c r="L442" s="250"/>
      <c r="M442" s="250"/>
      <c r="N442" s="251"/>
    </row>
    <row r="443" spans="1:14" s="170" customFormat="1" ht="37.5" customHeight="1" x14ac:dyDescent="0.25">
      <c r="A443" s="251">
        <v>26</v>
      </c>
      <c r="B443" s="18" t="s">
        <v>407</v>
      </c>
      <c r="C443" s="54" t="s">
        <v>24</v>
      </c>
      <c r="D443" s="288" t="s">
        <v>25</v>
      </c>
      <c r="E443" s="288" t="s">
        <v>25</v>
      </c>
      <c r="F443" s="275" t="s">
        <v>346</v>
      </c>
      <c r="G443" s="61">
        <v>20.399999999999999</v>
      </c>
      <c r="H443" s="61">
        <v>20.399999999999999</v>
      </c>
      <c r="I443" s="61">
        <v>20.399999999999999</v>
      </c>
      <c r="J443" s="61">
        <v>72.400000000000006</v>
      </c>
      <c r="K443" s="61">
        <v>74.2</v>
      </c>
      <c r="L443" s="276" t="s">
        <v>25</v>
      </c>
      <c r="M443" s="288" t="s">
        <v>25</v>
      </c>
      <c r="N443" s="288" t="s">
        <v>25</v>
      </c>
    </row>
    <row r="444" spans="1:14" ht="18" x14ac:dyDescent="0.25">
      <c r="A444" s="251"/>
      <c r="B444" s="18" t="s">
        <v>29</v>
      </c>
      <c r="C444" s="54"/>
      <c r="D444" s="288"/>
      <c r="E444" s="288"/>
      <c r="F444" s="275"/>
      <c r="G444" s="62"/>
      <c r="H444" s="62"/>
      <c r="I444" s="62"/>
      <c r="J444" s="62"/>
      <c r="K444" s="62"/>
      <c r="L444" s="276"/>
      <c r="M444" s="288"/>
      <c r="N444" s="288"/>
    </row>
    <row r="445" spans="1:14" s="354" customFormat="1" ht="31.5" customHeight="1" x14ac:dyDescent="0.25">
      <c r="A445" s="620" t="s">
        <v>335</v>
      </c>
      <c r="B445" s="676" t="s">
        <v>1641</v>
      </c>
      <c r="C445" s="278" t="s">
        <v>69</v>
      </c>
      <c r="D445" s="573" t="s">
        <v>32</v>
      </c>
      <c r="E445" s="486">
        <v>2021</v>
      </c>
      <c r="F445" s="573" t="s">
        <v>1642</v>
      </c>
      <c r="G445" s="355">
        <v>3</v>
      </c>
      <c r="H445" s="356"/>
      <c r="I445" s="356"/>
      <c r="J445" s="356"/>
      <c r="K445" s="357"/>
      <c r="L445" s="357">
        <v>3</v>
      </c>
      <c r="M445" s="269" t="s">
        <v>25</v>
      </c>
      <c r="N445" s="250"/>
    </row>
    <row r="446" spans="1:14" s="354" customFormat="1" ht="31.5" customHeight="1" x14ac:dyDescent="0.25">
      <c r="A446" s="622"/>
      <c r="B446" s="676"/>
      <c r="C446" s="278" t="s">
        <v>47</v>
      </c>
      <c r="D446" s="573"/>
      <c r="E446" s="487"/>
      <c r="F446" s="573"/>
      <c r="G446" s="355">
        <v>15.47</v>
      </c>
      <c r="H446" s="356"/>
      <c r="I446" s="356"/>
      <c r="J446" s="356"/>
      <c r="K446" s="357"/>
      <c r="L446" s="357">
        <v>15.47</v>
      </c>
      <c r="M446" s="269" t="s">
        <v>203</v>
      </c>
      <c r="N446" s="293">
        <v>122006015159</v>
      </c>
    </row>
    <row r="447" spans="1:14" s="354" customFormat="1" ht="30" customHeight="1" x14ac:dyDescent="0.25">
      <c r="A447" s="620" t="s">
        <v>337</v>
      </c>
      <c r="B447" s="676" t="s">
        <v>1643</v>
      </c>
      <c r="C447" s="278" t="s">
        <v>69</v>
      </c>
      <c r="D447" s="573" t="s">
        <v>32</v>
      </c>
      <c r="E447" s="486">
        <v>2021</v>
      </c>
      <c r="F447" s="573" t="s">
        <v>1644</v>
      </c>
      <c r="G447" s="355">
        <v>6</v>
      </c>
      <c r="H447" s="356"/>
      <c r="I447" s="356"/>
      <c r="J447" s="356"/>
      <c r="K447" s="357"/>
      <c r="L447" s="357">
        <v>6</v>
      </c>
      <c r="M447" s="269" t="s">
        <v>25</v>
      </c>
      <c r="N447" s="250"/>
    </row>
    <row r="448" spans="1:14" s="354" customFormat="1" ht="36" customHeight="1" x14ac:dyDescent="0.25">
      <c r="A448" s="622"/>
      <c r="B448" s="676"/>
      <c r="C448" s="278" t="s">
        <v>47</v>
      </c>
      <c r="D448" s="573"/>
      <c r="E448" s="487"/>
      <c r="F448" s="573"/>
      <c r="G448" s="355">
        <v>32.210714000000003</v>
      </c>
      <c r="H448" s="356"/>
      <c r="I448" s="356"/>
      <c r="J448" s="356"/>
      <c r="K448" s="357"/>
      <c r="L448" s="357">
        <v>32.210714000000003</v>
      </c>
      <c r="M448" s="269" t="s">
        <v>203</v>
      </c>
      <c r="N448" s="293">
        <v>122006015159</v>
      </c>
    </row>
    <row r="449" spans="1:15" s="170" customFormat="1" ht="27.75" customHeight="1" x14ac:dyDescent="0.25">
      <c r="A449" s="619" t="s">
        <v>339</v>
      </c>
      <c r="B449" s="561" t="s">
        <v>408</v>
      </c>
      <c r="C449" s="278" t="s">
        <v>47</v>
      </c>
      <c r="D449" s="573" t="s">
        <v>32</v>
      </c>
      <c r="E449" s="573">
        <v>2024</v>
      </c>
      <c r="F449" s="515" t="s">
        <v>409</v>
      </c>
      <c r="G449" s="278"/>
      <c r="H449" s="278"/>
      <c r="I449" s="278"/>
      <c r="J449" s="278">
        <v>2</v>
      </c>
      <c r="K449" s="278"/>
      <c r="L449" s="54">
        <v>2</v>
      </c>
      <c r="M449" s="269" t="s">
        <v>25</v>
      </c>
      <c r="N449" s="37"/>
    </row>
    <row r="450" spans="1:15" s="148" customFormat="1" ht="46.5" customHeight="1" x14ac:dyDescent="0.25">
      <c r="A450" s="619"/>
      <c r="B450" s="561"/>
      <c r="C450" s="278" t="s">
        <v>69</v>
      </c>
      <c r="D450" s="573"/>
      <c r="E450" s="573"/>
      <c r="F450" s="515"/>
      <c r="G450" s="278"/>
      <c r="H450" s="278"/>
      <c r="I450" s="278"/>
      <c r="J450" s="278">
        <v>12.7</v>
      </c>
      <c r="K450" s="278"/>
      <c r="L450" s="54">
        <v>12.7</v>
      </c>
      <c r="M450" s="269" t="s">
        <v>203</v>
      </c>
      <c r="N450" s="293">
        <v>122006015159</v>
      </c>
    </row>
    <row r="451" spans="1:15" s="148" customFormat="1" ht="34.5" customHeight="1" x14ac:dyDescent="0.25">
      <c r="A451" s="443">
        <v>4</v>
      </c>
      <c r="B451" s="561" t="s">
        <v>410</v>
      </c>
      <c r="C451" s="278" t="s">
        <v>47</v>
      </c>
      <c r="D451" s="573" t="s">
        <v>32</v>
      </c>
      <c r="E451" s="573" t="s">
        <v>411</v>
      </c>
      <c r="F451" s="515" t="s">
        <v>412</v>
      </c>
      <c r="G451" s="278"/>
      <c r="H451" s="278"/>
      <c r="I451" s="278"/>
      <c r="J451" s="278">
        <v>20</v>
      </c>
      <c r="K451" s="278">
        <v>20</v>
      </c>
      <c r="L451" s="54">
        <v>40</v>
      </c>
      <c r="M451" s="269" t="s">
        <v>25</v>
      </c>
      <c r="N451" s="274"/>
    </row>
    <row r="452" spans="1:15" s="148" customFormat="1" ht="18" x14ac:dyDescent="0.25">
      <c r="A452" s="443"/>
      <c r="B452" s="561"/>
      <c r="C452" s="278" t="s">
        <v>69</v>
      </c>
      <c r="D452" s="573"/>
      <c r="E452" s="573"/>
      <c r="F452" s="515"/>
      <c r="G452" s="278"/>
      <c r="H452" s="278"/>
      <c r="I452" s="278"/>
      <c r="J452" s="278">
        <v>102.9</v>
      </c>
      <c r="K452" s="278">
        <v>102.9</v>
      </c>
      <c r="L452" s="54">
        <v>205.8</v>
      </c>
      <c r="M452" s="269" t="s">
        <v>203</v>
      </c>
      <c r="N452" s="293">
        <v>122006015159</v>
      </c>
    </row>
    <row r="453" spans="1:15" s="148" customFormat="1" ht="18" x14ac:dyDescent="0.25">
      <c r="A453" s="443">
        <v>5</v>
      </c>
      <c r="B453" s="561" t="s">
        <v>413</v>
      </c>
      <c r="C453" s="278" t="s">
        <v>47</v>
      </c>
      <c r="D453" s="573" t="s">
        <v>32</v>
      </c>
      <c r="E453" s="573">
        <v>2024</v>
      </c>
      <c r="F453" s="515" t="s">
        <v>414</v>
      </c>
      <c r="G453" s="278"/>
      <c r="H453" s="278"/>
      <c r="I453" s="278"/>
      <c r="J453" s="278">
        <v>1</v>
      </c>
      <c r="K453" s="278"/>
      <c r="L453" s="54">
        <v>1</v>
      </c>
      <c r="M453" s="269" t="s">
        <v>25</v>
      </c>
      <c r="N453" s="274"/>
    </row>
    <row r="454" spans="1:15" s="148" customFormat="1" ht="49.5" customHeight="1" x14ac:dyDescent="0.25">
      <c r="A454" s="443"/>
      <c r="B454" s="561"/>
      <c r="C454" s="278" t="s">
        <v>69</v>
      </c>
      <c r="D454" s="573"/>
      <c r="E454" s="573"/>
      <c r="F454" s="515"/>
      <c r="G454" s="278"/>
      <c r="H454" s="278"/>
      <c r="I454" s="278"/>
      <c r="J454" s="278">
        <v>67</v>
      </c>
      <c r="K454" s="278"/>
      <c r="L454" s="54">
        <v>67</v>
      </c>
      <c r="M454" s="269" t="s">
        <v>203</v>
      </c>
      <c r="N454" s="293">
        <v>122006015159</v>
      </c>
    </row>
    <row r="455" spans="1:15" ht="23.25" hidden="1" x14ac:dyDescent="0.25">
      <c r="A455" s="396"/>
      <c r="B455" s="409" t="s">
        <v>143</v>
      </c>
      <c r="C455" s="394"/>
      <c r="D455" s="394"/>
      <c r="E455" s="396"/>
      <c r="F455" s="392"/>
      <c r="G455" s="396"/>
      <c r="H455" s="396"/>
      <c r="I455" s="396"/>
      <c r="J455" s="396"/>
      <c r="K455" s="396"/>
      <c r="L455" s="396"/>
      <c r="M455" s="396"/>
      <c r="N455" s="393"/>
      <c r="O455" s="232"/>
    </row>
    <row r="456" spans="1:15" ht="23.25" hidden="1" x14ac:dyDescent="0.25">
      <c r="A456" s="396"/>
      <c r="B456" s="409" t="s">
        <v>203</v>
      </c>
      <c r="C456" s="394"/>
      <c r="D456" s="394"/>
      <c r="E456" s="396"/>
      <c r="F456" s="392"/>
      <c r="G456" s="407">
        <f>G446+G448</f>
        <v>47.680714000000002</v>
      </c>
      <c r="H456" s="414"/>
      <c r="I456" s="414"/>
      <c r="J456" s="414">
        <f>J450+J452+J454</f>
        <v>182.60000000000002</v>
      </c>
      <c r="K456" s="414">
        <f>K452</f>
        <v>102.9</v>
      </c>
      <c r="L456" s="414">
        <f>J456+K456</f>
        <v>285.5</v>
      </c>
      <c r="M456" s="396"/>
      <c r="N456" s="393"/>
    </row>
    <row r="457" spans="1:15" ht="23.25" hidden="1" x14ac:dyDescent="0.25">
      <c r="A457" s="396"/>
      <c r="B457" s="409" t="s">
        <v>234</v>
      </c>
      <c r="C457" s="394"/>
      <c r="D457" s="394"/>
      <c r="E457" s="396"/>
      <c r="F457" s="392"/>
      <c r="G457" s="396"/>
      <c r="H457" s="396"/>
      <c r="I457" s="396"/>
      <c r="J457" s="396"/>
      <c r="K457" s="396"/>
      <c r="L457" s="396"/>
      <c r="M457" s="396"/>
      <c r="N457" s="393"/>
    </row>
    <row r="458" spans="1:15" ht="18.75" customHeight="1" x14ac:dyDescent="0.25">
      <c r="A458" s="64"/>
      <c r="B458" s="569" t="s">
        <v>415</v>
      </c>
      <c r="C458" s="569"/>
      <c r="D458" s="569"/>
      <c r="E458" s="569"/>
      <c r="F458" s="569"/>
      <c r="G458" s="569"/>
      <c r="H458" s="569"/>
      <c r="I458" s="569"/>
      <c r="J458" s="569"/>
      <c r="K458" s="569"/>
      <c r="L458" s="569"/>
      <c r="M458" s="569"/>
      <c r="N458" s="569"/>
    </row>
    <row r="459" spans="1:15" ht="18" customHeight="1" x14ac:dyDescent="0.25">
      <c r="A459" s="607" t="s">
        <v>416</v>
      </c>
      <c r="B459" s="608"/>
      <c r="C459" s="608"/>
      <c r="D459" s="608"/>
      <c r="E459" s="608"/>
      <c r="F459" s="608"/>
      <c r="G459" s="608"/>
      <c r="H459" s="608"/>
      <c r="I459" s="608"/>
      <c r="J459" s="608"/>
      <c r="K459" s="608"/>
      <c r="L459" s="608"/>
      <c r="M459" s="608"/>
      <c r="N459" s="609"/>
    </row>
    <row r="460" spans="1:15" ht="18" x14ac:dyDescent="0.25">
      <c r="A460" s="251"/>
      <c r="B460" s="50" t="s">
        <v>22</v>
      </c>
      <c r="C460" s="250"/>
      <c r="D460" s="8"/>
      <c r="E460" s="8"/>
      <c r="F460" s="251"/>
      <c r="G460" s="247"/>
      <c r="H460" s="247"/>
      <c r="I460" s="247"/>
      <c r="J460" s="247"/>
      <c r="K460" s="247"/>
      <c r="L460" s="250"/>
      <c r="M460" s="250"/>
      <c r="N460" s="251"/>
    </row>
    <row r="461" spans="1:15" ht="72" x14ac:dyDescent="0.25">
      <c r="A461" s="508">
        <v>27</v>
      </c>
      <c r="B461" s="50" t="s">
        <v>417</v>
      </c>
      <c r="C461" s="508" t="s">
        <v>418</v>
      </c>
      <c r="D461" s="8"/>
      <c r="E461" s="8"/>
      <c r="F461" s="508" t="s">
        <v>419</v>
      </c>
      <c r="G461" s="53">
        <v>446</v>
      </c>
      <c r="H461" s="53">
        <v>459</v>
      </c>
      <c r="I461" s="53">
        <v>459</v>
      </c>
      <c r="J461" s="53">
        <v>459</v>
      </c>
      <c r="K461" s="53">
        <v>512</v>
      </c>
      <c r="L461" s="252"/>
      <c r="M461" s="250"/>
      <c r="N461" s="251"/>
    </row>
    <row r="462" spans="1:15" s="170" customFormat="1" ht="18" x14ac:dyDescent="0.25">
      <c r="A462" s="509"/>
      <c r="B462" s="50" t="s">
        <v>420</v>
      </c>
      <c r="C462" s="509"/>
      <c r="D462" s="8"/>
      <c r="E462" s="8"/>
      <c r="F462" s="509"/>
      <c r="G462" s="53">
        <v>422</v>
      </c>
      <c r="H462" s="53">
        <v>433</v>
      </c>
      <c r="I462" s="53">
        <v>433</v>
      </c>
      <c r="J462" s="53">
        <v>433</v>
      </c>
      <c r="K462" s="53">
        <v>497</v>
      </c>
      <c r="L462" s="252"/>
      <c r="M462" s="250"/>
      <c r="N462" s="251"/>
    </row>
    <row r="463" spans="1:15" ht="18" x14ac:dyDescent="0.25">
      <c r="A463" s="510"/>
      <c r="B463" s="50" t="s">
        <v>421</v>
      </c>
      <c r="C463" s="510"/>
      <c r="D463" s="8"/>
      <c r="E463" s="8"/>
      <c r="F463" s="510"/>
      <c r="G463" s="54">
        <v>397</v>
      </c>
      <c r="H463" s="54">
        <v>400</v>
      </c>
      <c r="I463" s="54">
        <v>400</v>
      </c>
      <c r="J463" s="54">
        <v>400</v>
      </c>
      <c r="K463" s="54">
        <v>488</v>
      </c>
      <c r="L463" s="252"/>
      <c r="M463" s="250"/>
      <c r="N463" s="251"/>
    </row>
    <row r="464" spans="1:15" ht="18" x14ac:dyDescent="0.25">
      <c r="A464" s="65"/>
      <c r="B464" s="532" t="s">
        <v>422</v>
      </c>
      <c r="C464" s="532"/>
      <c r="D464" s="532"/>
      <c r="E464" s="532"/>
      <c r="F464" s="532"/>
      <c r="G464" s="533"/>
      <c r="H464" s="533"/>
      <c r="I464" s="533"/>
      <c r="J464" s="533"/>
      <c r="K464" s="533"/>
      <c r="L464" s="532"/>
      <c r="M464" s="532"/>
      <c r="N464" s="532"/>
    </row>
    <row r="465" spans="1:14" s="148" customFormat="1" ht="54" x14ac:dyDescent="0.25">
      <c r="A465" s="187">
        <v>1</v>
      </c>
      <c r="B465" s="188" t="s">
        <v>423</v>
      </c>
      <c r="C465" s="278" t="s">
        <v>232</v>
      </c>
      <c r="D465" s="279" t="s">
        <v>424</v>
      </c>
      <c r="E465" s="279" t="s">
        <v>316</v>
      </c>
      <c r="F465" s="279" t="s">
        <v>425</v>
      </c>
      <c r="G465" s="265">
        <v>1.8</v>
      </c>
      <c r="H465" s="265">
        <v>7.9</v>
      </c>
      <c r="I465" s="265">
        <v>7.9</v>
      </c>
      <c r="J465" s="265">
        <v>7.9</v>
      </c>
      <c r="K465" s="265">
        <v>7.9</v>
      </c>
      <c r="L465" s="279">
        <f>G465+H465+I465+J465+K465</f>
        <v>33.4</v>
      </c>
      <c r="M465" s="279" t="s">
        <v>203</v>
      </c>
      <c r="N465" s="246">
        <v>261055015</v>
      </c>
    </row>
    <row r="466" spans="1:14" ht="23.25" hidden="1" x14ac:dyDescent="0.25">
      <c r="A466" s="396"/>
      <c r="B466" s="409" t="s">
        <v>143</v>
      </c>
      <c r="C466" s="394"/>
      <c r="D466" s="394"/>
      <c r="E466" s="396"/>
      <c r="F466" s="392"/>
      <c r="G466" s="396"/>
      <c r="H466" s="396"/>
      <c r="I466" s="396"/>
      <c r="J466" s="396"/>
      <c r="K466" s="396"/>
      <c r="L466" s="396"/>
      <c r="M466" s="396"/>
      <c r="N466" s="393"/>
    </row>
    <row r="467" spans="1:14" ht="23.25" hidden="1" x14ac:dyDescent="0.25">
      <c r="A467" s="396"/>
      <c r="B467" s="409" t="s">
        <v>203</v>
      </c>
      <c r="C467" s="394"/>
      <c r="D467" s="394"/>
      <c r="E467" s="396"/>
      <c r="F467" s="392"/>
      <c r="G467" s="414">
        <f>G465</f>
        <v>1.8</v>
      </c>
      <c r="H467" s="414">
        <f>H465</f>
        <v>7.9</v>
      </c>
      <c r="I467" s="414">
        <f>I465</f>
        <v>7.9</v>
      </c>
      <c r="J467" s="414">
        <f>J465</f>
        <v>7.9</v>
      </c>
      <c r="K467" s="414">
        <f>K465</f>
        <v>7.9</v>
      </c>
      <c r="L467" s="414">
        <f>G467+H467+I467+J467+K467</f>
        <v>33.4</v>
      </c>
      <c r="M467" s="396"/>
      <c r="N467" s="393"/>
    </row>
    <row r="468" spans="1:14" ht="23.25" hidden="1" x14ac:dyDescent="0.25">
      <c r="A468" s="396"/>
      <c r="B468" s="409" t="s">
        <v>234</v>
      </c>
      <c r="C468" s="394"/>
      <c r="D468" s="394"/>
      <c r="E468" s="396"/>
      <c r="F468" s="392"/>
      <c r="G468" s="396"/>
      <c r="H468" s="396"/>
      <c r="I468" s="396"/>
      <c r="J468" s="396"/>
      <c r="K468" s="396"/>
      <c r="L468" s="396"/>
      <c r="M468" s="396"/>
      <c r="N468" s="393"/>
    </row>
    <row r="469" spans="1:14" s="170" customFormat="1" ht="18" x14ac:dyDescent="0.25">
      <c r="A469" s="251"/>
      <c r="B469" s="50" t="s">
        <v>22</v>
      </c>
      <c r="C469" s="250"/>
      <c r="D469" s="8"/>
      <c r="E469" s="8"/>
      <c r="F469" s="251"/>
      <c r="G469" s="253"/>
      <c r="H469" s="253"/>
      <c r="I469" s="253"/>
      <c r="J469" s="253"/>
      <c r="K469" s="253"/>
      <c r="L469" s="251"/>
      <c r="M469" s="251"/>
      <c r="N469" s="251"/>
    </row>
    <row r="470" spans="1:14" s="170" customFormat="1" ht="54" x14ac:dyDescent="0.25">
      <c r="A470" s="250">
        <v>28</v>
      </c>
      <c r="B470" s="18" t="s">
        <v>426</v>
      </c>
      <c r="C470" s="250" t="s">
        <v>24</v>
      </c>
      <c r="D470" s="246" t="s">
        <v>25</v>
      </c>
      <c r="E470" s="246" t="s">
        <v>25</v>
      </c>
      <c r="F470" s="284" t="s">
        <v>427</v>
      </c>
      <c r="G470" s="54">
        <v>65.8</v>
      </c>
      <c r="H470" s="54">
        <v>68.599999999999994</v>
      </c>
      <c r="I470" s="54">
        <v>71.5</v>
      </c>
      <c r="J470" s="54">
        <v>74.3</v>
      </c>
      <c r="K470" s="54">
        <v>77.2</v>
      </c>
      <c r="L470" s="252" t="s">
        <v>25</v>
      </c>
      <c r="M470" s="279" t="s">
        <v>25</v>
      </c>
      <c r="N470" s="246" t="s">
        <v>25</v>
      </c>
    </row>
    <row r="471" spans="1:14" s="169" customFormat="1" ht="18" x14ac:dyDescent="0.25">
      <c r="A471" s="65"/>
      <c r="B471" s="532" t="s">
        <v>422</v>
      </c>
      <c r="C471" s="532"/>
      <c r="D471" s="532"/>
      <c r="E471" s="532"/>
      <c r="F471" s="532"/>
      <c r="G471" s="533"/>
      <c r="H471" s="533"/>
      <c r="I471" s="533"/>
      <c r="J471" s="533"/>
      <c r="K471" s="533"/>
      <c r="L471" s="532"/>
      <c r="M471" s="532"/>
      <c r="N471" s="532"/>
    </row>
    <row r="472" spans="1:14" s="148" customFormat="1" ht="90.75" customHeight="1" x14ac:dyDescent="0.25">
      <c r="A472" s="279">
        <v>1</v>
      </c>
      <c r="B472" s="283" t="s">
        <v>428</v>
      </c>
      <c r="C472" s="306" t="s">
        <v>232</v>
      </c>
      <c r="D472" s="265" t="s">
        <v>429</v>
      </c>
      <c r="E472" s="279" t="s">
        <v>316</v>
      </c>
      <c r="F472" s="279" t="s">
        <v>430</v>
      </c>
      <c r="G472" s="265">
        <v>2204.6</v>
      </c>
      <c r="H472" s="265">
        <v>3359.3</v>
      </c>
      <c r="I472" s="265">
        <v>3493.7</v>
      </c>
      <c r="J472" s="265">
        <v>3633.4</v>
      </c>
      <c r="K472" s="265">
        <v>3778.8</v>
      </c>
      <c r="L472" s="66">
        <f t="shared" ref="L472:L477" si="5">G472+H472+I472+J472+K472</f>
        <v>16469.8</v>
      </c>
      <c r="M472" s="289" t="s">
        <v>203</v>
      </c>
      <c r="N472" s="246">
        <v>261082015</v>
      </c>
    </row>
    <row r="473" spans="1:14" s="148" customFormat="1" ht="72" x14ac:dyDescent="0.25">
      <c r="A473" s="279">
        <v>2</v>
      </c>
      <c r="B473" s="283" t="s">
        <v>431</v>
      </c>
      <c r="C473" s="306" t="s">
        <v>232</v>
      </c>
      <c r="D473" s="189" t="s">
        <v>432</v>
      </c>
      <c r="E473" s="279" t="s">
        <v>316</v>
      </c>
      <c r="F473" s="279" t="s">
        <v>430</v>
      </c>
      <c r="G473" s="67">
        <v>1143.3630000000001</v>
      </c>
      <c r="H473" s="67">
        <v>1951.6420000000001</v>
      </c>
      <c r="I473" s="265">
        <v>2029.7</v>
      </c>
      <c r="J473" s="265">
        <v>2110.9</v>
      </c>
      <c r="K473" s="265">
        <v>2195.3000000000002</v>
      </c>
      <c r="L473" s="66">
        <f t="shared" si="5"/>
        <v>9430.9049999999988</v>
      </c>
      <c r="M473" s="289" t="s">
        <v>203</v>
      </c>
      <c r="N473" s="246">
        <v>261082015</v>
      </c>
    </row>
    <row r="474" spans="1:14" s="148" customFormat="1" ht="134.25" customHeight="1" x14ac:dyDescent="0.25">
      <c r="A474" s="279">
        <v>3</v>
      </c>
      <c r="B474" s="283" t="s">
        <v>433</v>
      </c>
      <c r="C474" s="306" t="s">
        <v>232</v>
      </c>
      <c r="D474" s="58" t="s">
        <v>434</v>
      </c>
      <c r="E474" s="279" t="s">
        <v>316</v>
      </c>
      <c r="F474" s="279" t="s">
        <v>430</v>
      </c>
      <c r="G474" s="67">
        <v>32598.6</v>
      </c>
      <c r="H474" s="67">
        <v>51294.8</v>
      </c>
      <c r="I474" s="67"/>
      <c r="J474" s="67"/>
      <c r="K474" s="67"/>
      <c r="L474" s="190">
        <f t="shared" si="5"/>
        <v>83893.4</v>
      </c>
      <c r="M474" s="289" t="s">
        <v>143</v>
      </c>
      <c r="N474" s="121" t="s">
        <v>1546</v>
      </c>
    </row>
    <row r="475" spans="1:14" s="148" customFormat="1" ht="108" x14ac:dyDescent="0.25">
      <c r="A475" s="279">
        <v>4</v>
      </c>
      <c r="B475" s="283" t="s">
        <v>1595</v>
      </c>
      <c r="C475" s="306" t="s">
        <v>232</v>
      </c>
      <c r="D475" s="58" t="s">
        <v>434</v>
      </c>
      <c r="E475" s="279" t="s">
        <v>316</v>
      </c>
      <c r="F475" s="279" t="s">
        <v>430</v>
      </c>
      <c r="G475" s="265">
        <v>9248.84</v>
      </c>
      <c r="H475" s="265">
        <v>16844.5</v>
      </c>
      <c r="I475" s="265"/>
      <c r="J475" s="265"/>
      <c r="K475" s="265"/>
      <c r="L475" s="190">
        <f t="shared" si="5"/>
        <v>26093.34</v>
      </c>
      <c r="M475" s="289" t="s">
        <v>143</v>
      </c>
      <c r="N475" s="121" t="s">
        <v>1545</v>
      </c>
    </row>
    <row r="476" spans="1:14" s="148" customFormat="1" ht="18" customHeight="1" x14ac:dyDescent="0.25">
      <c r="A476" s="475">
        <v>5</v>
      </c>
      <c r="B476" s="516" t="s">
        <v>435</v>
      </c>
      <c r="C476" s="514" t="s">
        <v>232</v>
      </c>
      <c r="D476" s="500" t="s">
        <v>436</v>
      </c>
      <c r="E476" s="475" t="s">
        <v>316</v>
      </c>
      <c r="F476" s="475" t="s">
        <v>430</v>
      </c>
      <c r="G476" s="67">
        <v>118.25</v>
      </c>
      <c r="H476" s="67">
        <v>132.97900000000001</v>
      </c>
      <c r="I476" s="67">
        <v>132.97900000000001</v>
      </c>
      <c r="J476" s="67">
        <v>132.97900000000001</v>
      </c>
      <c r="K476" s="67">
        <v>132.97900000000001</v>
      </c>
      <c r="L476" s="190">
        <f t="shared" si="5"/>
        <v>650.16600000000005</v>
      </c>
      <c r="M476" s="190" t="s">
        <v>203</v>
      </c>
      <c r="N476" s="246">
        <v>261057015</v>
      </c>
    </row>
    <row r="477" spans="1:14" s="148" customFormat="1" ht="181.5" customHeight="1" x14ac:dyDescent="0.25">
      <c r="A477" s="476"/>
      <c r="B477" s="529"/>
      <c r="C477" s="514"/>
      <c r="D477" s="503"/>
      <c r="E477" s="476"/>
      <c r="F477" s="476"/>
      <c r="G477" s="67">
        <v>28.141999999999999</v>
      </c>
      <c r="H477" s="67">
        <v>29.294</v>
      </c>
      <c r="I477" s="67">
        <v>29.294</v>
      </c>
      <c r="J477" s="67">
        <v>29.294</v>
      </c>
      <c r="K477" s="67">
        <v>29.294</v>
      </c>
      <c r="L477" s="190">
        <f t="shared" si="5"/>
        <v>145.31800000000001</v>
      </c>
      <c r="M477" s="66" t="s">
        <v>143</v>
      </c>
      <c r="N477" s="246">
        <v>261057011</v>
      </c>
    </row>
    <row r="478" spans="1:14" s="148" customFormat="1" ht="54" x14ac:dyDescent="0.25">
      <c r="A478" s="279">
        <v>6</v>
      </c>
      <c r="B478" s="283" t="s">
        <v>437</v>
      </c>
      <c r="C478" s="306" t="s">
        <v>232</v>
      </c>
      <c r="D478" s="58" t="s">
        <v>438</v>
      </c>
      <c r="E478" s="279" t="s">
        <v>316</v>
      </c>
      <c r="F478" s="279" t="s">
        <v>430</v>
      </c>
      <c r="G478" s="67">
        <v>3213.1979999999999</v>
      </c>
      <c r="H478" s="265"/>
      <c r="I478" s="265"/>
      <c r="J478" s="265"/>
      <c r="K478" s="265"/>
      <c r="L478" s="66">
        <f>G478</f>
        <v>3213.1979999999999</v>
      </c>
      <c r="M478" s="289" t="s">
        <v>203</v>
      </c>
      <c r="N478" s="246">
        <v>288012005</v>
      </c>
    </row>
    <row r="479" spans="1:14" s="148" customFormat="1" ht="79.5" customHeight="1" x14ac:dyDescent="0.25">
      <c r="A479" s="279">
        <v>7</v>
      </c>
      <c r="B479" s="283" t="s">
        <v>439</v>
      </c>
      <c r="C479" s="306"/>
      <c r="D479" s="58" t="s">
        <v>324</v>
      </c>
      <c r="E479" s="279" t="s">
        <v>316</v>
      </c>
      <c r="F479" s="279" t="s">
        <v>430</v>
      </c>
      <c r="G479" s="616" t="s">
        <v>440</v>
      </c>
      <c r="H479" s="616"/>
      <c r="I479" s="616"/>
      <c r="J479" s="616"/>
      <c r="K479" s="616"/>
      <c r="L479" s="68"/>
      <c r="M479" s="289"/>
      <c r="N479" s="246"/>
    </row>
    <row r="480" spans="1:14" s="148" customFormat="1" ht="198" x14ac:dyDescent="0.25">
      <c r="A480" s="279">
        <v>8</v>
      </c>
      <c r="B480" s="283" t="s">
        <v>441</v>
      </c>
      <c r="C480" s="306"/>
      <c r="D480" s="58" t="s">
        <v>442</v>
      </c>
      <c r="E480" s="279"/>
      <c r="F480" s="279" t="s">
        <v>430</v>
      </c>
      <c r="G480" s="616" t="s">
        <v>440</v>
      </c>
      <c r="H480" s="616"/>
      <c r="I480" s="616"/>
      <c r="J480" s="616"/>
      <c r="K480" s="616"/>
      <c r="L480" s="66"/>
      <c r="M480" s="289"/>
      <c r="N480" s="246"/>
    </row>
    <row r="481" spans="1:14" ht="23.25" hidden="1" x14ac:dyDescent="0.25">
      <c r="A481" s="396"/>
      <c r="B481" s="409" t="s">
        <v>143</v>
      </c>
      <c r="C481" s="394"/>
      <c r="D481" s="394"/>
      <c r="E481" s="396"/>
      <c r="F481" s="392"/>
      <c r="G481" s="414">
        <f>G474+G475+G477</f>
        <v>41875.582000000002</v>
      </c>
      <c r="H481" s="414">
        <f>H474+H475+H477</f>
        <v>68168.593999999997</v>
      </c>
      <c r="I481" s="414">
        <f>I477</f>
        <v>29.294</v>
      </c>
      <c r="J481" s="414">
        <f>J477</f>
        <v>29.294</v>
      </c>
      <c r="K481" s="414">
        <f>K477</f>
        <v>29.294</v>
      </c>
      <c r="L481" s="414">
        <f>G481+H481+I481+J481+K481</f>
        <v>110132.05799999999</v>
      </c>
      <c r="M481" s="396"/>
      <c r="N481" s="393"/>
    </row>
    <row r="482" spans="1:14" ht="23.25" hidden="1" x14ac:dyDescent="0.25">
      <c r="A482" s="396"/>
      <c r="B482" s="409" t="s">
        <v>203</v>
      </c>
      <c r="C482" s="394"/>
      <c r="D482" s="394"/>
      <c r="E482" s="396"/>
      <c r="F482" s="392"/>
      <c r="G482" s="414">
        <f>G472+G473+G476+G478</f>
        <v>6679.4110000000001</v>
      </c>
      <c r="H482" s="414">
        <f>H472+H473+H476</f>
        <v>5443.9210000000003</v>
      </c>
      <c r="I482" s="414">
        <f>I472+I473+I476</f>
        <v>5656.3789999999999</v>
      </c>
      <c r="J482" s="414">
        <f>J472+J473+J476</f>
        <v>5877.2790000000005</v>
      </c>
      <c r="K482" s="414">
        <f>K472+K473+K476</f>
        <v>6107.0790000000006</v>
      </c>
      <c r="L482" s="414">
        <f>G482+H482+I482+J482+K482</f>
        <v>29764.069</v>
      </c>
      <c r="M482" s="396"/>
      <c r="N482" s="393"/>
    </row>
    <row r="483" spans="1:14" ht="23.25" hidden="1" x14ac:dyDescent="0.25">
      <c r="A483" s="396"/>
      <c r="B483" s="409" t="s">
        <v>234</v>
      </c>
      <c r="C483" s="394"/>
      <c r="D483" s="394"/>
      <c r="E483" s="396"/>
      <c r="F483" s="392"/>
      <c r="G483" s="396"/>
      <c r="H483" s="396"/>
      <c r="I483" s="396"/>
      <c r="J483" s="396"/>
      <c r="K483" s="396"/>
      <c r="L483" s="396"/>
      <c r="M483" s="396"/>
      <c r="N483" s="393"/>
    </row>
    <row r="484" spans="1:14" ht="18" x14ac:dyDescent="0.25">
      <c r="A484" s="251"/>
      <c r="B484" s="50" t="s">
        <v>22</v>
      </c>
      <c r="C484" s="250"/>
      <c r="D484" s="8"/>
      <c r="E484" s="8"/>
      <c r="F484" s="251"/>
      <c r="G484" s="251"/>
      <c r="H484" s="251"/>
      <c r="I484" s="251"/>
      <c r="J484" s="251"/>
      <c r="K484" s="251"/>
      <c r="L484" s="251"/>
      <c r="M484" s="251"/>
      <c r="N484" s="251"/>
    </row>
    <row r="485" spans="1:14" ht="84" customHeight="1" x14ac:dyDescent="0.25">
      <c r="A485" s="508">
        <v>29</v>
      </c>
      <c r="B485" s="69" t="s">
        <v>443</v>
      </c>
      <c r="C485" s="508" t="s">
        <v>24</v>
      </c>
      <c r="D485" s="246" t="s">
        <v>25</v>
      </c>
      <c r="E485" s="246" t="s">
        <v>25</v>
      </c>
      <c r="F485" s="477" t="s">
        <v>444</v>
      </c>
      <c r="G485" s="247"/>
      <c r="H485" s="247"/>
      <c r="I485" s="247"/>
      <c r="J485" s="247"/>
      <c r="K485" s="247"/>
      <c r="L485" s="250" t="s">
        <v>25</v>
      </c>
      <c r="M485" s="279" t="s">
        <v>25</v>
      </c>
      <c r="N485" s="246" t="s">
        <v>25</v>
      </c>
    </row>
    <row r="486" spans="1:14" s="170" customFormat="1" ht="18" x14ac:dyDescent="0.25">
      <c r="A486" s="617"/>
      <c r="B486" s="70" t="s">
        <v>445</v>
      </c>
      <c r="C486" s="509"/>
      <c r="D486" s="246"/>
      <c r="E486" s="246"/>
      <c r="F486" s="520"/>
      <c r="G486" s="54">
        <v>100</v>
      </c>
      <c r="H486" s="54">
        <v>100</v>
      </c>
      <c r="I486" s="54">
        <v>100</v>
      </c>
      <c r="J486" s="54">
        <v>100</v>
      </c>
      <c r="K486" s="54">
        <v>100</v>
      </c>
      <c r="L486" s="252"/>
      <c r="M486" s="279"/>
      <c r="N486" s="246"/>
    </row>
    <row r="487" spans="1:14" ht="18" x14ac:dyDescent="0.25">
      <c r="A487" s="618"/>
      <c r="B487" s="70" t="s">
        <v>446</v>
      </c>
      <c r="C487" s="510"/>
      <c r="D487" s="246"/>
      <c r="E487" s="246"/>
      <c r="F487" s="478"/>
      <c r="G487" s="54">
        <v>76.8</v>
      </c>
      <c r="H487" s="54">
        <v>79.5</v>
      </c>
      <c r="I487" s="54">
        <v>82.6</v>
      </c>
      <c r="J487" s="54">
        <v>85</v>
      </c>
      <c r="K487" s="54">
        <v>89</v>
      </c>
      <c r="L487" s="252"/>
      <c r="M487" s="279"/>
      <c r="N487" s="246"/>
    </row>
    <row r="488" spans="1:14" ht="18" x14ac:dyDescent="0.25">
      <c r="A488" s="65"/>
      <c r="B488" s="533" t="s">
        <v>422</v>
      </c>
      <c r="C488" s="532"/>
      <c r="D488" s="532"/>
      <c r="E488" s="532"/>
      <c r="F488" s="532"/>
      <c r="G488" s="533"/>
      <c r="H488" s="533"/>
      <c r="I488" s="533"/>
      <c r="J488" s="533"/>
      <c r="K488" s="533"/>
      <c r="L488" s="532"/>
      <c r="M488" s="532"/>
      <c r="N488" s="532"/>
    </row>
    <row r="489" spans="1:14" s="148" customFormat="1" ht="126" x14ac:dyDescent="0.25">
      <c r="A489" s="279">
        <v>1</v>
      </c>
      <c r="B489" s="240" t="s">
        <v>447</v>
      </c>
      <c r="C489" s="306" t="s">
        <v>232</v>
      </c>
      <c r="D489" s="241" t="s">
        <v>448</v>
      </c>
      <c r="E489" s="279" t="s">
        <v>316</v>
      </c>
      <c r="F489" s="279" t="s">
        <v>449</v>
      </c>
      <c r="G489" s="40">
        <v>18875.251</v>
      </c>
      <c r="H489" s="40">
        <v>19179.171999999999</v>
      </c>
      <c r="I489" s="40">
        <v>18748.400000000001</v>
      </c>
      <c r="J489" s="40">
        <v>19341.009999999998</v>
      </c>
      <c r="K489" s="40">
        <v>19341.009999999998</v>
      </c>
      <c r="L489" s="25">
        <f>G489+H489+I489+J489+K489</f>
        <v>95484.842999999993</v>
      </c>
      <c r="M489" s="279" t="s">
        <v>203</v>
      </c>
      <c r="N489" s="246">
        <v>261081015</v>
      </c>
    </row>
    <row r="490" spans="1:14" ht="23.25" hidden="1" x14ac:dyDescent="0.25">
      <c r="A490" s="396"/>
      <c r="B490" s="409" t="s">
        <v>143</v>
      </c>
      <c r="C490" s="394"/>
      <c r="D490" s="394"/>
      <c r="E490" s="396"/>
      <c r="F490" s="392"/>
      <c r="G490" s="415"/>
      <c r="H490" s="415"/>
      <c r="I490" s="396"/>
      <c r="J490" s="396"/>
      <c r="K490" s="415"/>
      <c r="L490" s="415"/>
      <c r="M490" s="396"/>
      <c r="N490" s="393"/>
    </row>
    <row r="491" spans="1:14" ht="23.25" hidden="1" x14ac:dyDescent="0.25">
      <c r="A491" s="396"/>
      <c r="B491" s="409" t="s">
        <v>203</v>
      </c>
      <c r="C491" s="394"/>
      <c r="D491" s="394"/>
      <c r="E491" s="396"/>
      <c r="F491" s="392"/>
      <c r="G491" s="414">
        <f>G489</f>
        <v>18875.251</v>
      </c>
      <c r="H491" s="414">
        <f>H489</f>
        <v>19179.171999999999</v>
      </c>
      <c r="I491" s="414">
        <f>I489</f>
        <v>18748.400000000001</v>
      </c>
      <c r="J491" s="414">
        <f>J489</f>
        <v>19341.009999999998</v>
      </c>
      <c r="K491" s="414">
        <f>K489</f>
        <v>19341.009999999998</v>
      </c>
      <c r="L491" s="414">
        <f>G491+H491+I491+J491+K491</f>
        <v>95484.842999999993</v>
      </c>
      <c r="M491" s="396"/>
      <c r="N491" s="393"/>
    </row>
    <row r="492" spans="1:14" ht="23.25" hidden="1" x14ac:dyDescent="0.25">
      <c r="A492" s="396"/>
      <c r="B492" s="409" t="s">
        <v>234</v>
      </c>
      <c r="C492" s="394"/>
      <c r="D492" s="394"/>
      <c r="E492" s="396"/>
      <c r="F492" s="392"/>
      <c r="G492" s="396"/>
      <c r="H492" s="396"/>
      <c r="I492" s="396"/>
      <c r="J492" s="396"/>
      <c r="K492" s="396"/>
      <c r="L492" s="396"/>
      <c r="M492" s="396"/>
      <c r="N492" s="393"/>
    </row>
    <row r="493" spans="1:14" s="170" customFormat="1" ht="18" x14ac:dyDescent="0.25">
      <c r="A493" s="251"/>
      <c r="B493" s="50" t="s">
        <v>22</v>
      </c>
      <c r="C493" s="250"/>
      <c r="D493" s="8"/>
      <c r="E493" s="8"/>
      <c r="F493" s="251"/>
      <c r="G493" s="253"/>
      <c r="H493" s="253"/>
      <c r="I493" s="253"/>
      <c r="J493" s="253"/>
      <c r="K493" s="253"/>
      <c r="L493" s="251"/>
      <c r="M493" s="251"/>
      <c r="N493" s="251"/>
    </row>
    <row r="494" spans="1:14" ht="93" x14ac:dyDescent="0.25">
      <c r="A494" s="250">
        <v>30</v>
      </c>
      <c r="B494" s="18" t="s">
        <v>450</v>
      </c>
      <c r="C494" s="250" t="s">
        <v>24</v>
      </c>
      <c r="D494" s="246" t="s">
        <v>25</v>
      </c>
      <c r="E494" s="246" t="s">
        <v>25</v>
      </c>
      <c r="F494" s="284" t="s">
        <v>444</v>
      </c>
      <c r="G494" s="54">
        <v>69.400000000000006</v>
      </c>
      <c r="H494" s="54">
        <v>75.599999999999994</v>
      </c>
      <c r="I494" s="54">
        <v>81.2</v>
      </c>
      <c r="J494" s="54">
        <v>86.4</v>
      </c>
      <c r="K494" s="54">
        <v>90.5</v>
      </c>
      <c r="L494" s="252" t="s">
        <v>25</v>
      </c>
      <c r="M494" s="279" t="s">
        <v>25</v>
      </c>
      <c r="N494" s="246" t="s">
        <v>25</v>
      </c>
    </row>
    <row r="495" spans="1:14" ht="18" x14ac:dyDescent="0.25">
      <c r="A495" s="65"/>
      <c r="B495" s="532" t="s">
        <v>422</v>
      </c>
      <c r="C495" s="532"/>
      <c r="D495" s="532"/>
      <c r="E495" s="532"/>
      <c r="F495" s="532"/>
      <c r="G495" s="533"/>
      <c r="H495" s="533"/>
      <c r="I495" s="533"/>
      <c r="J495" s="533"/>
      <c r="K495" s="533"/>
      <c r="L495" s="532"/>
      <c r="M495" s="532"/>
      <c r="N495" s="532"/>
    </row>
    <row r="496" spans="1:14" s="148" customFormat="1" ht="72" x14ac:dyDescent="0.25">
      <c r="A496" s="279">
        <v>1</v>
      </c>
      <c r="B496" s="240" t="s">
        <v>451</v>
      </c>
      <c r="C496" s="306" t="s">
        <v>232</v>
      </c>
      <c r="D496" s="279" t="s">
        <v>452</v>
      </c>
      <c r="E496" s="279" t="s">
        <v>316</v>
      </c>
      <c r="F496" s="279" t="s">
        <v>430</v>
      </c>
      <c r="G496" s="71">
        <v>4827.2240000000002</v>
      </c>
      <c r="H496" s="243">
        <v>5225.3149999999996</v>
      </c>
      <c r="I496" s="243">
        <v>5027.8</v>
      </c>
      <c r="J496" s="243">
        <v>5238.3</v>
      </c>
      <c r="K496" s="243">
        <v>5238.3</v>
      </c>
      <c r="L496" s="279">
        <f>G496+H496+I496+J496+K496</f>
        <v>25556.938999999998</v>
      </c>
      <c r="M496" s="279" t="s">
        <v>203</v>
      </c>
      <c r="N496" s="246">
        <v>261055015</v>
      </c>
    </row>
    <row r="497" spans="1:14" ht="23.25" hidden="1" x14ac:dyDescent="0.25">
      <c r="A497" s="396"/>
      <c r="B497" s="409" t="s">
        <v>143</v>
      </c>
      <c r="C497" s="394"/>
      <c r="D497" s="394"/>
      <c r="E497" s="396"/>
      <c r="F497" s="392"/>
      <c r="G497" s="415"/>
      <c r="H497" s="415"/>
      <c r="I497" s="396"/>
      <c r="J497" s="396"/>
      <c r="K497" s="415"/>
      <c r="L497" s="415"/>
      <c r="M497" s="396"/>
      <c r="N497" s="393"/>
    </row>
    <row r="498" spans="1:14" ht="23.25" hidden="1" x14ac:dyDescent="0.25">
      <c r="A498" s="396"/>
      <c r="B498" s="409" t="s">
        <v>203</v>
      </c>
      <c r="C498" s="394"/>
      <c r="D498" s="394"/>
      <c r="E498" s="396"/>
      <c r="F498" s="392"/>
      <c r="G498" s="415">
        <f>G496</f>
        <v>4827.2240000000002</v>
      </c>
      <c r="H498" s="415">
        <f>H496</f>
        <v>5225.3149999999996</v>
      </c>
      <c r="I498" s="415">
        <f>I496</f>
        <v>5027.8</v>
      </c>
      <c r="J498" s="415">
        <f>J496</f>
        <v>5238.3</v>
      </c>
      <c r="K498" s="415">
        <f>K496</f>
        <v>5238.3</v>
      </c>
      <c r="L498" s="415">
        <f>G498+H498+I498+J498+K498</f>
        <v>25556.938999999998</v>
      </c>
      <c r="M498" s="396"/>
      <c r="N498" s="393"/>
    </row>
    <row r="499" spans="1:14" ht="23.25" hidden="1" x14ac:dyDescent="0.25">
      <c r="A499" s="396"/>
      <c r="B499" s="409" t="s">
        <v>234</v>
      </c>
      <c r="C499" s="394"/>
      <c r="D499" s="394"/>
      <c r="E499" s="396"/>
      <c r="F499" s="392"/>
      <c r="G499" s="396"/>
      <c r="H499" s="396"/>
      <c r="I499" s="396"/>
      <c r="J499" s="396"/>
      <c r="K499" s="396"/>
      <c r="L499" s="396"/>
      <c r="M499" s="396"/>
      <c r="N499" s="393"/>
    </row>
    <row r="500" spans="1:14" s="170" customFormat="1" ht="18" x14ac:dyDescent="0.25">
      <c r="A500" s="251"/>
      <c r="B500" s="50" t="s">
        <v>22</v>
      </c>
      <c r="C500" s="250"/>
      <c r="D500" s="8"/>
      <c r="E500" s="8"/>
      <c r="F500" s="251"/>
      <c r="G500" s="253"/>
      <c r="H500" s="253"/>
      <c r="I500" s="253"/>
      <c r="J500" s="253"/>
      <c r="K500" s="253"/>
      <c r="L500" s="251"/>
      <c r="M500" s="251"/>
      <c r="N500" s="251"/>
    </row>
    <row r="501" spans="1:14" ht="126" x14ac:dyDescent="0.25">
      <c r="A501" s="250">
        <v>31</v>
      </c>
      <c r="B501" s="18" t="s">
        <v>453</v>
      </c>
      <c r="C501" s="250" t="s">
        <v>24</v>
      </c>
      <c r="D501" s="246" t="s">
        <v>25</v>
      </c>
      <c r="E501" s="246" t="s">
        <v>25</v>
      </c>
      <c r="F501" s="284" t="s">
        <v>454</v>
      </c>
      <c r="G501" s="54">
        <v>65</v>
      </c>
      <c r="H501" s="54">
        <v>70</v>
      </c>
      <c r="I501" s="54">
        <v>74.599999999999994</v>
      </c>
      <c r="J501" s="54">
        <v>79.900000000000006</v>
      </c>
      <c r="K501" s="54">
        <v>89.9</v>
      </c>
      <c r="L501" s="252" t="s">
        <v>25</v>
      </c>
      <c r="M501" s="279" t="s">
        <v>25</v>
      </c>
      <c r="N501" s="246" t="s">
        <v>25</v>
      </c>
    </row>
    <row r="502" spans="1:14" ht="18" x14ac:dyDescent="0.25">
      <c r="A502" s="65"/>
      <c r="B502" s="532" t="s">
        <v>422</v>
      </c>
      <c r="C502" s="532"/>
      <c r="D502" s="532"/>
      <c r="E502" s="532"/>
      <c r="F502" s="532"/>
      <c r="G502" s="533"/>
      <c r="H502" s="533"/>
      <c r="I502" s="533"/>
      <c r="J502" s="533"/>
      <c r="K502" s="533"/>
      <c r="L502" s="532"/>
      <c r="M502" s="532"/>
      <c r="N502" s="532"/>
    </row>
    <row r="503" spans="1:14" s="148" customFormat="1" ht="108" x14ac:dyDescent="0.25">
      <c r="A503" s="279">
        <v>1</v>
      </c>
      <c r="B503" s="191" t="s">
        <v>455</v>
      </c>
      <c r="C503" s="306" t="s">
        <v>232</v>
      </c>
      <c r="D503" s="265" t="s">
        <v>456</v>
      </c>
      <c r="E503" s="192" t="s">
        <v>316</v>
      </c>
      <c r="F503" s="192" t="s">
        <v>425</v>
      </c>
      <c r="G503" s="243">
        <v>405.2</v>
      </c>
      <c r="H503" s="243">
        <v>598</v>
      </c>
      <c r="I503" s="243">
        <v>598</v>
      </c>
      <c r="J503" s="243">
        <v>598</v>
      </c>
      <c r="K503" s="243">
        <v>598</v>
      </c>
      <c r="L503" s="279">
        <f>G503+H503+I503+J503+K503</f>
        <v>2797.2</v>
      </c>
      <c r="M503" s="279" t="s">
        <v>203</v>
      </c>
      <c r="N503" s="246">
        <v>261067015</v>
      </c>
    </row>
    <row r="504" spans="1:14" ht="23.25" hidden="1" x14ac:dyDescent="0.25">
      <c r="A504" s="396"/>
      <c r="B504" s="409" t="s">
        <v>143</v>
      </c>
      <c r="C504" s="394"/>
      <c r="D504" s="394"/>
      <c r="E504" s="396"/>
      <c r="F504" s="392"/>
      <c r="G504" s="415"/>
      <c r="H504" s="415"/>
      <c r="I504" s="396"/>
      <c r="J504" s="396"/>
      <c r="K504" s="415"/>
      <c r="L504" s="415"/>
      <c r="M504" s="396"/>
      <c r="N504" s="393"/>
    </row>
    <row r="505" spans="1:14" ht="23.25" hidden="1" x14ac:dyDescent="0.25">
      <c r="A505" s="396"/>
      <c r="B505" s="409" t="s">
        <v>203</v>
      </c>
      <c r="C505" s="394"/>
      <c r="D505" s="394"/>
      <c r="E505" s="396"/>
      <c r="F505" s="392"/>
      <c r="G505" s="415">
        <f>G503</f>
        <v>405.2</v>
      </c>
      <c r="H505" s="415">
        <f>H503</f>
        <v>598</v>
      </c>
      <c r="I505" s="415">
        <f>I503</f>
        <v>598</v>
      </c>
      <c r="J505" s="415">
        <f>J503</f>
        <v>598</v>
      </c>
      <c r="K505" s="415">
        <f>K503</f>
        <v>598</v>
      </c>
      <c r="L505" s="415">
        <f>G505+H505+I505+J505+K505</f>
        <v>2797.2</v>
      </c>
      <c r="M505" s="396"/>
      <c r="N505" s="393"/>
    </row>
    <row r="506" spans="1:14" ht="23.25" hidden="1" x14ac:dyDescent="0.25">
      <c r="A506" s="396"/>
      <c r="B506" s="409" t="s">
        <v>234</v>
      </c>
      <c r="C506" s="394"/>
      <c r="D506" s="394"/>
      <c r="E506" s="396"/>
      <c r="F506" s="392"/>
      <c r="G506" s="396"/>
      <c r="H506" s="396"/>
      <c r="I506" s="396"/>
      <c r="J506" s="396"/>
      <c r="K506" s="396"/>
      <c r="L506" s="396"/>
      <c r="M506" s="396"/>
      <c r="N506" s="393"/>
    </row>
    <row r="507" spans="1:14" s="170" customFormat="1" ht="18" x14ac:dyDescent="0.25">
      <c r="A507" s="251"/>
      <c r="B507" s="50" t="s">
        <v>22</v>
      </c>
      <c r="C507" s="250"/>
      <c r="D507" s="8"/>
      <c r="E507" s="8"/>
      <c r="F507" s="251"/>
      <c r="G507" s="253"/>
      <c r="H507" s="253"/>
      <c r="I507" s="253"/>
      <c r="J507" s="253"/>
      <c r="K507" s="253"/>
      <c r="L507" s="251"/>
      <c r="M507" s="251"/>
      <c r="N507" s="251"/>
    </row>
    <row r="508" spans="1:14" ht="111" x14ac:dyDescent="0.25">
      <c r="A508" s="250">
        <v>32</v>
      </c>
      <c r="B508" s="18" t="s">
        <v>457</v>
      </c>
      <c r="C508" s="250" t="s">
        <v>47</v>
      </c>
      <c r="D508" s="246" t="s">
        <v>25</v>
      </c>
      <c r="E508" s="246" t="s">
        <v>25</v>
      </c>
      <c r="F508" s="284" t="s">
        <v>454</v>
      </c>
      <c r="G508" s="54">
        <v>61</v>
      </c>
      <c r="H508" s="54">
        <v>61</v>
      </c>
      <c r="I508" s="54">
        <v>59</v>
      </c>
      <c r="J508" s="54">
        <v>59</v>
      </c>
      <c r="K508" s="54">
        <v>59</v>
      </c>
      <c r="L508" s="252" t="s">
        <v>25</v>
      </c>
      <c r="M508" s="279" t="s">
        <v>25</v>
      </c>
      <c r="N508" s="246" t="s">
        <v>25</v>
      </c>
    </row>
    <row r="509" spans="1:14" ht="18" x14ac:dyDescent="0.25">
      <c r="A509" s="65"/>
      <c r="B509" s="532" t="s">
        <v>422</v>
      </c>
      <c r="C509" s="532"/>
      <c r="D509" s="532"/>
      <c r="E509" s="532"/>
      <c r="F509" s="532"/>
      <c r="G509" s="533"/>
      <c r="H509" s="533"/>
      <c r="I509" s="533"/>
      <c r="J509" s="533"/>
      <c r="K509" s="533"/>
      <c r="L509" s="532"/>
      <c r="M509" s="532"/>
      <c r="N509" s="532"/>
    </row>
    <row r="510" spans="1:14" s="148" customFormat="1" ht="54" x14ac:dyDescent="0.25">
      <c r="A510" s="279">
        <v>1</v>
      </c>
      <c r="B510" s="191" t="s">
        <v>458</v>
      </c>
      <c r="C510" s="306" t="s">
        <v>232</v>
      </c>
      <c r="D510" s="265" t="s">
        <v>459</v>
      </c>
      <c r="E510" s="192" t="s">
        <v>316</v>
      </c>
      <c r="F510" s="192" t="s">
        <v>425</v>
      </c>
      <c r="G510" s="243">
        <v>2649.2</v>
      </c>
      <c r="H510" s="243">
        <v>2600</v>
      </c>
      <c r="I510" s="243">
        <v>3270.9</v>
      </c>
      <c r="J510" s="243">
        <v>3434.5</v>
      </c>
      <c r="K510" s="243">
        <v>3606.2</v>
      </c>
      <c r="L510" s="279">
        <f>G510+H510+I510+J510+K510</f>
        <v>15560.8</v>
      </c>
      <c r="M510" s="279" t="s">
        <v>203</v>
      </c>
      <c r="N510" s="246">
        <v>261067015</v>
      </c>
    </row>
    <row r="511" spans="1:14" ht="23.25" hidden="1" x14ac:dyDescent="0.25">
      <c r="A511" s="396"/>
      <c r="B511" s="409" t="s">
        <v>143</v>
      </c>
      <c r="C511" s="394"/>
      <c r="D511" s="394"/>
      <c r="E511" s="396"/>
      <c r="F511" s="392"/>
      <c r="G511" s="415"/>
      <c r="H511" s="415"/>
      <c r="I511" s="396"/>
      <c r="J511" s="396"/>
      <c r="K511" s="415"/>
      <c r="L511" s="415"/>
      <c r="M511" s="396"/>
      <c r="N511" s="393"/>
    </row>
    <row r="512" spans="1:14" ht="23.25" hidden="1" x14ac:dyDescent="0.25">
      <c r="A512" s="396"/>
      <c r="B512" s="409" t="s">
        <v>203</v>
      </c>
      <c r="C512" s="394"/>
      <c r="D512" s="394"/>
      <c r="E512" s="396"/>
      <c r="F512" s="392"/>
      <c r="G512" s="415">
        <f>G510</f>
        <v>2649.2</v>
      </c>
      <c r="H512" s="415">
        <f>H510</f>
        <v>2600</v>
      </c>
      <c r="I512" s="415">
        <f>I510</f>
        <v>3270.9</v>
      </c>
      <c r="J512" s="415">
        <f>J510</f>
        <v>3434.5</v>
      </c>
      <c r="K512" s="415">
        <f>K510</f>
        <v>3606.2</v>
      </c>
      <c r="L512" s="415">
        <f>G512+H512+I512+J512+K512</f>
        <v>15560.8</v>
      </c>
      <c r="M512" s="396"/>
      <c r="N512" s="393"/>
    </row>
    <row r="513" spans="1:14" ht="23.25" hidden="1" x14ac:dyDescent="0.25">
      <c r="A513" s="396"/>
      <c r="B513" s="409" t="s">
        <v>234</v>
      </c>
      <c r="C513" s="394"/>
      <c r="D513" s="394"/>
      <c r="E513" s="396"/>
      <c r="F513" s="392"/>
      <c r="G513" s="396"/>
      <c r="H513" s="396"/>
      <c r="I513" s="396"/>
      <c r="J513" s="396"/>
      <c r="K513" s="396"/>
      <c r="L513" s="396"/>
      <c r="M513" s="396"/>
      <c r="N513" s="393"/>
    </row>
    <row r="514" spans="1:14" ht="18" x14ac:dyDescent="0.25">
      <c r="A514" s="251"/>
      <c r="B514" s="50" t="s">
        <v>22</v>
      </c>
      <c r="C514" s="250"/>
      <c r="D514" s="8"/>
      <c r="E514" s="8"/>
      <c r="F514" s="251"/>
      <c r="G514" s="251"/>
      <c r="H514" s="251"/>
      <c r="I514" s="251"/>
      <c r="J514" s="251"/>
      <c r="K514" s="251"/>
      <c r="L514" s="251"/>
      <c r="M514" s="251"/>
      <c r="N514" s="251"/>
    </row>
    <row r="515" spans="1:14" s="170" customFormat="1" ht="141.75" customHeight="1" x14ac:dyDescent="0.25">
      <c r="A515" s="508">
        <v>33</v>
      </c>
      <c r="B515" s="18" t="s">
        <v>460</v>
      </c>
      <c r="C515" s="250" t="s">
        <v>24</v>
      </c>
      <c r="D515" s="246" t="s">
        <v>25</v>
      </c>
      <c r="E515" s="246" t="s">
        <v>25</v>
      </c>
      <c r="F515" s="477" t="s">
        <v>454</v>
      </c>
      <c r="G515" s="247">
        <v>22.2</v>
      </c>
      <c r="H515" s="247">
        <v>41.9</v>
      </c>
      <c r="I515" s="247">
        <v>70.900000000000006</v>
      </c>
      <c r="J515" s="250">
        <v>100</v>
      </c>
      <c r="K515" s="250">
        <v>100</v>
      </c>
      <c r="L515" s="250" t="s">
        <v>25</v>
      </c>
      <c r="M515" s="279" t="s">
        <v>25</v>
      </c>
      <c r="N515" s="246" t="s">
        <v>25</v>
      </c>
    </row>
    <row r="516" spans="1:14" ht="18" x14ac:dyDescent="0.25">
      <c r="A516" s="510"/>
      <c r="B516" s="18" t="s">
        <v>461</v>
      </c>
      <c r="C516" s="250"/>
      <c r="D516" s="246"/>
      <c r="E516" s="246"/>
      <c r="F516" s="615"/>
      <c r="G516" s="54">
        <v>22.2</v>
      </c>
      <c r="H516" s="54">
        <v>41.9</v>
      </c>
      <c r="I516" s="54">
        <v>100</v>
      </c>
      <c r="J516" s="72"/>
      <c r="K516" s="249"/>
      <c r="L516" s="250"/>
      <c r="M516" s="279"/>
      <c r="N516" s="246"/>
    </row>
    <row r="517" spans="1:14" ht="18" x14ac:dyDescent="0.25">
      <c r="A517" s="65"/>
      <c r="B517" s="532" t="s">
        <v>422</v>
      </c>
      <c r="C517" s="532"/>
      <c r="D517" s="532"/>
      <c r="E517" s="532"/>
      <c r="F517" s="532"/>
      <c r="G517" s="533"/>
      <c r="H517" s="533"/>
      <c r="I517" s="533"/>
      <c r="J517" s="533"/>
      <c r="K517" s="533"/>
      <c r="L517" s="532"/>
      <c r="M517" s="532"/>
      <c r="N517" s="532"/>
    </row>
    <row r="518" spans="1:14" s="148" customFormat="1" ht="72" x14ac:dyDescent="0.25">
      <c r="A518" s="279">
        <v>1</v>
      </c>
      <c r="B518" s="271" t="s">
        <v>462</v>
      </c>
      <c r="C518" s="306" t="s">
        <v>232</v>
      </c>
      <c r="D518" s="306" t="s">
        <v>463</v>
      </c>
      <c r="E518" s="192" t="s">
        <v>316</v>
      </c>
      <c r="F518" s="192" t="s">
        <v>1520</v>
      </c>
      <c r="G518" s="243">
        <v>549.73800000000006</v>
      </c>
      <c r="H518" s="243">
        <v>1128.1679999999999</v>
      </c>
      <c r="I518" s="243">
        <v>1500</v>
      </c>
      <c r="J518" s="243"/>
      <c r="K518" s="243"/>
      <c r="L518" s="243">
        <f>G518+H518+I518</f>
        <v>3177.9059999999999</v>
      </c>
      <c r="M518" s="279" t="s">
        <v>203</v>
      </c>
      <c r="N518" s="246">
        <v>261082015</v>
      </c>
    </row>
    <row r="519" spans="1:14" ht="23.25" hidden="1" x14ac:dyDescent="0.25">
      <c r="A519" s="396"/>
      <c r="B519" s="409" t="s">
        <v>143</v>
      </c>
      <c r="C519" s="394"/>
      <c r="D519" s="394"/>
      <c r="E519" s="396"/>
      <c r="F519" s="392"/>
      <c r="G519" s="415"/>
      <c r="H519" s="415"/>
      <c r="I519" s="396"/>
      <c r="J519" s="396"/>
      <c r="K519" s="415"/>
      <c r="L519" s="415"/>
      <c r="M519" s="396"/>
      <c r="N519" s="393"/>
    </row>
    <row r="520" spans="1:14" ht="23.25" hidden="1" x14ac:dyDescent="0.25">
      <c r="A520" s="396"/>
      <c r="B520" s="409" t="s">
        <v>203</v>
      </c>
      <c r="C520" s="394"/>
      <c r="D520" s="394"/>
      <c r="E520" s="396"/>
      <c r="F520" s="392"/>
      <c r="G520" s="415">
        <f>G518</f>
        <v>549.73800000000006</v>
      </c>
      <c r="H520" s="415">
        <f>H518</f>
        <v>1128.1679999999999</v>
      </c>
      <c r="I520" s="415">
        <f>I518</f>
        <v>1500</v>
      </c>
      <c r="J520" s="415"/>
      <c r="K520" s="415"/>
      <c r="L520" s="415">
        <f>G520+H520+I520+J520+K520</f>
        <v>3177.9059999999999</v>
      </c>
      <c r="M520" s="396"/>
      <c r="N520" s="393"/>
    </row>
    <row r="521" spans="1:14" ht="23.25" hidden="1" x14ac:dyDescent="0.25">
      <c r="A521" s="396"/>
      <c r="B521" s="409" t="s">
        <v>234</v>
      </c>
      <c r="C521" s="394"/>
      <c r="D521" s="394"/>
      <c r="E521" s="396"/>
      <c r="F521" s="392"/>
      <c r="G521" s="396"/>
      <c r="H521" s="396"/>
      <c r="I521" s="396"/>
      <c r="J521" s="396"/>
      <c r="K521" s="396"/>
      <c r="L521" s="396"/>
      <c r="M521" s="396"/>
      <c r="N521" s="393"/>
    </row>
    <row r="522" spans="1:14" s="170" customFormat="1" ht="18" x14ac:dyDescent="0.25">
      <c r="A522" s="251"/>
      <c r="B522" s="50" t="s">
        <v>22</v>
      </c>
      <c r="C522" s="250"/>
      <c r="D522" s="8"/>
      <c r="E522" s="8"/>
      <c r="F522" s="251"/>
      <c r="G522" s="253"/>
      <c r="H522" s="253"/>
      <c r="I522" s="253"/>
      <c r="J522" s="253"/>
      <c r="K522" s="253"/>
      <c r="L522" s="251"/>
      <c r="M522" s="251"/>
      <c r="N522" s="251"/>
    </row>
    <row r="523" spans="1:14" ht="147" x14ac:dyDescent="0.25">
      <c r="A523" s="250">
        <v>34</v>
      </c>
      <c r="B523" s="18" t="s">
        <v>464</v>
      </c>
      <c r="C523" s="250" t="s">
        <v>24</v>
      </c>
      <c r="D523" s="246" t="s">
        <v>25</v>
      </c>
      <c r="E523" s="246" t="s">
        <v>25</v>
      </c>
      <c r="F523" s="284" t="s">
        <v>444</v>
      </c>
      <c r="G523" s="54">
        <v>50</v>
      </c>
      <c r="H523" s="54">
        <v>65.8</v>
      </c>
      <c r="I523" s="54">
        <v>73.8</v>
      </c>
      <c r="J523" s="54">
        <v>80.7</v>
      </c>
      <c r="K523" s="54">
        <v>100</v>
      </c>
      <c r="L523" s="252" t="s">
        <v>25</v>
      </c>
      <c r="M523" s="279" t="s">
        <v>25</v>
      </c>
      <c r="N523" s="246" t="s">
        <v>25</v>
      </c>
    </row>
    <row r="524" spans="1:14" ht="18" x14ac:dyDescent="0.25">
      <c r="A524" s="65"/>
      <c r="B524" s="532" t="s">
        <v>422</v>
      </c>
      <c r="C524" s="532"/>
      <c r="D524" s="532"/>
      <c r="E524" s="532"/>
      <c r="F524" s="532"/>
      <c r="G524" s="533"/>
      <c r="H524" s="533"/>
      <c r="I524" s="533"/>
      <c r="J524" s="533"/>
      <c r="K524" s="533"/>
      <c r="L524" s="532"/>
      <c r="M524" s="532"/>
      <c r="N524" s="532"/>
    </row>
    <row r="525" spans="1:14" s="148" customFormat="1" ht="108" x14ac:dyDescent="0.25">
      <c r="A525" s="279">
        <v>1</v>
      </c>
      <c r="B525" s="271" t="s">
        <v>465</v>
      </c>
      <c r="C525" s="306" t="s">
        <v>232</v>
      </c>
      <c r="D525" s="279" t="s">
        <v>466</v>
      </c>
      <c r="E525" s="192" t="s">
        <v>316</v>
      </c>
      <c r="F525" s="192" t="s">
        <v>425</v>
      </c>
      <c r="G525" s="243">
        <v>652.15800000000002</v>
      </c>
      <c r="H525" s="243">
        <v>734.30899999999997</v>
      </c>
      <c r="I525" s="243">
        <v>785.71</v>
      </c>
      <c r="J525" s="243">
        <v>840.71</v>
      </c>
      <c r="K525" s="243">
        <v>899.56</v>
      </c>
      <c r="L525" s="243">
        <f>G525+H525+I525+J525+K525</f>
        <v>3912.4470000000001</v>
      </c>
      <c r="M525" s="279" t="s">
        <v>203</v>
      </c>
      <c r="N525" s="279" t="s">
        <v>467</v>
      </c>
    </row>
    <row r="526" spans="1:14" ht="23.25" hidden="1" x14ac:dyDescent="0.25">
      <c r="A526" s="396"/>
      <c r="B526" s="409" t="s">
        <v>143</v>
      </c>
      <c r="C526" s="394"/>
      <c r="D526" s="394"/>
      <c r="E526" s="396"/>
      <c r="F526" s="392"/>
      <c r="G526" s="415"/>
      <c r="H526" s="415"/>
      <c r="I526" s="396"/>
      <c r="J526" s="396"/>
      <c r="K526" s="415"/>
      <c r="L526" s="415"/>
      <c r="M526" s="396"/>
      <c r="N526" s="393"/>
    </row>
    <row r="527" spans="1:14" ht="23.25" hidden="1" x14ac:dyDescent="0.25">
      <c r="A527" s="396"/>
      <c r="B527" s="409" t="s">
        <v>203</v>
      </c>
      <c r="C527" s="394"/>
      <c r="D527" s="394"/>
      <c r="E527" s="396"/>
      <c r="F527" s="392"/>
      <c r="G527" s="415">
        <f>G525</f>
        <v>652.15800000000002</v>
      </c>
      <c r="H527" s="415">
        <f>H525</f>
        <v>734.30899999999997</v>
      </c>
      <c r="I527" s="415">
        <f>I525</f>
        <v>785.71</v>
      </c>
      <c r="J527" s="415">
        <f>J525</f>
        <v>840.71</v>
      </c>
      <c r="K527" s="415">
        <f>K525</f>
        <v>899.56</v>
      </c>
      <c r="L527" s="415">
        <f>G527+H527+I527+J527+K527</f>
        <v>3912.4470000000001</v>
      </c>
      <c r="M527" s="396"/>
      <c r="N527" s="393"/>
    </row>
    <row r="528" spans="1:14" ht="23.25" hidden="1" x14ac:dyDescent="0.25">
      <c r="A528" s="396"/>
      <c r="B528" s="409" t="s">
        <v>234</v>
      </c>
      <c r="C528" s="394"/>
      <c r="D528" s="394"/>
      <c r="E528" s="396"/>
      <c r="F528" s="392"/>
      <c r="G528" s="396"/>
      <c r="H528" s="396"/>
      <c r="I528" s="396"/>
      <c r="J528" s="396"/>
      <c r="K528" s="396"/>
      <c r="L528" s="396"/>
      <c r="M528" s="396"/>
      <c r="N528" s="393"/>
    </row>
    <row r="529" spans="1:14" s="170" customFormat="1" ht="18" x14ac:dyDescent="0.25">
      <c r="A529" s="251"/>
      <c r="B529" s="50" t="s">
        <v>22</v>
      </c>
      <c r="C529" s="250"/>
      <c r="D529" s="8"/>
      <c r="E529" s="8"/>
      <c r="F529" s="251"/>
      <c r="G529" s="253"/>
      <c r="H529" s="253"/>
      <c r="I529" s="253"/>
      <c r="J529" s="253"/>
      <c r="K529" s="253"/>
      <c r="L529" s="251"/>
      <c r="M529" s="251"/>
      <c r="N529" s="251"/>
    </row>
    <row r="530" spans="1:14" ht="129" x14ac:dyDescent="0.25">
      <c r="A530" s="250">
        <v>35</v>
      </c>
      <c r="B530" s="18" t="s">
        <v>468</v>
      </c>
      <c r="C530" s="250" t="s">
        <v>24</v>
      </c>
      <c r="D530" s="246" t="s">
        <v>25</v>
      </c>
      <c r="E530" s="246" t="s">
        <v>25</v>
      </c>
      <c r="F530" s="284" t="s">
        <v>444</v>
      </c>
      <c r="G530" s="54">
        <v>77.7</v>
      </c>
      <c r="H530" s="54">
        <v>77.099999999999994</v>
      </c>
      <c r="I530" s="54">
        <v>81.8</v>
      </c>
      <c r="J530" s="54">
        <v>90.9</v>
      </c>
      <c r="K530" s="54">
        <v>100</v>
      </c>
      <c r="L530" s="252" t="s">
        <v>25</v>
      </c>
      <c r="M530" s="279" t="s">
        <v>25</v>
      </c>
      <c r="N530" s="246" t="s">
        <v>25</v>
      </c>
    </row>
    <row r="531" spans="1:14" ht="18" x14ac:dyDescent="0.25">
      <c r="A531" s="65"/>
      <c r="B531" s="532" t="s">
        <v>422</v>
      </c>
      <c r="C531" s="532"/>
      <c r="D531" s="532"/>
      <c r="E531" s="532"/>
      <c r="F531" s="532"/>
      <c r="G531" s="533"/>
      <c r="H531" s="533"/>
      <c r="I531" s="533"/>
      <c r="J531" s="533"/>
      <c r="K531" s="533"/>
      <c r="L531" s="532"/>
      <c r="M531" s="532"/>
      <c r="N531" s="532"/>
    </row>
    <row r="532" spans="1:14" s="148" customFormat="1" ht="81" customHeight="1" x14ac:dyDescent="0.25">
      <c r="A532" s="279">
        <v>1</v>
      </c>
      <c r="B532" s="271" t="s">
        <v>469</v>
      </c>
      <c r="C532" s="306" t="s">
        <v>232</v>
      </c>
      <c r="D532" s="279" t="s">
        <v>452</v>
      </c>
      <c r="E532" s="192" t="s">
        <v>316</v>
      </c>
      <c r="F532" s="192" t="s">
        <v>430</v>
      </c>
      <c r="G532" s="243">
        <v>11330</v>
      </c>
      <c r="H532" s="243">
        <v>11441.367</v>
      </c>
      <c r="I532" s="243">
        <v>12242.262000000001</v>
      </c>
      <c r="J532" s="243">
        <v>13099.221</v>
      </c>
      <c r="K532" s="243">
        <v>14016.165999999999</v>
      </c>
      <c r="L532" s="279">
        <f>G532+H532+I532+J532+K532</f>
        <v>62129.015999999996</v>
      </c>
      <c r="M532" s="279" t="s">
        <v>203</v>
      </c>
      <c r="N532" s="279">
        <v>261024045</v>
      </c>
    </row>
    <row r="533" spans="1:14" ht="23.25" hidden="1" x14ac:dyDescent="0.25">
      <c r="A533" s="396"/>
      <c r="B533" s="409" t="s">
        <v>143</v>
      </c>
      <c r="C533" s="394"/>
      <c r="D533" s="394"/>
      <c r="E533" s="396"/>
      <c r="F533" s="392"/>
      <c r="G533" s="415"/>
      <c r="H533" s="415"/>
      <c r="I533" s="396"/>
      <c r="J533" s="396"/>
      <c r="K533" s="415"/>
      <c r="L533" s="415"/>
      <c r="M533" s="396"/>
      <c r="N533" s="393"/>
    </row>
    <row r="534" spans="1:14" ht="23.25" hidden="1" x14ac:dyDescent="0.25">
      <c r="A534" s="396"/>
      <c r="B534" s="409" t="s">
        <v>203</v>
      </c>
      <c r="C534" s="394"/>
      <c r="D534" s="394"/>
      <c r="E534" s="396"/>
      <c r="F534" s="392"/>
      <c r="G534" s="415">
        <f>G532</f>
        <v>11330</v>
      </c>
      <c r="H534" s="415">
        <f>H532</f>
        <v>11441.367</v>
      </c>
      <c r="I534" s="415">
        <f>I532</f>
        <v>12242.262000000001</v>
      </c>
      <c r="J534" s="415">
        <f>J532</f>
        <v>13099.221</v>
      </c>
      <c r="K534" s="415">
        <f>K532</f>
        <v>14016.165999999999</v>
      </c>
      <c r="L534" s="415">
        <f>G534+H534+I534+J534+K534</f>
        <v>62129.015999999996</v>
      </c>
      <c r="M534" s="396"/>
      <c r="N534" s="393"/>
    </row>
    <row r="535" spans="1:14" ht="23.25" hidden="1" x14ac:dyDescent="0.25">
      <c r="A535" s="396"/>
      <c r="B535" s="409" t="s">
        <v>234</v>
      </c>
      <c r="C535" s="394"/>
      <c r="D535" s="394"/>
      <c r="E535" s="396"/>
      <c r="F535" s="392"/>
      <c r="G535" s="396"/>
      <c r="H535" s="396"/>
      <c r="I535" s="396"/>
      <c r="J535" s="396"/>
      <c r="K535" s="396"/>
      <c r="L535" s="396"/>
      <c r="M535" s="396"/>
      <c r="N535" s="393"/>
    </row>
    <row r="536" spans="1:14" ht="18" x14ac:dyDescent="0.25">
      <c r="A536" s="251"/>
      <c r="B536" s="50" t="s">
        <v>22</v>
      </c>
      <c r="C536" s="250"/>
      <c r="D536" s="8"/>
      <c r="E536" s="8"/>
      <c r="F536" s="251"/>
      <c r="G536" s="253"/>
      <c r="H536" s="253"/>
      <c r="I536" s="253"/>
      <c r="J536" s="253"/>
      <c r="K536" s="253"/>
      <c r="L536" s="251"/>
      <c r="M536" s="251"/>
      <c r="N536" s="251"/>
    </row>
    <row r="537" spans="1:14" ht="93" x14ac:dyDescent="0.25">
      <c r="A537" s="250">
        <v>36</v>
      </c>
      <c r="B537" s="18" t="s">
        <v>470</v>
      </c>
      <c r="C537" s="250" t="s">
        <v>24</v>
      </c>
      <c r="D537" s="246" t="s">
        <v>25</v>
      </c>
      <c r="E537" s="246" t="s">
        <v>25</v>
      </c>
      <c r="F537" s="284" t="s">
        <v>454</v>
      </c>
      <c r="G537" s="54"/>
      <c r="H537" s="54">
        <v>85</v>
      </c>
      <c r="I537" s="54">
        <v>90</v>
      </c>
      <c r="J537" s="54">
        <v>95</v>
      </c>
      <c r="K537" s="54">
        <v>100</v>
      </c>
      <c r="L537" s="252" t="s">
        <v>25</v>
      </c>
      <c r="M537" s="279" t="s">
        <v>25</v>
      </c>
      <c r="N537" s="246" t="s">
        <v>25</v>
      </c>
    </row>
    <row r="538" spans="1:14" ht="18" x14ac:dyDescent="0.25">
      <c r="A538" s="65"/>
      <c r="B538" s="532" t="s">
        <v>422</v>
      </c>
      <c r="C538" s="532"/>
      <c r="D538" s="532"/>
      <c r="E538" s="532"/>
      <c r="F538" s="532"/>
      <c r="G538" s="533"/>
      <c r="H538" s="533"/>
      <c r="I538" s="533"/>
      <c r="J538" s="533"/>
      <c r="K538" s="533"/>
      <c r="L538" s="532"/>
      <c r="M538" s="532"/>
      <c r="N538" s="532"/>
    </row>
    <row r="539" spans="1:14" ht="36" x14ac:dyDescent="0.25">
      <c r="A539" s="279">
        <v>1</v>
      </c>
      <c r="B539" s="277" t="s">
        <v>471</v>
      </c>
      <c r="C539" s="307"/>
      <c r="D539" s="307"/>
      <c r="E539" s="279" t="s">
        <v>316</v>
      </c>
      <c r="F539" s="279" t="s">
        <v>472</v>
      </c>
      <c r="G539" s="610" t="s">
        <v>473</v>
      </c>
      <c r="H539" s="611"/>
      <c r="I539" s="611"/>
      <c r="J539" s="611"/>
      <c r="K539" s="612"/>
      <c r="L539" s="307"/>
      <c r="M539" s="307"/>
      <c r="N539" s="251"/>
    </row>
    <row r="540" spans="1:14" ht="18" x14ac:dyDescent="0.25">
      <c r="A540" s="251"/>
      <c r="B540" s="50" t="s">
        <v>22</v>
      </c>
      <c r="C540" s="250"/>
      <c r="D540" s="8"/>
      <c r="E540" s="8"/>
      <c r="F540" s="251"/>
      <c r="G540" s="253"/>
      <c r="H540" s="253"/>
      <c r="I540" s="253"/>
      <c r="J540" s="253"/>
      <c r="K540" s="253"/>
      <c r="L540" s="251"/>
      <c r="M540" s="251"/>
      <c r="N540" s="251"/>
    </row>
    <row r="541" spans="1:14" ht="135.75" customHeight="1" x14ac:dyDescent="0.25">
      <c r="A541" s="508">
        <v>37</v>
      </c>
      <c r="B541" s="18" t="s">
        <v>474</v>
      </c>
      <c r="C541" s="250" t="s">
        <v>24</v>
      </c>
      <c r="D541" s="246" t="s">
        <v>25</v>
      </c>
      <c r="E541" s="246" t="s">
        <v>25</v>
      </c>
      <c r="F541" s="284" t="s">
        <v>475</v>
      </c>
      <c r="G541" s="54"/>
      <c r="H541" s="54">
        <v>85</v>
      </c>
      <c r="I541" s="54">
        <v>90</v>
      </c>
      <c r="J541" s="54">
        <v>95</v>
      </c>
      <c r="K541" s="54">
        <v>100</v>
      </c>
      <c r="L541" s="252" t="s">
        <v>25</v>
      </c>
      <c r="M541" s="279" t="s">
        <v>25</v>
      </c>
      <c r="N541" s="246" t="s">
        <v>25</v>
      </c>
    </row>
    <row r="542" spans="1:14" ht="54" x14ac:dyDescent="0.25">
      <c r="A542" s="510"/>
      <c r="B542" s="18" t="s">
        <v>476</v>
      </c>
      <c r="C542" s="250"/>
      <c r="D542" s="246"/>
      <c r="E542" s="246"/>
      <c r="F542" s="284"/>
      <c r="G542" s="54"/>
      <c r="H542" s="54">
        <v>85</v>
      </c>
      <c r="I542" s="54">
        <v>86</v>
      </c>
      <c r="J542" s="54">
        <v>86</v>
      </c>
      <c r="K542" s="54">
        <v>87</v>
      </c>
      <c r="L542" s="252"/>
      <c r="M542" s="279"/>
      <c r="N542" s="246"/>
    </row>
    <row r="543" spans="1:14" ht="18" x14ac:dyDescent="0.25">
      <c r="A543" s="65"/>
      <c r="B543" s="532" t="s">
        <v>422</v>
      </c>
      <c r="C543" s="532"/>
      <c r="D543" s="532"/>
      <c r="E543" s="532"/>
      <c r="F543" s="532"/>
      <c r="G543" s="533"/>
      <c r="H543" s="533"/>
      <c r="I543" s="533"/>
      <c r="J543" s="533"/>
      <c r="K543" s="533"/>
      <c r="L543" s="532"/>
      <c r="M543" s="532"/>
      <c r="N543" s="532"/>
    </row>
    <row r="544" spans="1:14" ht="18" x14ac:dyDescent="0.25">
      <c r="A544" s="607" t="s">
        <v>477</v>
      </c>
      <c r="B544" s="608"/>
      <c r="C544" s="608"/>
      <c r="D544" s="608"/>
      <c r="E544" s="608"/>
      <c r="F544" s="608"/>
      <c r="G544" s="608"/>
      <c r="H544" s="608"/>
      <c r="I544" s="608"/>
      <c r="J544" s="608"/>
      <c r="K544" s="608"/>
      <c r="L544" s="608"/>
      <c r="M544" s="608"/>
      <c r="N544" s="609"/>
    </row>
    <row r="545" spans="1:14" ht="18" x14ac:dyDescent="0.25">
      <c r="A545" s="251"/>
      <c r="B545" s="50" t="s">
        <v>22</v>
      </c>
      <c r="C545" s="250"/>
      <c r="D545" s="8"/>
      <c r="E545" s="8"/>
      <c r="F545" s="251"/>
      <c r="G545" s="253"/>
      <c r="H545" s="253"/>
      <c r="I545" s="253"/>
      <c r="J545" s="253"/>
      <c r="K545" s="253"/>
      <c r="L545" s="251"/>
      <c r="M545" s="251"/>
      <c r="N545" s="251"/>
    </row>
    <row r="546" spans="1:14" ht="54" x14ac:dyDescent="0.25">
      <c r="A546" s="250">
        <v>38</v>
      </c>
      <c r="B546" s="18" t="s">
        <v>478</v>
      </c>
      <c r="C546" s="250" t="s">
        <v>479</v>
      </c>
      <c r="D546" s="246" t="s">
        <v>25</v>
      </c>
      <c r="E546" s="246" t="s">
        <v>25</v>
      </c>
      <c r="F546" s="284" t="s">
        <v>480</v>
      </c>
      <c r="G546" s="54">
        <v>71.8</v>
      </c>
      <c r="H546" s="54">
        <v>72.2</v>
      </c>
      <c r="I546" s="54">
        <v>72.599999999999994</v>
      </c>
      <c r="J546" s="54">
        <v>73.099999999999994</v>
      </c>
      <c r="K546" s="54">
        <v>73.5</v>
      </c>
      <c r="L546" s="252" t="s">
        <v>25</v>
      </c>
      <c r="M546" s="279" t="s">
        <v>25</v>
      </c>
      <c r="N546" s="246" t="s">
        <v>25</v>
      </c>
    </row>
    <row r="547" spans="1:14" s="170" customFormat="1" ht="18" x14ac:dyDescent="0.25">
      <c r="A547" s="65"/>
      <c r="B547" s="532" t="s">
        <v>422</v>
      </c>
      <c r="C547" s="532"/>
      <c r="D547" s="532"/>
      <c r="E547" s="532"/>
      <c r="F547" s="532"/>
      <c r="G547" s="533"/>
      <c r="H547" s="533"/>
      <c r="I547" s="533"/>
      <c r="J547" s="533"/>
      <c r="K547" s="533"/>
      <c r="L547" s="532"/>
      <c r="M547" s="532"/>
      <c r="N547" s="532"/>
    </row>
    <row r="548" spans="1:14" s="148" customFormat="1" ht="90" x14ac:dyDescent="0.25">
      <c r="A548" s="279">
        <v>1</v>
      </c>
      <c r="B548" s="271" t="s">
        <v>481</v>
      </c>
      <c r="C548" s="279" t="s">
        <v>482</v>
      </c>
      <c r="D548" s="279" t="s">
        <v>202</v>
      </c>
      <c r="E548" s="279" t="s">
        <v>33</v>
      </c>
      <c r="F548" s="234" t="s">
        <v>1566</v>
      </c>
      <c r="G548" s="150">
        <v>234676</v>
      </c>
      <c r="H548" s="150">
        <v>237713</v>
      </c>
      <c r="I548" s="150">
        <v>237998</v>
      </c>
      <c r="J548" s="150">
        <v>238425</v>
      </c>
      <c r="K548" s="150">
        <v>2392547</v>
      </c>
      <c r="L548" s="150">
        <f>G548+H548+I548+J548+K548</f>
        <v>3341359</v>
      </c>
      <c r="M548" s="279" t="s">
        <v>1567</v>
      </c>
      <c r="N548" s="279"/>
    </row>
    <row r="549" spans="1:14" s="148" customFormat="1" ht="90" x14ac:dyDescent="0.25">
      <c r="A549" s="279">
        <v>2</v>
      </c>
      <c r="B549" s="271" t="s">
        <v>485</v>
      </c>
      <c r="C549" s="279" t="s">
        <v>482</v>
      </c>
      <c r="D549" s="279" t="s">
        <v>202</v>
      </c>
      <c r="E549" s="279" t="s">
        <v>33</v>
      </c>
      <c r="F549" s="234" t="s">
        <v>1566</v>
      </c>
      <c r="G549" s="150">
        <v>124089</v>
      </c>
      <c r="H549" s="150">
        <v>124326</v>
      </c>
      <c r="I549" s="150">
        <v>124758</v>
      </c>
      <c r="J549" s="150">
        <v>124988</v>
      </c>
      <c r="K549" s="150">
        <v>125756</v>
      </c>
      <c r="L549" s="150">
        <f>G549+H549+I549+J549+K549</f>
        <v>623917</v>
      </c>
      <c r="M549" s="279" t="s">
        <v>1567</v>
      </c>
      <c r="N549" s="279"/>
    </row>
    <row r="550" spans="1:14" s="148" customFormat="1" ht="54.75" customHeight="1" x14ac:dyDescent="0.25">
      <c r="A550" s="279">
        <v>3</v>
      </c>
      <c r="B550" s="271" t="s">
        <v>486</v>
      </c>
      <c r="C550" s="279" t="s">
        <v>1568</v>
      </c>
      <c r="D550" s="279" t="s">
        <v>487</v>
      </c>
      <c r="E550" s="279" t="s">
        <v>33</v>
      </c>
      <c r="F550" s="234" t="s">
        <v>1566</v>
      </c>
      <c r="G550" s="23">
        <v>1.237965</v>
      </c>
      <c r="H550" s="23">
        <v>3.1333030000000002</v>
      </c>
      <c r="I550" s="23">
        <v>3.2222909999999998</v>
      </c>
      <c r="J550" s="23">
        <v>3.306384</v>
      </c>
      <c r="K550" s="150"/>
      <c r="L550" s="150">
        <f>G550+H550+I550+J550+K550</f>
        <v>10.899943</v>
      </c>
      <c r="M550" s="279" t="s">
        <v>203</v>
      </c>
      <c r="N550" s="150">
        <v>253041015</v>
      </c>
    </row>
    <row r="551" spans="1:14" s="148" customFormat="1" ht="52.5" customHeight="1" x14ac:dyDescent="0.25">
      <c r="A551" s="279">
        <v>4</v>
      </c>
      <c r="B551" s="271" t="s">
        <v>488</v>
      </c>
      <c r="C551" s="279" t="s">
        <v>24</v>
      </c>
      <c r="D551" s="279" t="s">
        <v>202</v>
      </c>
      <c r="E551" s="279" t="s">
        <v>33</v>
      </c>
      <c r="F551" s="234" t="s">
        <v>1566</v>
      </c>
      <c r="G551" s="150">
        <v>30.3</v>
      </c>
      <c r="H551" s="150">
        <v>30.6</v>
      </c>
      <c r="I551" s="150">
        <v>30.8</v>
      </c>
      <c r="J551" s="150">
        <v>31.5</v>
      </c>
      <c r="K551" s="150">
        <v>31.6</v>
      </c>
      <c r="L551" s="150">
        <f>G551+H551+I551+J551+K551</f>
        <v>154.80000000000001</v>
      </c>
      <c r="M551" s="279" t="s">
        <v>484</v>
      </c>
      <c r="N551" s="279"/>
    </row>
    <row r="552" spans="1:14" s="148" customFormat="1" ht="71.25" customHeight="1" x14ac:dyDescent="0.25">
      <c r="A552" s="279">
        <v>5</v>
      </c>
      <c r="B552" s="271" t="s">
        <v>489</v>
      </c>
      <c r="C552" s="279" t="s">
        <v>24</v>
      </c>
      <c r="D552" s="279" t="s">
        <v>202</v>
      </c>
      <c r="E552" s="279" t="s">
        <v>33</v>
      </c>
      <c r="F552" s="234" t="s">
        <v>1566</v>
      </c>
      <c r="G552" s="150">
        <v>53.6</v>
      </c>
      <c r="H552" s="150">
        <v>54</v>
      </c>
      <c r="I552" s="150">
        <v>54.5</v>
      </c>
      <c r="J552" s="150">
        <v>54.9</v>
      </c>
      <c r="K552" s="150">
        <v>55.1</v>
      </c>
      <c r="L552" s="150">
        <f>G552+H552+I552+J552+K552</f>
        <v>272.10000000000002</v>
      </c>
      <c r="M552" s="279" t="s">
        <v>484</v>
      </c>
      <c r="N552" s="279"/>
    </row>
    <row r="553" spans="1:14" ht="23.25" hidden="1" x14ac:dyDescent="0.25">
      <c r="A553" s="396"/>
      <c r="B553" s="409" t="s">
        <v>143</v>
      </c>
      <c r="C553" s="394"/>
      <c r="D553" s="394"/>
      <c r="E553" s="396"/>
      <c r="F553" s="392"/>
      <c r="G553" s="415"/>
      <c r="H553" s="415"/>
      <c r="I553" s="396"/>
      <c r="J553" s="396"/>
      <c r="K553" s="415"/>
      <c r="L553" s="415"/>
      <c r="M553" s="396"/>
      <c r="N553" s="393"/>
    </row>
    <row r="554" spans="1:14" ht="23.25" hidden="1" x14ac:dyDescent="0.25">
      <c r="A554" s="396"/>
      <c r="B554" s="409" t="s">
        <v>203</v>
      </c>
      <c r="C554" s="394"/>
      <c r="D554" s="394"/>
      <c r="E554" s="396"/>
      <c r="F554" s="392"/>
      <c r="G554" s="415">
        <f>G550</f>
        <v>1.237965</v>
      </c>
      <c r="H554" s="415">
        <f>H550</f>
        <v>3.1333030000000002</v>
      </c>
      <c r="I554" s="415">
        <f>I550</f>
        <v>3.2222909999999998</v>
      </c>
      <c r="J554" s="415">
        <f>J550</f>
        <v>3.306384</v>
      </c>
      <c r="K554" s="415"/>
      <c r="L554" s="415">
        <f>G554+H554+I554+J554</f>
        <v>10.899943</v>
      </c>
      <c r="M554" s="396"/>
      <c r="N554" s="393"/>
    </row>
    <row r="555" spans="1:14" ht="23.25" hidden="1" x14ac:dyDescent="0.25">
      <c r="A555" s="396"/>
      <c r="B555" s="409" t="s">
        <v>234</v>
      </c>
      <c r="C555" s="394"/>
      <c r="D555" s="394"/>
      <c r="E555" s="396"/>
      <c r="F555" s="392"/>
      <c r="G555" s="396"/>
      <c r="H555" s="396"/>
      <c r="I555" s="396"/>
      <c r="J555" s="396"/>
      <c r="K555" s="396"/>
      <c r="L555" s="396"/>
      <c r="M555" s="396"/>
      <c r="N555" s="393"/>
    </row>
    <row r="556" spans="1:14" s="170" customFormat="1" ht="18" x14ac:dyDescent="0.25">
      <c r="A556" s="251"/>
      <c r="B556" s="50" t="s">
        <v>22</v>
      </c>
      <c r="C556" s="250"/>
      <c r="D556" s="8"/>
      <c r="E556" s="8"/>
      <c r="F556" s="251"/>
      <c r="G556" s="253"/>
      <c r="H556" s="253"/>
      <c r="I556" s="253"/>
      <c r="J556" s="253"/>
      <c r="K556" s="253"/>
      <c r="L556" s="251"/>
      <c r="M556" s="251"/>
      <c r="N556" s="251"/>
    </row>
    <row r="557" spans="1:14" ht="72" x14ac:dyDescent="0.25">
      <c r="A557" s="250">
        <v>39</v>
      </c>
      <c r="B557" s="18" t="s">
        <v>490</v>
      </c>
      <c r="C557" s="250" t="s">
        <v>491</v>
      </c>
      <c r="D557" s="246" t="s">
        <v>25</v>
      </c>
      <c r="E557" s="246" t="s">
        <v>25</v>
      </c>
      <c r="F557" s="284" t="s">
        <v>483</v>
      </c>
      <c r="G557" s="54">
        <v>7.7</v>
      </c>
      <c r="H557" s="54">
        <v>7.6</v>
      </c>
      <c r="I557" s="54">
        <v>7.5</v>
      </c>
      <c r="J557" s="54">
        <v>7.4</v>
      </c>
      <c r="K557" s="54">
        <v>7.3</v>
      </c>
      <c r="L557" s="252" t="s">
        <v>25</v>
      </c>
      <c r="M557" s="279" t="s">
        <v>25</v>
      </c>
      <c r="N557" s="246" t="s">
        <v>25</v>
      </c>
    </row>
    <row r="558" spans="1:14" ht="18" customHeight="1" x14ac:dyDescent="0.25">
      <c r="A558" s="65"/>
      <c r="B558" s="547" t="s">
        <v>422</v>
      </c>
      <c r="C558" s="548"/>
      <c r="D558" s="548"/>
      <c r="E558" s="548"/>
      <c r="F558" s="548"/>
      <c r="G558" s="548"/>
      <c r="H558" s="548"/>
      <c r="I558" s="548"/>
      <c r="J558" s="548"/>
      <c r="K558" s="548"/>
      <c r="L558" s="548"/>
      <c r="M558" s="548"/>
      <c r="N558" s="549"/>
    </row>
    <row r="559" spans="1:14" s="148" customFormat="1" ht="36" x14ac:dyDescent="0.25">
      <c r="A559" s="279">
        <v>1</v>
      </c>
      <c r="B559" s="48" t="s">
        <v>1565</v>
      </c>
      <c r="C559" s="279" t="s">
        <v>1568</v>
      </c>
      <c r="D559" s="246" t="s">
        <v>493</v>
      </c>
      <c r="E559" s="279" t="s">
        <v>494</v>
      </c>
      <c r="F559" s="234" t="s">
        <v>1566</v>
      </c>
      <c r="G559" s="279">
        <v>250</v>
      </c>
      <c r="H559" s="279">
        <v>128</v>
      </c>
      <c r="I559" s="279">
        <v>96.3</v>
      </c>
      <c r="J559" s="279">
        <v>96.3</v>
      </c>
      <c r="K559" s="279">
        <v>0</v>
      </c>
      <c r="L559" s="250"/>
      <c r="M559" s="279" t="s">
        <v>203</v>
      </c>
      <c r="N559" s="150">
        <v>253033015</v>
      </c>
    </row>
    <row r="560" spans="1:14" s="148" customFormat="1" ht="43.5" customHeight="1" x14ac:dyDescent="0.25">
      <c r="A560" s="279">
        <v>2</v>
      </c>
      <c r="B560" s="277" t="s">
        <v>492</v>
      </c>
      <c r="C560" s="54" t="s">
        <v>1568</v>
      </c>
      <c r="D560" s="273" t="s">
        <v>493</v>
      </c>
      <c r="E560" s="278" t="s">
        <v>494</v>
      </c>
      <c r="F560" s="234" t="s">
        <v>1566</v>
      </c>
      <c r="G560" s="151">
        <v>16</v>
      </c>
      <c r="H560" s="151">
        <v>17</v>
      </c>
      <c r="I560" s="151">
        <v>18</v>
      </c>
      <c r="J560" s="151">
        <v>18</v>
      </c>
      <c r="K560" s="151">
        <v>18</v>
      </c>
      <c r="L560" s="151">
        <f>G560+H560+I560+J560+K560</f>
        <v>87</v>
      </c>
      <c r="M560" s="278" t="s">
        <v>203</v>
      </c>
      <c r="N560" s="151">
        <v>253003015</v>
      </c>
    </row>
    <row r="561" spans="1:14" ht="80.25" customHeight="1" x14ac:dyDescent="0.25">
      <c r="A561" s="279">
        <v>3</v>
      </c>
      <c r="B561" s="271" t="s">
        <v>1569</v>
      </c>
      <c r="C561" s="250" t="s">
        <v>482</v>
      </c>
      <c r="D561" s="246" t="s">
        <v>493</v>
      </c>
      <c r="E561" s="279" t="s">
        <v>494</v>
      </c>
      <c r="F561" s="234" t="s">
        <v>1566</v>
      </c>
      <c r="G561" s="150">
        <v>2</v>
      </c>
      <c r="H561" s="150">
        <v>3</v>
      </c>
      <c r="I561" s="150">
        <v>3</v>
      </c>
      <c r="J561" s="150">
        <v>4</v>
      </c>
      <c r="K561" s="150">
        <v>4</v>
      </c>
      <c r="L561" s="150">
        <f>G561+H561+I561+J561+K561</f>
        <v>16</v>
      </c>
      <c r="M561" s="279" t="s">
        <v>484</v>
      </c>
      <c r="N561" s="307"/>
    </row>
    <row r="562" spans="1:14" ht="36" x14ac:dyDescent="0.25">
      <c r="A562" s="279">
        <v>4</v>
      </c>
      <c r="B562" s="271" t="s">
        <v>495</v>
      </c>
      <c r="C562" s="250">
        <v>1</v>
      </c>
      <c r="D562" s="246" t="s">
        <v>493</v>
      </c>
      <c r="E562" s="279"/>
      <c r="F562" s="234" t="s">
        <v>1566</v>
      </c>
      <c r="G562" s="224" t="s">
        <v>41</v>
      </c>
      <c r="H562" s="224" t="s">
        <v>496</v>
      </c>
      <c r="I562" s="224" t="s">
        <v>41</v>
      </c>
      <c r="J562" s="224" t="s">
        <v>41</v>
      </c>
      <c r="K562" s="224" t="s">
        <v>41</v>
      </c>
      <c r="L562" s="8"/>
      <c r="M562" s="279" t="s">
        <v>484</v>
      </c>
      <c r="N562" s="307"/>
    </row>
    <row r="563" spans="1:14" ht="23.25" hidden="1" x14ac:dyDescent="0.25">
      <c r="A563" s="396"/>
      <c r="B563" s="409" t="s">
        <v>143</v>
      </c>
      <c r="C563" s="394"/>
      <c r="D563" s="394"/>
      <c r="E563" s="396"/>
      <c r="F563" s="392"/>
      <c r="G563" s="415"/>
      <c r="H563" s="415"/>
      <c r="I563" s="396"/>
      <c r="J563" s="396"/>
      <c r="K563" s="415"/>
      <c r="L563" s="415"/>
      <c r="M563" s="396"/>
      <c r="N563" s="393"/>
    </row>
    <row r="564" spans="1:14" ht="23.25" hidden="1" x14ac:dyDescent="0.25">
      <c r="A564" s="396"/>
      <c r="B564" s="409" t="s">
        <v>203</v>
      </c>
      <c r="C564" s="394"/>
      <c r="D564" s="394"/>
      <c r="E564" s="396"/>
      <c r="F564" s="392"/>
      <c r="G564" s="415">
        <f>G560+G559</f>
        <v>266</v>
      </c>
      <c r="H564" s="415">
        <f>H560+H559</f>
        <v>145</v>
      </c>
      <c r="I564" s="415">
        <f>I560+I559</f>
        <v>114.3</v>
      </c>
      <c r="J564" s="415">
        <f>J560+J559</f>
        <v>114.3</v>
      </c>
      <c r="K564" s="415">
        <f>K560</f>
        <v>18</v>
      </c>
      <c r="L564" s="415">
        <f>G564+H564+I564+J564+K564</f>
        <v>657.59999999999991</v>
      </c>
      <c r="M564" s="396"/>
      <c r="N564" s="393"/>
    </row>
    <row r="565" spans="1:14" ht="23.25" hidden="1" x14ac:dyDescent="0.25">
      <c r="A565" s="396"/>
      <c r="B565" s="409" t="s">
        <v>234</v>
      </c>
      <c r="C565" s="394"/>
      <c r="D565" s="394"/>
      <c r="E565" s="396"/>
      <c r="F565" s="392"/>
      <c r="G565" s="396"/>
      <c r="H565" s="396"/>
      <c r="I565" s="396"/>
      <c r="J565" s="396"/>
      <c r="K565" s="396"/>
      <c r="L565" s="396"/>
      <c r="M565" s="396"/>
      <c r="N565" s="393"/>
    </row>
    <row r="566" spans="1:14" ht="18" x14ac:dyDescent="0.25">
      <c r="A566" s="251"/>
      <c r="B566" s="50" t="s">
        <v>22</v>
      </c>
      <c r="C566" s="250"/>
      <c r="D566" s="8"/>
      <c r="E566" s="8"/>
      <c r="F566" s="251"/>
      <c r="G566" s="253"/>
      <c r="H566" s="253"/>
      <c r="I566" s="253"/>
      <c r="J566" s="253"/>
      <c r="K566" s="253"/>
      <c r="L566" s="251"/>
      <c r="M566" s="251"/>
      <c r="N566" s="251"/>
    </row>
    <row r="567" spans="1:14" ht="90" x14ac:dyDescent="0.25">
      <c r="A567" s="250">
        <v>40</v>
      </c>
      <c r="B567" s="18" t="s">
        <v>497</v>
      </c>
      <c r="C567" s="250" t="s">
        <v>498</v>
      </c>
      <c r="D567" s="246" t="s">
        <v>25</v>
      </c>
      <c r="E567" s="246" t="s">
        <v>25</v>
      </c>
      <c r="F567" s="284" t="s">
        <v>483</v>
      </c>
      <c r="G567" s="74" t="s">
        <v>499</v>
      </c>
      <c r="H567" s="74" t="s">
        <v>500</v>
      </c>
      <c r="I567" s="74" t="s">
        <v>500</v>
      </c>
      <c r="J567" s="74" t="s">
        <v>500</v>
      </c>
      <c r="K567" s="74" t="s">
        <v>500</v>
      </c>
      <c r="L567" s="252" t="s">
        <v>25</v>
      </c>
      <c r="M567" s="279" t="s">
        <v>25</v>
      </c>
      <c r="N567" s="246" t="s">
        <v>25</v>
      </c>
    </row>
    <row r="568" spans="1:14" ht="18" x14ac:dyDescent="0.25">
      <c r="A568" s="65"/>
      <c r="B568" s="532" t="s">
        <v>422</v>
      </c>
      <c r="C568" s="532"/>
      <c r="D568" s="532"/>
      <c r="E568" s="532"/>
      <c r="F568" s="532"/>
      <c r="G568" s="533"/>
      <c r="H568" s="533"/>
      <c r="I568" s="533"/>
      <c r="J568" s="533"/>
      <c r="K568" s="533"/>
      <c r="L568" s="532"/>
      <c r="M568" s="532"/>
      <c r="N568" s="532"/>
    </row>
    <row r="569" spans="1:14" ht="43.5" customHeight="1" x14ac:dyDescent="0.25">
      <c r="A569" s="279">
        <v>1</v>
      </c>
      <c r="B569" s="55" t="s">
        <v>1570</v>
      </c>
      <c r="C569" s="279" t="s">
        <v>1568</v>
      </c>
      <c r="D569" s="279" t="s">
        <v>493</v>
      </c>
      <c r="E569" s="279" t="s">
        <v>494</v>
      </c>
      <c r="F569" s="234" t="s">
        <v>1566</v>
      </c>
      <c r="G569" s="150">
        <v>250</v>
      </c>
      <c r="H569" s="150">
        <v>27.227</v>
      </c>
      <c r="I569" s="150">
        <v>28</v>
      </c>
      <c r="J569" s="150">
        <v>28</v>
      </c>
      <c r="K569" s="150">
        <v>28</v>
      </c>
      <c r="L569" s="150">
        <f>G569+H569+I569+J569+K569</f>
        <v>361.22699999999998</v>
      </c>
      <c r="M569" s="279" t="s">
        <v>203</v>
      </c>
      <c r="N569" s="150">
        <v>253003015</v>
      </c>
    </row>
    <row r="570" spans="1:14" ht="58.5" customHeight="1" x14ac:dyDescent="0.25">
      <c r="A570" s="279">
        <v>2</v>
      </c>
      <c r="B570" s="55" t="s">
        <v>1569</v>
      </c>
      <c r="C570" s="279" t="s">
        <v>501</v>
      </c>
      <c r="D570" s="279" t="s">
        <v>493</v>
      </c>
      <c r="E570" s="279" t="s">
        <v>494</v>
      </c>
      <c r="F570" s="234" t="s">
        <v>1566</v>
      </c>
      <c r="G570" s="150">
        <v>5</v>
      </c>
      <c r="H570" s="150">
        <v>6</v>
      </c>
      <c r="I570" s="150">
        <v>6</v>
      </c>
      <c r="J570" s="150">
        <v>7</v>
      </c>
      <c r="K570" s="150">
        <v>8</v>
      </c>
      <c r="L570" s="150">
        <f>G570+H570+I570+J570+K570</f>
        <v>32</v>
      </c>
      <c r="M570" s="279" t="s">
        <v>484</v>
      </c>
      <c r="N570" s="250"/>
    </row>
    <row r="571" spans="1:14" ht="36" x14ac:dyDescent="0.25">
      <c r="A571" s="279">
        <v>3</v>
      </c>
      <c r="B571" s="55" t="s">
        <v>502</v>
      </c>
      <c r="C571" s="279" t="s">
        <v>1571</v>
      </c>
      <c r="D571" s="279" t="s">
        <v>493</v>
      </c>
      <c r="E571" s="279">
        <v>2022</v>
      </c>
      <c r="F571" s="234" t="s">
        <v>1566</v>
      </c>
      <c r="G571" s="279" t="s">
        <v>41</v>
      </c>
      <c r="H571" s="279">
        <v>1</v>
      </c>
      <c r="I571" s="279" t="s">
        <v>41</v>
      </c>
      <c r="J571" s="279" t="s">
        <v>41</v>
      </c>
      <c r="K571" s="279" t="s">
        <v>41</v>
      </c>
      <c r="L571" s="150">
        <v>1</v>
      </c>
      <c r="M571" s="279" t="s">
        <v>484</v>
      </c>
      <c r="N571" s="250"/>
    </row>
    <row r="572" spans="1:14" ht="23.25" hidden="1" x14ac:dyDescent="0.25">
      <c r="A572" s="396"/>
      <c r="B572" s="409" t="s">
        <v>143</v>
      </c>
      <c r="C572" s="394"/>
      <c r="D572" s="394"/>
      <c r="E572" s="396"/>
      <c r="F572" s="392"/>
      <c r="G572" s="415"/>
      <c r="H572" s="415"/>
      <c r="I572" s="396"/>
      <c r="J572" s="396"/>
      <c r="K572" s="415"/>
      <c r="L572" s="415"/>
      <c r="M572" s="396"/>
      <c r="N572" s="393"/>
    </row>
    <row r="573" spans="1:14" ht="23.25" hidden="1" x14ac:dyDescent="0.25">
      <c r="A573" s="396"/>
      <c r="B573" s="409" t="s">
        <v>203</v>
      </c>
      <c r="C573" s="394"/>
      <c r="D573" s="394"/>
      <c r="E573" s="396"/>
      <c r="F573" s="392"/>
      <c r="G573" s="415">
        <f>G569</f>
        <v>250</v>
      </c>
      <c r="H573" s="415">
        <f>H569</f>
        <v>27.227</v>
      </c>
      <c r="I573" s="415">
        <f>I569</f>
        <v>28</v>
      </c>
      <c r="J573" s="415">
        <f>J569</f>
        <v>28</v>
      </c>
      <c r="K573" s="415">
        <f>K569</f>
        <v>28</v>
      </c>
      <c r="L573" s="415">
        <f>G573+H573+I573+J573+K573</f>
        <v>361.22699999999998</v>
      </c>
      <c r="M573" s="396"/>
      <c r="N573" s="393"/>
    </row>
    <row r="574" spans="1:14" ht="23.25" hidden="1" x14ac:dyDescent="0.25">
      <c r="A574" s="396"/>
      <c r="B574" s="409" t="s">
        <v>234</v>
      </c>
      <c r="C574" s="394"/>
      <c r="D574" s="394"/>
      <c r="E574" s="396"/>
      <c r="F574" s="392"/>
      <c r="G574" s="396"/>
      <c r="H574" s="396"/>
      <c r="I574" s="396"/>
      <c r="J574" s="396"/>
      <c r="K574" s="396"/>
      <c r="L574" s="396"/>
      <c r="M574" s="396"/>
      <c r="N574" s="393"/>
    </row>
    <row r="575" spans="1:14" ht="18" x14ac:dyDescent="0.25">
      <c r="A575" s="251"/>
      <c r="B575" s="50" t="s">
        <v>22</v>
      </c>
      <c r="C575" s="250"/>
      <c r="D575" s="8"/>
      <c r="E575" s="8"/>
      <c r="F575" s="251"/>
      <c r="G575" s="253"/>
      <c r="H575" s="253"/>
      <c r="I575" s="253"/>
      <c r="J575" s="253"/>
      <c r="K575" s="253"/>
      <c r="L575" s="251"/>
      <c r="M575" s="251"/>
      <c r="N575" s="251"/>
    </row>
    <row r="576" spans="1:14" ht="90" x14ac:dyDescent="0.25">
      <c r="A576" s="250">
        <v>41</v>
      </c>
      <c r="B576" s="18" t="s">
        <v>504</v>
      </c>
      <c r="C576" s="250" t="s">
        <v>24</v>
      </c>
      <c r="D576" s="246" t="s">
        <v>25</v>
      </c>
      <c r="E576" s="246" t="s">
        <v>25</v>
      </c>
      <c r="F576" s="284" t="s">
        <v>514</v>
      </c>
      <c r="G576" s="54">
        <v>67.8</v>
      </c>
      <c r="H576" s="54">
        <v>70.8</v>
      </c>
      <c r="I576" s="54">
        <v>73.900000000000006</v>
      </c>
      <c r="J576" s="54">
        <v>76.900000000000006</v>
      </c>
      <c r="K576" s="54">
        <v>80</v>
      </c>
      <c r="L576" s="252" t="s">
        <v>25</v>
      </c>
      <c r="M576" s="279" t="s">
        <v>25</v>
      </c>
      <c r="N576" s="246" t="s">
        <v>25</v>
      </c>
    </row>
    <row r="577" spans="1:14" ht="18" x14ac:dyDescent="0.25">
      <c r="A577" s="65"/>
      <c r="B577" s="532" t="s">
        <v>422</v>
      </c>
      <c r="C577" s="532"/>
      <c r="D577" s="532"/>
      <c r="E577" s="532"/>
      <c r="F577" s="532"/>
      <c r="G577" s="533"/>
      <c r="H577" s="533"/>
      <c r="I577" s="533"/>
      <c r="J577" s="533"/>
      <c r="K577" s="533"/>
      <c r="L577" s="532"/>
      <c r="M577" s="532"/>
      <c r="N577" s="532"/>
    </row>
    <row r="578" spans="1:14" ht="103.5" customHeight="1" x14ac:dyDescent="0.25">
      <c r="A578" s="279">
        <v>1</v>
      </c>
      <c r="B578" s="271" t="s">
        <v>505</v>
      </c>
      <c r="C578" s="279" t="s">
        <v>506</v>
      </c>
      <c r="D578" s="279" t="s">
        <v>202</v>
      </c>
      <c r="E578" s="279" t="s">
        <v>33</v>
      </c>
      <c r="F578" s="246" t="s">
        <v>514</v>
      </c>
      <c r="G578" s="279">
        <v>243356</v>
      </c>
      <c r="H578" s="279">
        <v>233356</v>
      </c>
      <c r="I578" s="279">
        <v>223356</v>
      </c>
      <c r="J578" s="279">
        <v>213356</v>
      </c>
      <c r="K578" s="279">
        <v>203356</v>
      </c>
      <c r="L578" s="279">
        <f>G578+H578+I578+J578+K578</f>
        <v>1116780</v>
      </c>
      <c r="M578" s="279" t="s">
        <v>1567</v>
      </c>
      <c r="N578" s="246"/>
    </row>
    <row r="579" spans="1:14" ht="18" x14ac:dyDescent="0.25">
      <c r="A579" s="251"/>
      <c r="B579" s="50" t="s">
        <v>22</v>
      </c>
      <c r="C579" s="250"/>
      <c r="D579" s="8"/>
      <c r="E579" s="8"/>
      <c r="F579" s="251"/>
      <c r="G579" s="251"/>
      <c r="H579" s="251"/>
      <c r="I579" s="251"/>
      <c r="J579" s="251"/>
      <c r="K579" s="251"/>
      <c r="L579" s="251"/>
      <c r="M579" s="251"/>
      <c r="N579" s="251"/>
    </row>
    <row r="580" spans="1:14" ht="86.25" customHeight="1" x14ac:dyDescent="0.25">
      <c r="A580" s="248">
        <v>42</v>
      </c>
      <c r="B580" s="69" t="s">
        <v>507</v>
      </c>
      <c r="C580" s="250" t="s">
        <v>508</v>
      </c>
      <c r="D580" s="246"/>
      <c r="E580" s="246"/>
      <c r="F580" s="251" t="s">
        <v>483</v>
      </c>
      <c r="G580" s="54">
        <v>1</v>
      </c>
      <c r="H580" s="54">
        <v>1</v>
      </c>
      <c r="I580" s="54">
        <v>0</v>
      </c>
      <c r="J580" s="54"/>
      <c r="K580" s="54"/>
      <c r="L580" s="252"/>
      <c r="M580" s="279"/>
      <c r="N580" s="246"/>
    </row>
    <row r="581" spans="1:14" ht="18" x14ac:dyDescent="0.25">
      <c r="A581" s="65"/>
      <c r="B581" s="532" t="s">
        <v>422</v>
      </c>
      <c r="C581" s="532"/>
      <c r="D581" s="532"/>
      <c r="E581" s="532"/>
      <c r="F581" s="532"/>
      <c r="G581" s="533"/>
      <c r="H581" s="533"/>
      <c r="I581" s="533"/>
      <c r="J581" s="533"/>
      <c r="K581" s="533"/>
      <c r="L581" s="532"/>
      <c r="M581" s="532"/>
      <c r="N581" s="532"/>
    </row>
    <row r="582" spans="1:14" ht="18" x14ac:dyDescent="0.25">
      <c r="A582" s="613">
        <v>1</v>
      </c>
      <c r="B582" s="605" t="s">
        <v>1576</v>
      </c>
      <c r="C582" s="236" t="s">
        <v>47</v>
      </c>
      <c r="D582" s="600" t="s">
        <v>556</v>
      </c>
      <c r="E582" s="600" t="s">
        <v>1577</v>
      </c>
      <c r="F582" s="602" t="s">
        <v>1648</v>
      </c>
      <c r="G582" s="279">
        <v>1</v>
      </c>
      <c r="H582" s="279" t="s">
        <v>25</v>
      </c>
      <c r="I582" s="279" t="s">
        <v>25</v>
      </c>
      <c r="J582" s="279" t="s">
        <v>25</v>
      </c>
      <c r="K582" s="279" t="s">
        <v>25</v>
      </c>
      <c r="L582" s="279"/>
      <c r="M582" s="279" t="s">
        <v>578</v>
      </c>
      <c r="N582" s="604">
        <v>288038033</v>
      </c>
    </row>
    <row r="583" spans="1:14" ht="90" x14ac:dyDescent="0.25">
      <c r="A583" s="614"/>
      <c r="B583" s="606"/>
      <c r="C583" s="237" t="s">
        <v>1578</v>
      </c>
      <c r="D583" s="601"/>
      <c r="E583" s="601"/>
      <c r="F583" s="603"/>
      <c r="G583" s="279">
        <v>574</v>
      </c>
      <c r="H583" s="150" t="s">
        <v>25</v>
      </c>
      <c r="I583" s="279" t="s">
        <v>25</v>
      </c>
      <c r="J583" s="279" t="s">
        <v>25</v>
      </c>
      <c r="K583" s="279" t="s">
        <v>25</v>
      </c>
      <c r="L583" s="279"/>
      <c r="M583" s="279" t="s">
        <v>1579</v>
      </c>
      <c r="N583" s="503"/>
    </row>
    <row r="584" spans="1:14" ht="18" x14ac:dyDescent="0.25">
      <c r="A584" s="613">
        <v>2</v>
      </c>
      <c r="B584" s="605" t="s">
        <v>1580</v>
      </c>
      <c r="C584" s="236" t="s">
        <v>47</v>
      </c>
      <c r="D584" s="600" t="s">
        <v>556</v>
      </c>
      <c r="E584" s="600" t="s">
        <v>1577</v>
      </c>
      <c r="F584" s="602" t="s">
        <v>1648</v>
      </c>
      <c r="G584" s="279">
        <v>1</v>
      </c>
      <c r="H584" s="279" t="s">
        <v>25</v>
      </c>
      <c r="I584" s="279" t="s">
        <v>25</v>
      </c>
      <c r="J584" s="279" t="s">
        <v>25</v>
      </c>
      <c r="K584" s="279" t="s">
        <v>25</v>
      </c>
      <c r="L584" s="279"/>
      <c r="M584" s="279" t="s">
        <v>578</v>
      </c>
      <c r="N584" s="604">
        <v>288038005</v>
      </c>
    </row>
    <row r="585" spans="1:14" ht="108" x14ac:dyDescent="0.25">
      <c r="A585" s="614"/>
      <c r="B585" s="606"/>
      <c r="C585" s="237" t="s">
        <v>1568</v>
      </c>
      <c r="D585" s="601"/>
      <c r="E585" s="601"/>
      <c r="F585" s="603"/>
      <c r="G585" s="279">
        <v>205</v>
      </c>
      <c r="H585" s="150" t="s">
        <v>25</v>
      </c>
      <c r="I585" s="279" t="s">
        <v>25</v>
      </c>
      <c r="J585" s="279" t="s">
        <v>25</v>
      </c>
      <c r="K585" s="279" t="s">
        <v>25</v>
      </c>
      <c r="L585" s="279"/>
      <c r="M585" s="279" t="s">
        <v>1581</v>
      </c>
      <c r="N585" s="503"/>
    </row>
    <row r="586" spans="1:14" ht="18" x14ac:dyDescent="0.25">
      <c r="A586" s="613">
        <v>3</v>
      </c>
      <c r="B586" s="670" t="s">
        <v>1582</v>
      </c>
      <c r="C586" s="416" t="s">
        <v>47</v>
      </c>
      <c r="D586" s="672" t="s">
        <v>556</v>
      </c>
      <c r="E586" s="672" t="s">
        <v>1577</v>
      </c>
      <c r="F586" s="674" t="s">
        <v>1648</v>
      </c>
      <c r="G586" s="278">
        <v>1</v>
      </c>
      <c r="H586" s="278" t="s">
        <v>25</v>
      </c>
      <c r="I586" s="278" t="s">
        <v>25</v>
      </c>
      <c r="J586" s="278" t="s">
        <v>25</v>
      </c>
      <c r="K586" s="278" t="s">
        <v>25</v>
      </c>
      <c r="L586" s="278"/>
      <c r="M586" s="278" t="s">
        <v>578</v>
      </c>
      <c r="N586" s="669">
        <v>288038015</v>
      </c>
    </row>
    <row r="587" spans="1:14" ht="72" x14ac:dyDescent="0.25">
      <c r="A587" s="614"/>
      <c r="B587" s="671"/>
      <c r="C587" s="417" t="s">
        <v>1568</v>
      </c>
      <c r="D587" s="673"/>
      <c r="E587" s="673"/>
      <c r="F587" s="675"/>
      <c r="G587" s="278">
        <v>122</v>
      </c>
      <c r="H587" s="151" t="s">
        <v>25</v>
      </c>
      <c r="I587" s="278" t="s">
        <v>25</v>
      </c>
      <c r="J587" s="278" t="s">
        <v>25</v>
      </c>
      <c r="K587" s="278" t="s">
        <v>25</v>
      </c>
      <c r="L587" s="278"/>
      <c r="M587" s="278" t="s">
        <v>1583</v>
      </c>
      <c r="N587" s="503"/>
    </row>
    <row r="588" spans="1:14" ht="18" x14ac:dyDescent="0.25">
      <c r="A588" s="613">
        <v>4</v>
      </c>
      <c r="B588" s="605" t="s">
        <v>1584</v>
      </c>
      <c r="C588" s="236" t="s">
        <v>47</v>
      </c>
      <c r="D588" s="600" t="s">
        <v>556</v>
      </c>
      <c r="E588" s="600" t="s">
        <v>576</v>
      </c>
      <c r="F588" s="602" t="s">
        <v>1648</v>
      </c>
      <c r="G588" s="279"/>
      <c r="H588" s="279">
        <v>1</v>
      </c>
      <c r="I588" s="279" t="s">
        <v>25</v>
      </c>
      <c r="J588" s="279" t="s">
        <v>25</v>
      </c>
      <c r="K588" s="279" t="s">
        <v>25</v>
      </c>
      <c r="L588" s="279"/>
      <c r="M588" s="279" t="s">
        <v>578</v>
      </c>
      <c r="N588" s="604">
        <v>288038015</v>
      </c>
    </row>
    <row r="589" spans="1:14" ht="72" x14ac:dyDescent="0.25">
      <c r="A589" s="614"/>
      <c r="B589" s="606"/>
      <c r="C589" s="237" t="s">
        <v>1568</v>
      </c>
      <c r="D589" s="601"/>
      <c r="E589" s="601"/>
      <c r="F589" s="603"/>
      <c r="G589" s="279"/>
      <c r="H589" s="150">
        <v>200</v>
      </c>
      <c r="I589" s="279" t="s">
        <v>25</v>
      </c>
      <c r="J589" s="279" t="s">
        <v>25</v>
      </c>
      <c r="K589" s="279" t="s">
        <v>25</v>
      </c>
      <c r="L589" s="279"/>
      <c r="M589" s="279" t="s">
        <v>1583</v>
      </c>
      <c r="N589" s="503"/>
    </row>
    <row r="590" spans="1:14" ht="18" x14ac:dyDescent="0.25">
      <c r="A590" s="613">
        <v>5</v>
      </c>
      <c r="B590" s="605" t="s">
        <v>1585</v>
      </c>
      <c r="C590" s="236" t="s">
        <v>47</v>
      </c>
      <c r="D590" s="600" t="s">
        <v>556</v>
      </c>
      <c r="E590" s="600" t="s">
        <v>576</v>
      </c>
      <c r="F590" s="602" t="s">
        <v>1648</v>
      </c>
      <c r="G590" s="279"/>
      <c r="H590" s="279">
        <v>1</v>
      </c>
      <c r="I590" s="279" t="s">
        <v>25</v>
      </c>
      <c r="J590" s="279" t="s">
        <v>25</v>
      </c>
      <c r="K590" s="279" t="s">
        <v>25</v>
      </c>
      <c r="L590" s="279"/>
      <c r="M590" s="279" t="s">
        <v>578</v>
      </c>
      <c r="N590" s="604">
        <v>288038015</v>
      </c>
    </row>
    <row r="591" spans="1:14" ht="72" x14ac:dyDescent="0.25">
      <c r="A591" s="614"/>
      <c r="B591" s="606"/>
      <c r="C591" s="238" t="s">
        <v>232</v>
      </c>
      <c r="D591" s="601"/>
      <c r="E591" s="601"/>
      <c r="F591" s="603"/>
      <c r="G591" s="279"/>
      <c r="H591" s="150">
        <v>2000</v>
      </c>
      <c r="I591" s="279" t="s">
        <v>25</v>
      </c>
      <c r="J591" s="279" t="s">
        <v>25</v>
      </c>
      <c r="K591" s="279" t="s">
        <v>25</v>
      </c>
      <c r="L591" s="279"/>
      <c r="M591" s="279" t="s">
        <v>1583</v>
      </c>
      <c r="N591" s="503"/>
    </row>
    <row r="592" spans="1:14" ht="18" x14ac:dyDescent="0.25">
      <c r="A592" s="613">
        <v>6</v>
      </c>
      <c r="B592" s="605" t="s">
        <v>1586</v>
      </c>
      <c r="C592" s="236" t="s">
        <v>47</v>
      </c>
      <c r="D592" s="600" t="s">
        <v>556</v>
      </c>
      <c r="E592" s="600" t="s">
        <v>576</v>
      </c>
      <c r="F592" s="602" t="s">
        <v>1648</v>
      </c>
      <c r="G592" s="279"/>
      <c r="H592" s="279">
        <v>1</v>
      </c>
      <c r="I592" s="279" t="s">
        <v>25</v>
      </c>
      <c r="J592" s="279" t="s">
        <v>25</v>
      </c>
      <c r="K592" s="279" t="s">
        <v>25</v>
      </c>
      <c r="L592" s="279"/>
      <c r="M592" s="279" t="s">
        <v>578</v>
      </c>
      <c r="N592" s="604">
        <v>288038015</v>
      </c>
    </row>
    <row r="593" spans="1:14" ht="72" x14ac:dyDescent="0.25">
      <c r="A593" s="614"/>
      <c r="B593" s="606"/>
      <c r="C593" s="238" t="s">
        <v>1568</v>
      </c>
      <c r="D593" s="601"/>
      <c r="E593" s="601"/>
      <c r="F593" s="603"/>
      <c r="G593" s="279"/>
      <c r="H593" s="150">
        <v>2</v>
      </c>
      <c r="I593" s="279" t="s">
        <v>25</v>
      </c>
      <c r="J593" s="279" t="s">
        <v>25</v>
      </c>
      <c r="K593" s="279" t="s">
        <v>25</v>
      </c>
      <c r="L593" s="279"/>
      <c r="M593" s="279" t="s">
        <v>1587</v>
      </c>
      <c r="N593" s="503"/>
    </row>
    <row r="594" spans="1:14" ht="18" x14ac:dyDescent="0.25">
      <c r="A594" s="613">
        <v>7</v>
      </c>
      <c r="B594" s="605" t="s">
        <v>1588</v>
      </c>
      <c r="C594" s="236" t="s">
        <v>47</v>
      </c>
      <c r="D594" s="600" t="s">
        <v>556</v>
      </c>
      <c r="E594" s="600" t="s">
        <v>1589</v>
      </c>
      <c r="F594" s="602" t="s">
        <v>1648</v>
      </c>
      <c r="G594" s="279"/>
      <c r="H594" s="279">
        <v>1</v>
      </c>
      <c r="I594" s="279" t="s">
        <v>25</v>
      </c>
      <c r="J594" s="279" t="s">
        <v>25</v>
      </c>
      <c r="K594" s="279" t="s">
        <v>25</v>
      </c>
      <c r="L594" s="279"/>
      <c r="M594" s="279" t="s">
        <v>578</v>
      </c>
      <c r="N594" s="604">
        <v>243082108</v>
      </c>
    </row>
    <row r="595" spans="1:14" ht="72" x14ac:dyDescent="0.25">
      <c r="A595" s="614"/>
      <c r="B595" s="606"/>
      <c r="C595" s="238" t="s">
        <v>1568</v>
      </c>
      <c r="D595" s="601"/>
      <c r="E595" s="601"/>
      <c r="F595" s="603"/>
      <c r="G595" s="279"/>
      <c r="H595" s="150">
        <v>151.19900000000001</v>
      </c>
      <c r="I595" s="279" t="s">
        <v>25</v>
      </c>
      <c r="J595" s="279" t="s">
        <v>25</v>
      </c>
      <c r="K595" s="279" t="s">
        <v>25</v>
      </c>
      <c r="L595" s="279"/>
      <c r="M595" s="279" t="s">
        <v>1590</v>
      </c>
      <c r="N595" s="503"/>
    </row>
    <row r="596" spans="1:14" ht="18" x14ac:dyDescent="0.25">
      <c r="A596" s="613">
        <v>8</v>
      </c>
      <c r="B596" s="664" t="s">
        <v>1591</v>
      </c>
      <c r="C596" s="236" t="s">
        <v>47</v>
      </c>
      <c r="D596" s="600" t="s">
        <v>556</v>
      </c>
      <c r="E596" s="600" t="s">
        <v>1589</v>
      </c>
      <c r="F596" s="602" t="s">
        <v>1648</v>
      </c>
      <c r="G596" s="279"/>
      <c r="H596" s="279">
        <v>1</v>
      </c>
      <c r="I596" s="279" t="s">
        <v>25</v>
      </c>
      <c r="J596" s="279" t="s">
        <v>25</v>
      </c>
      <c r="K596" s="279" t="s">
        <v>25</v>
      </c>
      <c r="L596" s="279"/>
      <c r="M596" s="279" t="s">
        <v>578</v>
      </c>
      <c r="N596" s="604">
        <v>243082108</v>
      </c>
    </row>
    <row r="597" spans="1:14" ht="72" x14ac:dyDescent="0.25">
      <c r="A597" s="614"/>
      <c r="B597" s="665"/>
      <c r="C597" s="238" t="s">
        <v>1568</v>
      </c>
      <c r="D597" s="601"/>
      <c r="E597" s="601"/>
      <c r="F597" s="603"/>
      <c r="G597" s="279"/>
      <c r="H597" s="150">
        <v>133.14500000000001</v>
      </c>
      <c r="I597" s="279" t="s">
        <v>25</v>
      </c>
      <c r="J597" s="279" t="s">
        <v>25</v>
      </c>
      <c r="K597" s="279" t="s">
        <v>25</v>
      </c>
      <c r="L597" s="279"/>
      <c r="M597" s="279" t="s">
        <v>1590</v>
      </c>
      <c r="N597" s="503"/>
    </row>
    <row r="598" spans="1:14" ht="18" x14ac:dyDescent="0.25">
      <c r="A598" s="613">
        <v>9</v>
      </c>
      <c r="B598" s="664" t="s">
        <v>1592</v>
      </c>
      <c r="C598" s="236" t="s">
        <v>47</v>
      </c>
      <c r="D598" s="600" t="s">
        <v>556</v>
      </c>
      <c r="E598" s="600" t="s">
        <v>1589</v>
      </c>
      <c r="F598" s="602" t="s">
        <v>1648</v>
      </c>
      <c r="G598" s="279"/>
      <c r="H598" s="279">
        <v>1</v>
      </c>
      <c r="I598" s="279" t="s">
        <v>25</v>
      </c>
      <c r="J598" s="279" t="s">
        <v>25</v>
      </c>
      <c r="K598" s="279" t="s">
        <v>25</v>
      </c>
      <c r="L598" s="279"/>
      <c r="M598" s="279" t="s">
        <v>578</v>
      </c>
      <c r="N598" s="604">
        <v>243082108</v>
      </c>
    </row>
    <row r="599" spans="1:14" ht="72" x14ac:dyDescent="0.25">
      <c r="A599" s="614"/>
      <c r="B599" s="665"/>
      <c r="C599" s="238" t="s">
        <v>1568</v>
      </c>
      <c r="D599" s="601"/>
      <c r="E599" s="601"/>
      <c r="F599" s="603"/>
      <c r="G599" s="279"/>
      <c r="H599" s="150">
        <v>132.30500000000001</v>
      </c>
      <c r="I599" s="279" t="s">
        <v>25</v>
      </c>
      <c r="J599" s="279" t="s">
        <v>25</v>
      </c>
      <c r="K599" s="279" t="s">
        <v>25</v>
      </c>
      <c r="L599" s="279"/>
      <c r="M599" s="279" t="s">
        <v>1590</v>
      </c>
      <c r="N599" s="503"/>
    </row>
    <row r="600" spans="1:14" ht="18" x14ac:dyDescent="0.25">
      <c r="A600" s="613">
        <v>10</v>
      </c>
      <c r="B600" s="664" t="s">
        <v>1593</v>
      </c>
      <c r="C600" s="236" t="s">
        <v>47</v>
      </c>
      <c r="D600" s="600" t="s">
        <v>556</v>
      </c>
      <c r="E600" s="600" t="s">
        <v>1589</v>
      </c>
      <c r="F600" s="602" t="s">
        <v>1648</v>
      </c>
      <c r="G600" s="279"/>
      <c r="H600" s="279">
        <v>1</v>
      </c>
      <c r="I600" s="279" t="s">
        <v>25</v>
      </c>
      <c r="J600" s="279" t="s">
        <v>25</v>
      </c>
      <c r="K600" s="279" t="s">
        <v>25</v>
      </c>
      <c r="L600" s="279"/>
      <c r="M600" s="279" t="s">
        <v>578</v>
      </c>
      <c r="N600" s="604">
        <v>243082108</v>
      </c>
    </row>
    <row r="601" spans="1:14" ht="72" x14ac:dyDescent="0.25">
      <c r="A601" s="668"/>
      <c r="B601" s="666"/>
      <c r="C601" s="238" t="s">
        <v>1568</v>
      </c>
      <c r="D601" s="593"/>
      <c r="E601" s="593"/>
      <c r="F601" s="667"/>
      <c r="G601" s="241"/>
      <c r="H601" s="291">
        <v>133.87100000000001</v>
      </c>
      <c r="I601" s="241" t="s">
        <v>25</v>
      </c>
      <c r="J601" s="241" t="s">
        <v>25</v>
      </c>
      <c r="K601" s="241" t="s">
        <v>25</v>
      </c>
      <c r="L601" s="241"/>
      <c r="M601" s="241" t="s">
        <v>1590</v>
      </c>
      <c r="N601" s="501"/>
    </row>
    <row r="602" spans="1:14" ht="23.25" hidden="1" x14ac:dyDescent="0.25">
      <c r="A602" s="396"/>
      <c r="B602" s="409" t="s">
        <v>143</v>
      </c>
      <c r="C602" s="394"/>
      <c r="D602" s="394"/>
      <c r="E602" s="396"/>
      <c r="F602" s="392"/>
      <c r="G602" s="415"/>
      <c r="H602" s="415">
        <f>H595+H597+H599+H601</f>
        <v>550.5200000000001</v>
      </c>
      <c r="I602" s="396"/>
      <c r="J602" s="396"/>
      <c r="K602" s="415"/>
      <c r="L602" s="415"/>
      <c r="M602" s="396"/>
      <c r="N602" s="393"/>
    </row>
    <row r="603" spans="1:14" ht="23.25" hidden="1" x14ac:dyDescent="0.25">
      <c r="A603" s="396"/>
      <c r="B603" s="409" t="s">
        <v>203</v>
      </c>
      <c r="C603" s="394"/>
      <c r="D603" s="394"/>
      <c r="E603" s="396"/>
      <c r="F603" s="392"/>
      <c r="G603" s="415">
        <f>G587</f>
        <v>122</v>
      </c>
      <c r="H603" s="415">
        <f>H589+H591+H593</f>
        <v>2202</v>
      </c>
      <c r="I603" s="415"/>
      <c r="J603" s="415"/>
      <c r="K603" s="415"/>
      <c r="L603" s="415"/>
      <c r="M603" s="396"/>
      <c r="N603" s="393"/>
    </row>
    <row r="604" spans="1:14" ht="23.25" hidden="1" x14ac:dyDescent="0.25">
      <c r="A604" s="396"/>
      <c r="B604" s="409" t="s">
        <v>234</v>
      </c>
      <c r="C604" s="394"/>
      <c r="D604" s="394"/>
      <c r="E604" s="396"/>
      <c r="F604" s="392"/>
      <c r="G604" s="396">
        <f>G583+G585</f>
        <v>779</v>
      </c>
      <c r="H604" s="396"/>
      <c r="I604" s="396"/>
      <c r="J604" s="396"/>
      <c r="K604" s="396"/>
      <c r="L604" s="396"/>
      <c r="M604" s="396"/>
      <c r="N604" s="393"/>
    </row>
    <row r="605" spans="1:14" s="148" customFormat="1" ht="61.5" customHeight="1" x14ac:dyDescent="0.25">
      <c r="A605" s="249">
        <v>42</v>
      </c>
      <c r="B605" s="18" t="s">
        <v>509</v>
      </c>
      <c r="C605" s="250" t="s">
        <v>313</v>
      </c>
      <c r="D605" s="246"/>
      <c r="E605" s="246"/>
      <c r="F605" s="251" t="s">
        <v>483</v>
      </c>
      <c r="G605" s="54">
        <v>28361</v>
      </c>
      <c r="H605" s="54">
        <v>28783</v>
      </c>
      <c r="I605" s="54">
        <v>31029</v>
      </c>
      <c r="J605" s="54">
        <v>34420</v>
      </c>
      <c r="K605" s="54">
        <v>35607</v>
      </c>
      <c r="L605" s="252"/>
      <c r="M605" s="279"/>
      <c r="N605" s="246"/>
    </row>
    <row r="606" spans="1:14" ht="18" x14ac:dyDescent="0.25">
      <c r="A606" s="65"/>
      <c r="B606" s="532" t="s">
        <v>422</v>
      </c>
      <c r="C606" s="532"/>
      <c r="D606" s="532"/>
      <c r="E606" s="532"/>
      <c r="F606" s="532"/>
      <c r="G606" s="533"/>
      <c r="H606" s="533"/>
      <c r="I606" s="533"/>
      <c r="J606" s="533"/>
      <c r="K606" s="533"/>
      <c r="L606" s="532"/>
      <c r="M606" s="532"/>
      <c r="N606" s="532"/>
    </row>
    <row r="607" spans="1:14" ht="100.5" customHeight="1" x14ac:dyDescent="0.25">
      <c r="A607" s="279">
        <v>1</v>
      </c>
      <c r="B607" s="271" t="s">
        <v>510</v>
      </c>
      <c r="C607" s="279" t="s">
        <v>482</v>
      </c>
      <c r="D607" s="279" t="s">
        <v>511</v>
      </c>
      <c r="E607" s="279" t="s">
        <v>33</v>
      </c>
      <c r="F607" s="279" t="s">
        <v>1575</v>
      </c>
      <c r="G607" s="279">
        <v>28361</v>
      </c>
      <c r="H607" s="279">
        <v>28783</v>
      </c>
      <c r="I607" s="279">
        <v>31028</v>
      </c>
      <c r="J607" s="279">
        <v>34420</v>
      </c>
      <c r="K607" s="279">
        <v>35607</v>
      </c>
      <c r="L607" s="279">
        <v>158199</v>
      </c>
      <c r="M607" s="279" t="s">
        <v>1567</v>
      </c>
      <c r="N607" s="279"/>
    </row>
    <row r="608" spans="1:14" ht="90" x14ac:dyDescent="0.25">
      <c r="A608" s="279">
        <v>2</v>
      </c>
      <c r="B608" s="271" t="s">
        <v>513</v>
      </c>
      <c r="C608" s="279" t="s">
        <v>24</v>
      </c>
      <c r="D608" s="279" t="s">
        <v>511</v>
      </c>
      <c r="E608" s="279" t="s">
        <v>33</v>
      </c>
      <c r="F608" s="279" t="s">
        <v>1575</v>
      </c>
      <c r="G608" s="279">
        <v>10.3</v>
      </c>
      <c r="H608" s="279">
        <v>10.4</v>
      </c>
      <c r="I608" s="279">
        <v>11.2</v>
      </c>
      <c r="J608" s="279">
        <v>12.5</v>
      </c>
      <c r="K608" s="279">
        <v>12.9</v>
      </c>
      <c r="L608" s="279">
        <v>12.9</v>
      </c>
      <c r="M608" s="279" t="s">
        <v>1567</v>
      </c>
      <c r="N608" s="279"/>
    </row>
    <row r="609" spans="1:14" ht="18" x14ac:dyDescent="0.25">
      <c r="A609" s="251"/>
      <c r="B609" s="50" t="s">
        <v>22</v>
      </c>
      <c r="C609" s="250"/>
      <c r="D609" s="8"/>
      <c r="E609" s="8"/>
      <c r="F609" s="251"/>
      <c r="G609" s="251"/>
      <c r="H609" s="251"/>
      <c r="I609" s="251"/>
      <c r="J609" s="251"/>
      <c r="K609" s="251"/>
      <c r="L609" s="251"/>
      <c r="M609" s="251"/>
      <c r="N609" s="251"/>
    </row>
    <row r="610" spans="1:14" ht="146.25" customHeight="1" x14ac:dyDescent="0.25">
      <c r="A610" s="250">
        <v>43</v>
      </c>
      <c r="B610" s="18" t="s">
        <v>515</v>
      </c>
      <c r="C610" s="250" t="s">
        <v>201</v>
      </c>
      <c r="D610" s="246" t="s">
        <v>25</v>
      </c>
      <c r="E610" s="246" t="s">
        <v>25</v>
      </c>
      <c r="F610" s="251" t="s">
        <v>512</v>
      </c>
      <c r="G610" s="250"/>
      <c r="H610" s="250"/>
      <c r="I610" s="250"/>
      <c r="J610" s="250"/>
      <c r="K610" s="250">
        <v>1</v>
      </c>
      <c r="L610" s="250" t="s">
        <v>25</v>
      </c>
      <c r="M610" s="279" t="s">
        <v>25</v>
      </c>
      <c r="N610" s="246" t="s">
        <v>25</v>
      </c>
    </row>
    <row r="611" spans="1:14" ht="18" x14ac:dyDescent="0.25">
      <c r="A611" s="65"/>
      <c r="B611" s="532" t="s">
        <v>422</v>
      </c>
      <c r="C611" s="532"/>
      <c r="D611" s="532"/>
      <c r="E611" s="532"/>
      <c r="F611" s="532"/>
      <c r="G611" s="533"/>
      <c r="H611" s="533"/>
      <c r="I611" s="533"/>
      <c r="J611" s="533"/>
      <c r="K611" s="533"/>
      <c r="L611" s="532"/>
      <c r="M611" s="532"/>
      <c r="N611" s="532"/>
    </row>
    <row r="612" spans="1:14" ht="30.75" customHeight="1" x14ac:dyDescent="0.25">
      <c r="A612" s="279">
        <v>1</v>
      </c>
      <c r="B612" s="271" t="s">
        <v>516</v>
      </c>
      <c r="C612" s="73"/>
      <c r="D612" s="73"/>
      <c r="E612" s="75"/>
      <c r="F612" s="73"/>
      <c r="G612" s="75"/>
      <c r="H612" s="75"/>
      <c r="I612" s="75"/>
      <c r="J612" s="75"/>
      <c r="K612" s="25">
        <v>1</v>
      </c>
      <c r="L612" s="25"/>
      <c r="M612" s="25" t="s">
        <v>1518</v>
      </c>
      <c r="N612" s="156"/>
    </row>
    <row r="613" spans="1:14" ht="18" x14ac:dyDescent="0.25">
      <c r="A613" s="251"/>
      <c r="B613" s="50" t="s">
        <v>22</v>
      </c>
      <c r="C613" s="250"/>
      <c r="D613" s="8"/>
      <c r="E613" s="8"/>
      <c r="F613" s="251"/>
      <c r="G613" s="253"/>
      <c r="H613" s="253"/>
      <c r="I613" s="253"/>
      <c r="J613" s="253"/>
      <c r="K613" s="253"/>
      <c r="L613" s="251"/>
      <c r="M613" s="251"/>
      <c r="N613" s="251"/>
    </row>
    <row r="614" spans="1:14" ht="123" customHeight="1" x14ac:dyDescent="0.25">
      <c r="A614" s="250">
        <v>44</v>
      </c>
      <c r="B614" s="18" t="s">
        <v>517</v>
      </c>
      <c r="C614" s="250" t="s">
        <v>24</v>
      </c>
      <c r="D614" s="246" t="s">
        <v>25</v>
      </c>
      <c r="E614" s="246" t="s">
        <v>25</v>
      </c>
      <c r="F614" s="284" t="s">
        <v>483</v>
      </c>
      <c r="G614" s="54">
        <v>62.7</v>
      </c>
      <c r="H614" s="54">
        <v>63</v>
      </c>
      <c r="I614" s="54">
        <v>63.4</v>
      </c>
      <c r="J614" s="54">
        <v>63.6</v>
      </c>
      <c r="K614" s="54">
        <v>64.900000000000006</v>
      </c>
      <c r="L614" s="252" t="s">
        <v>25</v>
      </c>
      <c r="M614" s="279" t="s">
        <v>25</v>
      </c>
      <c r="N614" s="246" t="s">
        <v>25</v>
      </c>
    </row>
    <row r="615" spans="1:14" ht="18" x14ac:dyDescent="0.25">
      <c r="A615" s="65"/>
      <c r="B615" s="532" t="s">
        <v>422</v>
      </c>
      <c r="C615" s="532"/>
      <c r="D615" s="532"/>
      <c r="E615" s="532"/>
      <c r="F615" s="532"/>
      <c r="G615" s="533"/>
      <c r="H615" s="533"/>
      <c r="I615" s="533"/>
      <c r="J615" s="533"/>
      <c r="K615" s="533"/>
      <c r="L615" s="532"/>
      <c r="M615" s="532"/>
      <c r="N615" s="532"/>
    </row>
    <row r="616" spans="1:14" ht="90" x14ac:dyDescent="0.25">
      <c r="A616" s="76">
        <v>1</v>
      </c>
      <c r="B616" s="271" t="s">
        <v>518</v>
      </c>
      <c r="C616" s="279" t="s">
        <v>482</v>
      </c>
      <c r="D616" s="279" t="s">
        <v>202</v>
      </c>
      <c r="E616" s="279" t="s">
        <v>33</v>
      </c>
      <c r="F616" s="234" t="s">
        <v>1594</v>
      </c>
      <c r="G616" s="279">
        <v>5047611</v>
      </c>
      <c r="H616" s="279">
        <v>5173801</v>
      </c>
      <c r="I616" s="279">
        <v>5303146</v>
      </c>
      <c r="J616" s="279">
        <v>5435724</v>
      </c>
      <c r="K616" s="279">
        <v>5571618</v>
      </c>
      <c r="L616" s="6"/>
      <c r="M616" s="279" t="s">
        <v>1567</v>
      </c>
      <c r="N616" s="246"/>
    </row>
    <row r="617" spans="1:14" ht="90" x14ac:dyDescent="0.25">
      <c r="A617" s="76">
        <v>2</v>
      </c>
      <c r="B617" s="271" t="s">
        <v>519</v>
      </c>
      <c r="C617" s="279" t="s">
        <v>132</v>
      </c>
      <c r="D617" s="279" t="s">
        <v>202</v>
      </c>
      <c r="E617" s="279" t="s">
        <v>33</v>
      </c>
      <c r="F617" s="234" t="s">
        <v>1594</v>
      </c>
      <c r="G617" s="279">
        <v>202</v>
      </c>
      <c r="H617" s="279">
        <v>212</v>
      </c>
      <c r="I617" s="279">
        <v>222</v>
      </c>
      <c r="J617" s="279">
        <v>233</v>
      </c>
      <c r="K617" s="279">
        <v>245</v>
      </c>
      <c r="L617" s="6"/>
      <c r="M617" s="279" t="s">
        <v>1567</v>
      </c>
      <c r="N617" s="246"/>
    </row>
    <row r="618" spans="1:14" ht="18" x14ac:dyDescent="0.25">
      <c r="A618" s="251"/>
      <c r="B618" s="50" t="s">
        <v>22</v>
      </c>
      <c r="C618" s="250"/>
      <c r="D618" s="8"/>
      <c r="E618" s="8"/>
      <c r="F618" s="251"/>
      <c r="G618" s="253"/>
      <c r="H618" s="253"/>
      <c r="I618" s="253"/>
      <c r="J618" s="253"/>
      <c r="K618" s="253"/>
      <c r="L618" s="251"/>
      <c r="M618" s="251"/>
      <c r="N618" s="251"/>
    </row>
    <row r="619" spans="1:14" ht="123.75" customHeight="1" x14ac:dyDescent="0.25">
      <c r="A619" s="250">
        <v>45</v>
      </c>
      <c r="B619" s="18" t="s">
        <v>520</v>
      </c>
      <c r="C619" s="250" t="s">
        <v>24</v>
      </c>
      <c r="D619" s="246" t="s">
        <v>25</v>
      </c>
      <c r="E619" s="246" t="s">
        <v>25</v>
      </c>
      <c r="F619" s="284" t="s">
        <v>512</v>
      </c>
      <c r="G619" s="54">
        <v>78</v>
      </c>
      <c r="H619" s="54">
        <v>82</v>
      </c>
      <c r="I619" s="54">
        <v>86</v>
      </c>
      <c r="J619" s="54">
        <v>90</v>
      </c>
      <c r="K619" s="54">
        <v>95</v>
      </c>
      <c r="L619" s="252" t="s">
        <v>25</v>
      </c>
      <c r="M619" s="279" t="s">
        <v>25</v>
      </c>
      <c r="N619" s="246" t="s">
        <v>25</v>
      </c>
    </row>
    <row r="620" spans="1:14" ht="18" x14ac:dyDescent="0.25">
      <c r="A620" s="65"/>
      <c r="B620" s="532" t="s">
        <v>422</v>
      </c>
      <c r="C620" s="532"/>
      <c r="D620" s="532"/>
      <c r="E620" s="532"/>
      <c r="F620" s="532"/>
      <c r="G620" s="533"/>
      <c r="H620" s="533"/>
      <c r="I620" s="533"/>
      <c r="J620" s="533"/>
      <c r="K620" s="533"/>
      <c r="L620" s="532"/>
      <c r="M620" s="532"/>
      <c r="N620" s="532"/>
    </row>
    <row r="621" spans="1:14" ht="36" x14ac:dyDescent="0.25">
      <c r="A621" s="279">
        <v>1</v>
      </c>
      <c r="B621" s="271" t="s">
        <v>521</v>
      </c>
      <c r="C621" s="279" t="s">
        <v>24</v>
      </c>
      <c r="D621" s="279" t="s">
        <v>202</v>
      </c>
      <c r="E621" s="279" t="s">
        <v>494</v>
      </c>
      <c r="F621" s="246" t="s">
        <v>483</v>
      </c>
      <c r="G621" s="25">
        <v>85</v>
      </c>
      <c r="H621" s="25">
        <v>88</v>
      </c>
      <c r="I621" s="25">
        <v>91</v>
      </c>
      <c r="J621" s="25">
        <v>94</v>
      </c>
      <c r="K621" s="25">
        <v>97</v>
      </c>
      <c r="L621" s="14">
        <f>G621+H621+I621+J621+K621</f>
        <v>455</v>
      </c>
      <c r="M621" s="279" t="s">
        <v>484</v>
      </c>
      <c r="N621" s="251"/>
    </row>
    <row r="622" spans="1:14" ht="102" customHeight="1" x14ac:dyDescent="0.25">
      <c r="A622" s="279">
        <v>2</v>
      </c>
      <c r="B622" s="271" t="s">
        <v>522</v>
      </c>
      <c r="C622" s="279" t="s">
        <v>24</v>
      </c>
      <c r="D622" s="279" t="s">
        <v>202</v>
      </c>
      <c r="E622" s="279" t="s">
        <v>494</v>
      </c>
      <c r="F622" s="246" t="s">
        <v>483</v>
      </c>
      <c r="G622" s="25">
        <v>73</v>
      </c>
      <c r="H622" s="25">
        <v>78</v>
      </c>
      <c r="I622" s="25">
        <v>83</v>
      </c>
      <c r="J622" s="25">
        <v>88</v>
      </c>
      <c r="K622" s="25">
        <v>93</v>
      </c>
      <c r="L622" s="14">
        <f>G622+H622+I622+J622+K622</f>
        <v>415</v>
      </c>
      <c r="M622" s="279" t="s">
        <v>484</v>
      </c>
      <c r="N622" s="251"/>
    </row>
    <row r="623" spans="1:14" ht="36" x14ac:dyDescent="0.25">
      <c r="A623" s="279">
        <v>3</v>
      </c>
      <c r="B623" s="271" t="s">
        <v>523</v>
      </c>
      <c r="C623" s="279" t="s">
        <v>24</v>
      </c>
      <c r="D623" s="279" t="s">
        <v>202</v>
      </c>
      <c r="E623" s="279" t="s">
        <v>494</v>
      </c>
      <c r="F623" s="246" t="s">
        <v>483</v>
      </c>
      <c r="G623" s="25">
        <v>75</v>
      </c>
      <c r="H623" s="25">
        <v>80</v>
      </c>
      <c r="I623" s="25">
        <v>85</v>
      </c>
      <c r="J623" s="25">
        <v>90</v>
      </c>
      <c r="K623" s="25">
        <v>95</v>
      </c>
      <c r="L623" s="14">
        <f>G623+H623+I623+J623+K623</f>
        <v>425</v>
      </c>
      <c r="M623" s="279" t="s">
        <v>484</v>
      </c>
      <c r="N623" s="251"/>
    </row>
    <row r="624" spans="1:14" ht="87" customHeight="1" x14ac:dyDescent="0.25">
      <c r="A624" s="279">
        <v>4</v>
      </c>
      <c r="B624" s="271" t="s">
        <v>1573</v>
      </c>
      <c r="C624" s="242" t="s">
        <v>1574</v>
      </c>
      <c r="D624" s="242" t="s">
        <v>202</v>
      </c>
      <c r="E624" s="242" t="s">
        <v>494</v>
      </c>
      <c r="F624" s="234" t="s">
        <v>1566</v>
      </c>
      <c r="G624" s="39">
        <v>532</v>
      </c>
      <c r="H624" s="39">
        <v>525</v>
      </c>
      <c r="I624" s="39">
        <v>525</v>
      </c>
      <c r="J624" s="39">
        <v>525</v>
      </c>
      <c r="K624" s="40">
        <v>525</v>
      </c>
      <c r="L624" s="14">
        <f>G624+H624+I624+J624+K624</f>
        <v>2632</v>
      </c>
      <c r="M624" s="279" t="s">
        <v>1567</v>
      </c>
      <c r="N624" s="251"/>
    </row>
    <row r="625" spans="1:14" ht="18" x14ac:dyDescent="0.25">
      <c r="A625" s="251"/>
      <c r="B625" s="50" t="s">
        <v>22</v>
      </c>
      <c r="C625" s="250"/>
      <c r="D625" s="8"/>
      <c r="E625" s="8"/>
      <c r="F625" s="251"/>
      <c r="G625" s="253"/>
      <c r="H625" s="253"/>
      <c r="I625" s="253"/>
      <c r="J625" s="253"/>
      <c r="K625" s="253"/>
      <c r="L625" s="251"/>
      <c r="M625" s="251"/>
      <c r="N625" s="251"/>
    </row>
    <row r="626" spans="1:14" ht="105.75" customHeight="1" x14ac:dyDescent="0.25">
      <c r="A626" s="250">
        <v>46</v>
      </c>
      <c r="B626" s="18" t="s">
        <v>524</v>
      </c>
      <c r="C626" s="250" t="s">
        <v>24</v>
      </c>
      <c r="D626" s="246" t="s">
        <v>25</v>
      </c>
      <c r="E626" s="246" t="s">
        <v>25</v>
      </c>
      <c r="F626" s="284" t="s">
        <v>512</v>
      </c>
      <c r="G626" s="54">
        <v>86</v>
      </c>
      <c r="H626" s="54">
        <v>89</v>
      </c>
      <c r="I626" s="54">
        <v>90</v>
      </c>
      <c r="J626" s="54">
        <v>92</v>
      </c>
      <c r="K626" s="54">
        <v>94</v>
      </c>
      <c r="L626" s="252" t="s">
        <v>25</v>
      </c>
      <c r="M626" s="279" t="s">
        <v>25</v>
      </c>
      <c r="N626" s="246" t="s">
        <v>25</v>
      </c>
    </row>
    <row r="627" spans="1:14" ht="18" x14ac:dyDescent="0.25">
      <c r="A627" s="65"/>
      <c r="B627" s="532" t="s">
        <v>422</v>
      </c>
      <c r="C627" s="532"/>
      <c r="D627" s="532"/>
      <c r="E627" s="532"/>
      <c r="F627" s="532"/>
      <c r="G627" s="533"/>
      <c r="H627" s="533"/>
      <c r="I627" s="533"/>
      <c r="J627" s="533"/>
      <c r="K627" s="533"/>
      <c r="L627" s="532"/>
      <c r="M627" s="532"/>
      <c r="N627" s="532"/>
    </row>
    <row r="628" spans="1:14" ht="36" x14ac:dyDescent="0.25">
      <c r="A628" s="279">
        <v>1</v>
      </c>
      <c r="B628" s="271" t="s">
        <v>525</v>
      </c>
      <c r="C628" s="279" t="s">
        <v>24</v>
      </c>
      <c r="D628" s="279" t="s">
        <v>202</v>
      </c>
      <c r="E628" s="279" t="s">
        <v>494</v>
      </c>
      <c r="F628" s="246" t="s">
        <v>483</v>
      </c>
      <c r="G628" s="279">
        <v>65</v>
      </c>
      <c r="H628" s="279">
        <v>65.2</v>
      </c>
      <c r="I628" s="279">
        <v>65.3</v>
      </c>
      <c r="J628" s="279">
        <v>65.400000000000006</v>
      </c>
      <c r="K628" s="279">
        <v>65.5</v>
      </c>
      <c r="L628" s="14">
        <f>G628+H628+I628+J628+K628</f>
        <v>326.39999999999998</v>
      </c>
      <c r="M628" s="279" t="s">
        <v>484</v>
      </c>
      <c r="N628" s="251"/>
    </row>
    <row r="629" spans="1:14" ht="36" x14ac:dyDescent="0.25">
      <c r="A629" s="279">
        <v>2</v>
      </c>
      <c r="B629" s="271" t="s">
        <v>526</v>
      </c>
      <c r="C629" s="279" t="s">
        <v>24</v>
      </c>
      <c r="D629" s="279" t="s">
        <v>202</v>
      </c>
      <c r="E629" s="279" t="s">
        <v>494</v>
      </c>
      <c r="F629" s="246" t="s">
        <v>483</v>
      </c>
      <c r="G629" s="279">
        <v>84.5</v>
      </c>
      <c r="H629" s="279">
        <v>84.6</v>
      </c>
      <c r="I629" s="279">
        <v>84.7</v>
      </c>
      <c r="J629" s="279">
        <v>84.7</v>
      </c>
      <c r="K629" s="279">
        <v>84.8</v>
      </c>
      <c r="L629" s="14">
        <f>G629+H629+I629+J629+K629</f>
        <v>423.3</v>
      </c>
      <c r="M629" s="279" t="s">
        <v>484</v>
      </c>
      <c r="N629" s="251"/>
    </row>
    <row r="630" spans="1:14" ht="36" x14ac:dyDescent="0.25">
      <c r="A630" s="279">
        <v>3</v>
      </c>
      <c r="B630" s="271" t="s">
        <v>527</v>
      </c>
      <c r="C630" s="279" t="s">
        <v>24</v>
      </c>
      <c r="D630" s="279" t="s">
        <v>202</v>
      </c>
      <c r="E630" s="279" t="s">
        <v>494</v>
      </c>
      <c r="F630" s="246" t="s">
        <v>483</v>
      </c>
      <c r="G630" s="279">
        <v>85.5</v>
      </c>
      <c r="H630" s="279">
        <v>85.6</v>
      </c>
      <c r="I630" s="279">
        <v>85.7</v>
      </c>
      <c r="J630" s="279">
        <v>85.7</v>
      </c>
      <c r="K630" s="279">
        <v>85.8</v>
      </c>
      <c r="L630" s="14">
        <f>G630+H630+I630+J630+K630</f>
        <v>428.3</v>
      </c>
      <c r="M630" s="279" t="s">
        <v>484</v>
      </c>
      <c r="N630" s="251"/>
    </row>
    <row r="631" spans="1:14" ht="36" x14ac:dyDescent="0.25">
      <c r="A631" s="279">
        <v>4</v>
      </c>
      <c r="B631" s="271" t="s">
        <v>528</v>
      </c>
      <c r="C631" s="279" t="s">
        <v>24</v>
      </c>
      <c r="D631" s="279" t="s">
        <v>202</v>
      </c>
      <c r="E631" s="279" t="s">
        <v>494</v>
      </c>
      <c r="F631" s="246" t="s">
        <v>483</v>
      </c>
      <c r="G631" s="279">
        <v>87.7</v>
      </c>
      <c r="H631" s="279">
        <v>87.8</v>
      </c>
      <c r="I631" s="279">
        <v>87.9</v>
      </c>
      <c r="J631" s="279">
        <v>87.9</v>
      </c>
      <c r="K631" s="279">
        <v>88</v>
      </c>
      <c r="L631" s="14">
        <f>G631+H631+I631+J631+K631</f>
        <v>439.29999999999995</v>
      </c>
      <c r="M631" s="279" t="s">
        <v>484</v>
      </c>
      <c r="N631" s="251"/>
    </row>
    <row r="632" spans="1:14" ht="36" x14ac:dyDescent="0.25">
      <c r="A632" s="279">
        <v>5</v>
      </c>
      <c r="B632" s="271" t="s">
        <v>529</v>
      </c>
      <c r="C632" s="279" t="s">
        <v>24</v>
      </c>
      <c r="D632" s="279" t="s">
        <v>202</v>
      </c>
      <c r="E632" s="279" t="s">
        <v>494</v>
      </c>
      <c r="F632" s="246" t="s">
        <v>483</v>
      </c>
      <c r="G632" s="279">
        <v>84.5</v>
      </c>
      <c r="H632" s="279">
        <v>84.6</v>
      </c>
      <c r="I632" s="279">
        <v>84.7</v>
      </c>
      <c r="J632" s="279">
        <v>84.7</v>
      </c>
      <c r="K632" s="279">
        <v>84.8</v>
      </c>
      <c r="L632" s="14">
        <f>G632+H632+I632+J632+K632</f>
        <v>423.3</v>
      </c>
      <c r="M632" s="279" t="s">
        <v>484</v>
      </c>
      <c r="N632" s="251"/>
    </row>
    <row r="633" spans="1:14" ht="18" x14ac:dyDescent="0.25">
      <c r="A633" s="251"/>
      <c r="B633" s="50" t="s">
        <v>22</v>
      </c>
      <c r="C633" s="250"/>
      <c r="D633" s="8"/>
      <c r="E633" s="8"/>
      <c r="F633" s="251"/>
      <c r="G633" s="253"/>
      <c r="H633" s="253"/>
      <c r="I633" s="253"/>
      <c r="J633" s="253"/>
      <c r="K633" s="253"/>
      <c r="L633" s="251"/>
      <c r="M633" s="251"/>
      <c r="N633" s="251"/>
    </row>
    <row r="634" spans="1:14" ht="102.75" customHeight="1" x14ac:dyDescent="0.25">
      <c r="A634" s="250">
        <v>47</v>
      </c>
      <c r="B634" s="18" t="s">
        <v>530</v>
      </c>
      <c r="C634" s="250" t="s">
        <v>24</v>
      </c>
      <c r="D634" s="246" t="s">
        <v>25</v>
      </c>
      <c r="E634" s="246" t="s">
        <v>25</v>
      </c>
      <c r="F634" s="284" t="s">
        <v>512</v>
      </c>
      <c r="G634" s="54">
        <v>25</v>
      </c>
      <c r="H634" s="54">
        <v>30</v>
      </c>
      <c r="I634" s="54">
        <v>35</v>
      </c>
      <c r="J634" s="54">
        <v>45</v>
      </c>
      <c r="K634" s="54">
        <v>60</v>
      </c>
      <c r="L634" s="252" t="s">
        <v>25</v>
      </c>
      <c r="M634" s="279" t="s">
        <v>25</v>
      </c>
      <c r="N634" s="246" t="s">
        <v>25</v>
      </c>
    </row>
    <row r="635" spans="1:14" ht="18" x14ac:dyDescent="0.25">
      <c r="A635" s="65"/>
      <c r="B635" s="532" t="s">
        <v>422</v>
      </c>
      <c r="C635" s="532"/>
      <c r="D635" s="532"/>
      <c r="E635" s="532"/>
      <c r="F635" s="532"/>
      <c r="G635" s="533"/>
      <c r="H635" s="533"/>
      <c r="I635" s="533"/>
      <c r="J635" s="533"/>
      <c r="K635" s="533"/>
      <c r="L635" s="532"/>
      <c r="M635" s="532"/>
      <c r="N635" s="532"/>
    </row>
    <row r="636" spans="1:14" ht="36" x14ac:dyDescent="0.25">
      <c r="A636" s="279">
        <v>1</v>
      </c>
      <c r="B636" s="271" t="s">
        <v>531</v>
      </c>
      <c r="C636" s="279" t="s">
        <v>532</v>
      </c>
      <c r="D636" s="279" t="s">
        <v>202</v>
      </c>
      <c r="E636" s="279" t="s">
        <v>494</v>
      </c>
      <c r="F636" s="246" t="s">
        <v>483</v>
      </c>
      <c r="G636" s="25">
        <v>2665</v>
      </c>
      <c r="H636" s="25">
        <v>2665</v>
      </c>
      <c r="I636" s="25">
        <v>2665</v>
      </c>
      <c r="J636" s="25">
        <v>2665</v>
      </c>
      <c r="K636" s="25">
        <v>2665</v>
      </c>
      <c r="L636" s="150">
        <f>G636+H636+I636+J636+K636</f>
        <v>13325</v>
      </c>
      <c r="M636" s="279" t="s">
        <v>484</v>
      </c>
      <c r="N636" s="157"/>
    </row>
    <row r="637" spans="1:14" ht="18" x14ac:dyDescent="0.25">
      <c r="A637" s="251"/>
      <c r="B637" s="50" t="s">
        <v>22</v>
      </c>
      <c r="C637" s="250"/>
      <c r="D637" s="8"/>
      <c r="E637" s="8"/>
      <c r="F637" s="251"/>
      <c r="G637" s="251"/>
      <c r="H637" s="251"/>
      <c r="I637" s="253"/>
      <c r="J637" s="253"/>
      <c r="K637" s="253"/>
      <c r="L637" s="251"/>
      <c r="M637" s="251"/>
      <c r="N637" s="251"/>
    </row>
    <row r="638" spans="1:14" ht="135.75" customHeight="1" x14ac:dyDescent="0.25">
      <c r="A638" s="250">
        <v>48</v>
      </c>
      <c r="B638" s="18" t="s">
        <v>533</v>
      </c>
      <c r="C638" s="250"/>
      <c r="D638" s="246" t="s">
        <v>25</v>
      </c>
      <c r="E638" s="246" t="s">
        <v>25</v>
      </c>
      <c r="F638" s="251" t="s">
        <v>512</v>
      </c>
      <c r="G638" s="483" t="s">
        <v>534</v>
      </c>
      <c r="H638" s="484"/>
      <c r="I638" s="54">
        <v>66</v>
      </c>
      <c r="J638" s="54">
        <v>93</v>
      </c>
      <c r="K638" s="54">
        <v>130</v>
      </c>
      <c r="L638" s="252" t="s">
        <v>25</v>
      </c>
      <c r="M638" s="279" t="s">
        <v>25</v>
      </c>
      <c r="N638" s="246" t="s">
        <v>25</v>
      </c>
    </row>
    <row r="639" spans="1:14" ht="18" x14ac:dyDescent="0.25">
      <c r="A639" s="65"/>
      <c r="B639" s="532" t="s">
        <v>422</v>
      </c>
      <c r="C639" s="532"/>
      <c r="D639" s="532"/>
      <c r="E639" s="532"/>
      <c r="F639" s="532"/>
      <c r="G639" s="533"/>
      <c r="H639" s="533"/>
      <c r="I639" s="533"/>
      <c r="J639" s="533"/>
      <c r="K639" s="533"/>
      <c r="L639" s="532"/>
      <c r="M639" s="532"/>
      <c r="N639" s="532"/>
    </row>
    <row r="640" spans="1:14" ht="18" x14ac:dyDescent="0.25">
      <c r="A640" s="307"/>
      <c r="B640" s="10"/>
      <c r="C640" s="250"/>
      <c r="D640" s="307"/>
      <c r="E640" s="307"/>
      <c r="F640" s="251"/>
      <c r="G640" s="10"/>
      <c r="H640" s="10"/>
      <c r="I640" s="10"/>
      <c r="J640" s="10"/>
      <c r="K640" s="10"/>
      <c r="L640" s="10"/>
      <c r="M640" s="10"/>
      <c r="N640" s="251"/>
    </row>
    <row r="641" spans="1:14" ht="18" x14ac:dyDescent="0.25">
      <c r="A641" s="251"/>
      <c r="B641" s="50" t="s">
        <v>22</v>
      </c>
      <c r="C641" s="250"/>
      <c r="D641" s="8"/>
      <c r="E641" s="8"/>
      <c r="F641" s="251"/>
      <c r="G641" s="253"/>
      <c r="H641" s="253"/>
      <c r="I641" s="253"/>
      <c r="J641" s="253"/>
      <c r="K641" s="253"/>
      <c r="L641" s="251"/>
      <c r="M641" s="251"/>
      <c r="N641" s="251"/>
    </row>
    <row r="642" spans="1:14" ht="117.75" customHeight="1" x14ac:dyDescent="0.25">
      <c r="A642" s="250">
        <v>49</v>
      </c>
      <c r="B642" s="18" t="s">
        <v>535</v>
      </c>
      <c r="C642" s="250" t="s">
        <v>24</v>
      </c>
      <c r="D642" s="246" t="s">
        <v>25</v>
      </c>
      <c r="E642" s="246" t="s">
        <v>25</v>
      </c>
      <c r="F642" s="284" t="s">
        <v>483</v>
      </c>
      <c r="G642" s="54" t="s">
        <v>41</v>
      </c>
      <c r="H642" s="54">
        <v>50</v>
      </c>
      <c r="I642" s="54">
        <v>65</v>
      </c>
      <c r="J642" s="54">
        <v>80</v>
      </c>
      <c r="K642" s="54">
        <v>90</v>
      </c>
      <c r="L642" s="252" t="s">
        <v>25</v>
      </c>
      <c r="M642" s="279" t="s">
        <v>25</v>
      </c>
      <c r="N642" s="246" t="s">
        <v>25</v>
      </c>
    </row>
    <row r="643" spans="1:14" ht="18" x14ac:dyDescent="0.25">
      <c r="A643" s="65"/>
      <c r="B643" s="532" t="s">
        <v>422</v>
      </c>
      <c r="C643" s="532"/>
      <c r="D643" s="532"/>
      <c r="E643" s="532"/>
      <c r="F643" s="532"/>
      <c r="G643" s="533"/>
      <c r="H643" s="533"/>
      <c r="I643" s="533"/>
      <c r="J643" s="533"/>
      <c r="K643" s="533"/>
      <c r="L643" s="532"/>
      <c r="M643" s="532"/>
      <c r="N643" s="532"/>
    </row>
    <row r="644" spans="1:14" ht="18" x14ac:dyDescent="0.25">
      <c r="A644" s="307"/>
      <c r="B644" s="10"/>
      <c r="C644" s="250"/>
      <c r="D644" s="307"/>
      <c r="E644" s="307"/>
      <c r="F644" s="251"/>
      <c r="G644" s="10"/>
      <c r="H644" s="10"/>
      <c r="I644" s="10"/>
      <c r="J644" s="10"/>
      <c r="K644" s="10"/>
      <c r="L644" s="10"/>
      <c r="M644" s="10"/>
      <c r="N644" s="251"/>
    </row>
    <row r="645" spans="1:14" ht="18" x14ac:dyDescent="0.25">
      <c r="A645" s="251"/>
      <c r="B645" s="50" t="s">
        <v>22</v>
      </c>
      <c r="C645" s="250"/>
      <c r="D645" s="8"/>
      <c r="E645" s="8"/>
      <c r="F645" s="251"/>
      <c r="G645" s="253"/>
      <c r="H645" s="253"/>
      <c r="I645" s="253"/>
      <c r="J645" s="253"/>
      <c r="K645" s="253"/>
      <c r="L645" s="251"/>
      <c r="M645" s="251"/>
      <c r="N645" s="251"/>
    </row>
    <row r="646" spans="1:14" s="148" customFormat="1" ht="87" customHeight="1" x14ac:dyDescent="0.25">
      <c r="A646" s="250">
        <v>50</v>
      </c>
      <c r="B646" s="18" t="s">
        <v>536</v>
      </c>
      <c r="C646" s="250" t="s">
        <v>24</v>
      </c>
      <c r="D646" s="246" t="s">
        <v>25</v>
      </c>
      <c r="E646" s="246" t="s">
        <v>25</v>
      </c>
      <c r="F646" s="284" t="s">
        <v>483</v>
      </c>
      <c r="G646" s="54" t="s">
        <v>41</v>
      </c>
      <c r="H646" s="54">
        <v>5</v>
      </c>
      <c r="I646" s="54">
        <v>7</v>
      </c>
      <c r="J646" s="54">
        <v>9</v>
      </c>
      <c r="K646" s="54">
        <v>10</v>
      </c>
      <c r="L646" s="252" t="s">
        <v>25</v>
      </c>
      <c r="M646" s="279" t="s">
        <v>25</v>
      </c>
      <c r="N646" s="246" t="s">
        <v>25</v>
      </c>
    </row>
    <row r="647" spans="1:14" ht="18" x14ac:dyDescent="0.25">
      <c r="A647" s="65"/>
      <c r="B647" s="532" t="s">
        <v>422</v>
      </c>
      <c r="C647" s="532"/>
      <c r="D647" s="532"/>
      <c r="E647" s="532"/>
      <c r="F647" s="532"/>
      <c r="G647" s="533"/>
      <c r="H647" s="533"/>
      <c r="I647" s="533"/>
      <c r="J647" s="533"/>
      <c r="K647" s="533"/>
      <c r="L647" s="532"/>
      <c r="M647" s="532"/>
      <c r="N647" s="532"/>
    </row>
    <row r="648" spans="1:14" ht="90" x14ac:dyDescent="0.25">
      <c r="A648" s="77">
        <v>1</v>
      </c>
      <c r="B648" s="233" t="s">
        <v>537</v>
      </c>
      <c r="C648" s="279" t="s">
        <v>538</v>
      </c>
      <c r="D648" s="279" t="s">
        <v>202</v>
      </c>
      <c r="E648" s="6" t="s">
        <v>33</v>
      </c>
      <c r="F648" s="279" t="s">
        <v>1572</v>
      </c>
      <c r="G648" s="279">
        <v>111302</v>
      </c>
      <c r="H648" s="279">
        <v>133562</v>
      </c>
      <c r="I648" s="279">
        <v>1620274</v>
      </c>
      <c r="J648" s="279">
        <v>192329</v>
      </c>
      <c r="K648" s="279">
        <v>2307958</v>
      </c>
      <c r="L648" s="150">
        <f>G648+H648+I648+J648+K648</f>
        <v>4365425</v>
      </c>
      <c r="M648" s="279" t="s">
        <v>1567</v>
      </c>
      <c r="N648" s="246"/>
    </row>
    <row r="649" spans="1:14" ht="90" x14ac:dyDescent="0.25">
      <c r="A649" s="77">
        <v>2</v>
      </c>
      <c r="B649" s="233" t="s">
        <v>539</v>
      </c>
      <c r="C649" s="279" t="s">
        <v>24</v>
      </c>
      <c r="D649" s="279" t="s">
        <v>202</v>
      </c>
      <c r="E649" s="6" t="s">
        <v>33</v>
      </c>
      <c r="F649" s="279" t="s">
        <v>1572</v>
      </c>
      <c r="G649" s="279"/>
      <c r="H649" s="279">
        <v>90</v>
      </c>
      <c r="I649" s="279">
        <v>93</v>
      </c>
      <c r="J649" s="279">
        <v>95</v>
      </c>
      <c r="K649" s="279">
        <v>98</v>
      </c>
      <c r="L649" s="14">
        <f>G649+H649+I649+J649+K649</f>
        <v>376</v>
      </c>
      <c r="M649" s="279" t="s">
        <v>1567</v>
      </c>
      <c r="N649" s="246"/>
    </row>
    <row r="650" spans="1:14" ht="18" x14ac:dyDescent="0.25">
      <c r="A650" s="251"/>
      <c r="B650" s="50" t="s">
        <v>22</v>
      </c>
      <c r="C650" s="250"/>
      <c r="D650" s="8"/>
      <c r="E650" s="8"/>
      <c r="F650" s="251"/>
      <c r="G650" s="253"/>
      <c r="H650" s="253"/>
      <c r="I650" s="253"/>
      <c r="J650" s="253"/>
      <c r="K650" s="253"/>
      <c r="L650" s="251"/>
      <c r="M650" s="251"/>
      <c r="N650" s="251"/>
    </row>
    <row r="651" spans="1:14" ht="98.25" customHeight="1" x14ac:dyDescent="0.25">
      <c r="A651" s="250">
        <v>51</v>
      </c>
      <c r="B651" s="18" t="s">
        <v>540</v>
      </c>
      <c r="C651" s="250" t="s">
        <v>24</v>
      </c>
      <c r="D651" s="246" t="s">
        <v>25</v>
      </c>
      <c r="E651" s="246" t="s">
        <v>25</v>
      </c>
      <c r="F651" s="284" t="s">
        <v>541</v>
      </c>
      <c r="G651" s="54">
        <v>19</v>
      </c>
      <c r="H651" s="54">
        <v>24</v>
      </c>
      <c r="I651" s="54">
        <v>30</v>
      </c>
      <c r="J651" s="54">
        <v>35</v>
      </c>
      <c r="K651" s="54">
        <v>45</v>
      </c>
      <c r="L651" s="252" t="s">
        <v>25</v>
      </c>
      <c r="M651" s="279" t="s">
        <v>25</v>
      </c>
      <c r="N651" s="246" t="s">
        <v>25</v>
      </c>
    </row>
    <row r="652" spans="1:14" s="170" customFormat="1" ht="18" x14ac:dyDescent="0.25">
      <c r="A652" s="65"/>
      <c r="B652" s="532" t="s">
        <v>422</v>
      </c>
      <c r="C652" s="532"/>
      <c r="D652" s="532"/>
      <c r="E652" s="532"/>
      <c r="F652" s="532"/>
      <c r="G652" s="533"/>
      <c r="H652" s="533"/>
      <c r="I652" s="533"/>
      <c r="J652" s="533"/>
      <c r="K652" s="533"/>
      <c r="L652" s="532"/>
      <c r="M652" s="532"/>
      <c r="N652" s="532"/>
    </row>
    <row r="653" spans="1:14" ht="54" x14ac:dyDescent="0.25">
      <c r="A653" s="278">
        <v>1</v>
      </c>
      <c r="B653" s="277" t="s">
        <v>542</v>
      </c>
      <c r="C653" s="278" t="s">
        <v>313</v>
      </c>
      <c r="D653" s="278" t="s">
        <v>543</v>
      </c>
      <c r="E653" s="278" t="s">
        <v>544</v>
      </c>
      <c r="F653" s="279" t="s">
        <v>545</v>
      </c>
      <c r="G653" s="150">
        <v>456839</v>
      </c>
      <c r="H653" s="150">
        <v>509300</v>
      </c>
      <c r="I653" s="150">
        <v>576400</v>
      </c>
      <c r="J653" s="150">
        <v>631350</v>
      </c>
      <c r="K653" s="150">
        <v>686201</v>
      </c>
      <c r="L653" s="279" t="s">
        <v>25</v>
      </c>
      <c r="M653" s="279" t="s">
        <v>280</v>
      </c>
      <c r="N653" s="293" t="s">
        <v>25</v>
      </c>
    </row>
    <row r="654" spans="1:14" ht="18" x14ac:dyDescent="0.25">
      <c r="A654" s="500">
        <v>2</v>
      </c>
      <c r="B654" s="525" t="s">
        <v>546</v>
      </c>
      <c r="C654" s="278" t="s">
        <v>547</v>
      </c>
      <c r="D654" s="500" t="s">
        <v>548</v>
      </c>
      <c r="E654" s="500" t="s">
        <v>544</v>
      </c>
      <c r="F654" s="486" t="s">
        <v>545</v>
      </c>
      <c r="G654" s="150">
        <v>3948</v>
      </c>
      <c r="H654" s="150">
        <v>4100</v>
      </c>
      <c r="I654" s="150">
        <v>4200</v>
      </c>
      <c r="J654" s="150">
        <v>4300</v>
      </c>
      <c r="K654" s="150">
        <v>4500</v>
      </c>
      <c r="L654" s="279" t="s">
        <v>25</v>
      </c>
      <c r="M654" s="279" t="s">
        <v>25</v>
      </c>
      <c r="N654" s="293" t="s">
        <v>25</v>
      </c>
    </row>
    <row r="655" spans="1:14" s="148" customFormat="1" ht="48" customHeight="1" x14ac:dyDescent="0.25">
      <c r="A655" s="503"/>
      <c r="B655" s="526"/>
      <c r="C655" s="278" t="s">
        <v>232</v>
      </c>
      <c r="D655" s="503"/>
      <c r="E655" s="503"/>
      <c r="F655" s="439"/>
      <c r="G655" s="31">
        <v>21.2</v>
      </c>
      <c r="H655" s="31">
        <v>51.8</v>
      </c>
      <c r="I655" s="193">
        <v>54.4</v>
      </c>
      <c r="J655" s="31">
        <v>56.9</v>
      </c>
      <c r="K655" s="31">
        <v>59.5</v>
      </c>
      <c r="L655" s="31">
        <v>243.8</v>
      </c>
      <c r="M655" s="278" t="s">
        <v>145</v>
      </c>
      <c r="N655" s="293">
        <v>285002015</v>
      </c>
    </row>
    <row r="656" spans="1:14" ht="23.25" hidden="1" x14ac:dyDescent="0.25">
      <c r="A656" s="396"/>
      <c r="B656" s="409" t="s">
        <v>143</v>
      </c>
      <c r="C656" s="394"/>
      <c r="D656" s="394"/>
      <c r="E656" s="396"/>
      <c r="F656" s="392"/>
      <c r="G656" s="414"/>
      <c r="H656" s="414"/>
      <c r="I656" s="414"/>
      <c r="J656" s="414"/>
      <c r="K656" s="414"/>
      <c r="L656" s="414"/>
      <c r="M656" s="396"/>
      <c r="N656" s="393"/>
    </row>
    <row r="657" spans="1:14" ht="23.25" hidden="1" x14ac:dyDescent="0.25">
      <c r="A657" s="396"/>
      <c r="B657" s="409" t="s">
        <v>203</v>
      </c>
      <c r="C657" s="394"/>
      <c r="D657" s="394"/>
      <c r="E657" s="396"/>
      <c r="F657" s="392"/>
      <c r="G657" s="414"/>
      <c r="H657" s="414"/>
      <c r="I657" s="414"/>
      <c r="J657" s="414"/>
      <c r="K657" s="414"/>
      <c r="L657" s="414"/>
      <c r="M657" s="396"/>
      <c r="N657" s="393"/>
    </row>
    <row r="658" spans="1:14" ht="23.25" hidden="1" x14ac:dyDescent="0.25">
      <c r="A658" s="396"/>
      <c r="B658" s="409" t="s">
        <v>234</v>
      </c>
      <c r="C658" s="394"/>
      <c r="D658" s="394"/>
      <c r="E658" s="396"/>
      <c r="F658" s="392"/>
      <c r="G658" s="396"/>
      <c r="H658" s="396"/>
      <c r="I658" s="396"/>
      <c r="J658" s="396"/>
      <c r="K658" s="396"/>
      <c r="L658" s="396"/>
      <c r="M658" s="396"/>
      <c r="N658" s="393"/>
    </row>
    <row r="659" spans="1:14" ht="18" x14ac:dyDescent="0.25">
      <c r="A659" s="251"/>
      <c r="B659" s="50" t="s">
        <v>22</v>
      </c>
      <c r="C659" s="250"/>
      <c r="D659" s="8"/>
      <c r="E659" s="8"/>
      <c r="F659" s="251"/>
      <c r="G659" s="253"/>
      <c r="H659" s="253"/>
      <c r="I659" s="253"/>
      <c r="J659" s="253"/>
      <c r="K659" s="253"/>
      <c r="L659" s="251"/>
      <c r="M659" s="251"/>
      <c r="N659" s="251"/>
    </row>
    <row r="660" spans="1:14" ht="126" x14ac:dyDescent="0.25">
      <c r="A660" s="250">
        <v>52</v>
      </c>
      <c r="B660" s="50" t="s">
        <v>549</v>
      </c>
      <c r="C660" s="250" t="s">
        <v>550</v>
      </c>
      <c r="D660" s="246" t="s">
        <v>25</v>
      </c>
      <c r="E660" s="246" t="s">
        <v>25</v>
      </c>
      <c r="F660" s="284" t="s">
        <v>551</v>
      </c>
      <c r="G660" s="54">
        <v>106.2</v>
      </c>
      <c r="H660" s="54">
        <v>105.9</v>
      </c>
      <c r="I660" s="54">
        <v>105.7</v>
      </c>
      <c r="J660" s="54">
        <v>105.4</v>
      </c>
      <c r="K660" s="54">
        <v>105.2</v>
      </c>
      <c r="L660" s="252" t="s">
        <v>25</v>
      </c>
      <c r="M660" s="279" t="s">
        <v>25</v>
      </c>
      <c r="N660" s="246" t="s">
        <v>25</v>
      </c>
    </row>
    <row r="661" spans="1:14" ht="18" x14ac:dyDescent="0.25">
      <c r="A661" s="65"/>
      <c r="B661" s="532" t="s">
        <v>422</v>
      </c>
      <c r="C661" s="532"/>
      <c r="D661" s="532"/>
      <c r="E661" s="532"/>
      <c r="F661" s="532"/>
      <c r="G661" s="533"/>
      <c r="H661" s="533"/>
      <c r="I661" s="533"/>
      <c r="J661" s="533"/>
      <c r="K661" s="533"/>
      <c r="L661" s="532"/>
      <c r="M661" s="532"/>
      <c r="N661" s="532"/>
    </row>
    <row r="662" spans="1:14" ht="58.5" customHeight="1" x14ac:dyDescent="0.25">
      <c r="A662" s="278">
        <v>1</v>
      </c>
      <c r="B662" s="277" t="s">
        <v>552</v>
      </c>
      <c r="C662" s="151" t="s">
        <v>313</v>
      </c>
      <c r="D662" s="151" t="s">
        <v>202</v>
      </c>
      <c r="E662" s="151" t="s">
        <v>33</v>
      </c>
      <c r="F662" s="151" t="s">
        <v>483</v>
      </c>
      <c r="G662" s="151">
        <v>12000</v>
      </c>
      <c r="H662" s="151">
        <v>12500</v>
      </c>
      <c r="I662" s="151">
        <v>13000</v>
      </c>
      <c r="J662" s="151">
        <v>13500</v>
      </c>
      <c r="K662" s="151">
        <v>14000</v>
      </c>
      <c r="L662" s="151"/>
      <c r="M662" s="151" t="s">
        <v>484</v>
      </c>
      <c r="N662" s="297"/>
    </row>
    <row r="663" spans="1:14" ht="18" x14ac:dyDescent="0.25">
      <c r="A663" s="251"/>
      <c r="B663" s="50" t="s">
        <v>22</v>
      </c>
      <c r="C663" s="250"/>
      <c r="D663" s="8"/>
      <c r="E663" s="8"/>
      <c r="F663" s="251"/>
      <c r="G663" s="253"/>
      <c r="H663" s="253"/>
      <c r="I663" s="253"/>
      <c r="J663" s="253"/>
      <c r="K663" s="253"/>
      <c r="L663" s="251"/>
      <c r="M663" s="251"/>
      <c r="N663" s="251"/>
    </row>
    <row r="664" spans="1:14" ht="116.25" customHeight="1" x14ac:dyDescent="0.25">
      <c r="A664" s="250">
        <v>53</v>
      </c>
      <c r="B664" s="18" t="s">
        <v>553</v>
      </c>
      <c r="C664" s="250" t="s">
        <v>24</v>
      </c>
      <c r="D664" s="246" t="s">
        <v>25</v>
      </c>
      <c r="E664" s="246" t="s">
        <v>25</v>
      </c>
      <c r="F664" s="284" t="s">
        <v>545</v>
      </c>
      <c r="G664" s="54">
        <v>33.28</v>
      </c>
      <c r="H664" s="54">
        <v>37.11</v>
      </c>
      <c r="I664" s="54">
        <v>42</v>
      </c>
      <c r="J664" s="54">
        <v>46</v>
      </c>
      <c r="K664" s="54">
        <v>50</v>
      </c>
      <c r="L664" s="252" t="s">
        <v>25</v>
      </c>
      <c r="M664" s="279" t="s">
        <v>25</v>
      </c>
      <c r="N664" s="246" t="s">
        <v>25</v>
      </c>
    </row>
    <row r="665" spans="1:14" s="170" customFormat="1" ht="18" x14ac:dyDescent="0.25">
      <c r="A665" s="65"/>
      <c r="B665" s="532" t="s">
        <v>422</v>
      </c>
      <c r="C665" s="532"/>
      <c r="D665" s="532"/>
      <c r="E665" s="532"/>
      <c r="F665" s="532"/>
      <c r="G665" s="533"/>
      <c r="H665" s="533"/>
      <c r="I665" s="533"/>
      <c r="J665" s="533"/>
      <c r="K665" s="533"/>
      <c r="L665" s="532"/>
      <c r="M665" s="532"/>
      <c r="N665" s="532"/>
    </row>
    <row r="666" spans="1:14" ht="54" x14ac:dyDescent="0.25">
      <c r="A666" s="278">
        <v>1</v>
      </c>
      <c r="B666" s="277" t="s">
        <v>542</v>
      </c>
      <c r="C666" s="278" t="s">
        <v>313</v>
      </c>
      <c r="D666" s="278" t="s">
        <v>543</v>
      </c>
      <c r="E666" s="278" t="s">
        <v>544</v>
      </c>
      <c r="F666" s="246" t="s">
        <v>545</v>
      </c>
      <c r="G666" s="279">
        <v>456839</v>
      </c>
      <c r="H666" s="279">
        <v>509300</v>
      </c>
      <c r="I666" s="279">
        <v>576400</v>
      </c>
      <c r="J666" s="279">
        <v>631350</v>
      </c>
      <c r="K666" s="279">
        <v>686201</v>
      </c>
      <c r="L666" s="279" t="s">
        <v>25</v>
      </c>
      <c r="M666" s="279" t="s">
        <v>280</v>
      </c>
      <c r="N666" s="293" t="s">
        <v>25</v>
      </c>
    </row>
    <row r="667" spans="1:14" ht="54" customHeight="1" x14ac:dyDescent="0.25">
      <c r="A667" s="500">
        <v>2</v>
      </c>
      <c r="B667" s="525" t="s">
        <v>546</v>
      </c>
      <c r="C667" s="278" t="s">
        <v>547</v>
      </c>
      <c r="D667" s="500" t="s">
        <v>548</v>
      </c>
      <c r="E667" s="500" t="s">
        <v>544</v>
      </c>
      <c r="F667" s="486" t="s">
        <v>545</v>
      </c>
      <c r="G667" s="279">
        <v>3948</v>
      </c>
      <c r="H667" s="279">
        <v>4100</v>
      </c>
      <c r="I667" s="279">
        <v>4200</v>
      </c>
      <c r="J667" s="279">
        <v>4300</v>
      </c>
      <c r="K667" s="279">
        <v>4500</v>
      </c>
      <c r="L667" s="279" t="s">
        <v>25</v>
      </c>
      <c r="M667" s="279" t="s">
        <v>25</v>
      </c>
      <c r="N667" s="293" t="s">
        <v>25</v>
      </c>
    </row>
    <row r="668" spans="1:14" s="148" customFormat="1" ht="18" x14ac:dyDescent="0.25">
      <c r="A668" s="503"/>
      <c r="B668" s="526"/>
      <c r="C668" s="278" t="s">
        <v>232</v>
      </c>
      <c r="D668" s="503"/>
      <c r="E668" s="503"/>
      <c r="F668" s="439"/>
      <c r="G668" s="278">
        <v>21.2</v>
      </c>
      <c r="H668" s="278">
        <v>51.8</v>
      </c>
      <c r="I668" s="282">
        <v>54.4</v>
      </c>
      <c r="J668" s="278">
        <v>56.9</v>
      </c>
      <c r="K668" s="278">
        <v>59.5</v>
      </c>
      <c r="L668" s="278">
        <v>243.8</v>
      </c>
      <c r="M668" s="278" t="s">
        <v>145</v>
      </c>
      <c r="N668" s="293">
        <v>285002015</v>
      </c>
    </row>
    <row r="669" spans="1:14" ht="23.25" hidden="1" x14ac:dyDescent="0.25">
      <c r="A669" s="396"/>
      <c r="B669" s="409" t="s">
        <v>143</v>
      </c>
      <c r="C669" s="394"/>
      <c r="D669" s="394"/>
      <c r="E669" s="396"/>
      <c r="F669" s="392"/>
      <c r="G669" s="414"/>
      <c r="H669" s="414"/>
      <c r="I669" s="414"/>
      <c r="J669" s="414"/>
      <c r="K669" s="414"/>
      <c r="L669" s="414"/>
      <c r="M669" s="396"/>
      <c r="N669" s="393"/>
    </row>
    <row r="670" spans="1:14" ht="23.25" hidden="1" x14ac:dyDescent="0.25">
      <c r="A670" s="396"/>
      <c r="B670" s="409" t="s">
        <v>203</v>
      </c>
      <c r="C670" s="394"/>
      <c r="D670" s="394"/>
      <c r="E670" s="396"/>
      <c r="F670" s="392"/>
      <c r="G670" s="414">
        <f>G668</f>
        <v>21.2</v>
      </c>
      <c r="H670" s="414">
        <f>H668</f>
        <v>51.8</v>
      </c>
      <c r="I670" s="414">
        <f>I668</f>
        <v>54.4</v>
      </c>
      <c r="J670" s="414">
        <f>J668</f>
        <v>56.9</v>
      </c>
      <c r="K670" s="414">
        <f>K668</f>
        <v>59.5</v>
      </c>
      <c r="L670" s="414">
        <f>G670+H670+I670+J670+K670</f>
        <v>243.8</v>
      </c>
      <c r="M670" s="396"/>
      <c r="N670" s="393"/>
    </row>
    <row r="671" spans="1:14" ht="23.25" hidden="1" x14ac:dyDescent="0.25">
      <c r="A671" s="396"/>
      <c r="B671" s="409" t="s">
        <v>234</v>
      </c>
      <c r="C671" s="394"/>
      <c r="D671" s="394"/>
      <c r="E671" s="396"/>
      <c r="F671" s="392"/>
      <c r="G671" s="396"/>
      <c r="H671" s="396"/>
      <c r="I671" s="396"/>
      <c r="J671" s="396"/>
      <c r="K671" s="396"/>
      <c r="L671" s="396"/>
      <c r="M671" s="396"/>
      <c r="N671" s="393"/>
    </row>
    <row r="672" spans="1:14" ht="18" x14ac:dyDescent="0.25">
      <c r="A672" s="251"/>
      <c r="B672" s="50" t="s">
        <v>22</v>
      </c>
      <c r="C672" s="250"/>
      <c r="D672" s="8"/>
      <c r="E672" s="8"/>
      <c r="F672" s="251"/>
      <c r="G672" s="253"/>
      <c r="H672" s="253"/>
      <c r="I672" s="253"/>
      <c r="J672" s="253"/>
      <c r="K672" s="253"/>
      <c r="L672" s="251"/>
      <c r="M672" s="251"/>
      <c r="N672" s="251"/>
    </row>
    <row r="673" spans="1:14" ht="110.25" customHeight="1" x14ac:dyDescent="0.25">
      <c r="A673" s="250">
        <v>54</v>
      </c>
      <c r="B673" s="18" t="s">
        <v>554</v>
      </c>
      <c r="C673" s="250" t="s">
        <v>24</v>
      </c>
      <c r="D673" s="246" t="s">
        <v>25</v>
      </c>
      <c r="E673" s="246" t="s">
        <v>25</v>
      </c>
      <c r="F673" s="284" t="s">
        <v>545</v>
      </c>
      <c r="G673" s="54">
        <v>60</v>
      </c>
      <c r="H673" s="54">
        <v>60.7</v>
      </c>
      <c r="I673" s="54">
        <v>61</v>
      </c>
      <c r="J673" s="54">
        <v>61.5</v>
      </c>
      <c r="K673" s="54">
        <v>62.5</v>
      </c>
      <c r="L673" s="252" t="s">
        <v>25</v>
      </c>
      <c r="M673" s="279" t="s">
        <v>25</v>
      </c>
      <c r="N673" s="246" t="s">
        <v>25</v>
      </c>
    </row>
    <row r="674" spans="1:14" s="148" customFormat="1" ht="18" x14ac:dyDescent="0.25">
      <c r="A674" s="65"/>
      <c r="B674" s="532" t="s">
        <v>422</v>
      </c>
      <c r="C674" s="532"/>
      <c r="D674" s="532"/>
      <c r="E674" s="532"/>
      <c r="F674" s="532"/>
      <c r="G674" s="533"/>
      <c r="H674" s="533"/>
      <c r="I674" s="533"/>
      <c r="J674" s="533"/>
      <c r="K674" s="533"/>
      <c r="L674" s="532"/>
      <c r="M674" s="532"/>
      <c r="N674" s="532"/>
    </row>
    <row r="675" spans="1:14" s="148" customFormat="1" ht="18" x14ac:dyDescent="0.25">
      <c r="A675" s="523">
        <v>1</v>
      </c>
      <c r="B675" s="550" t="s">
        <v>555</v>
      </c>
      <c r="C675" s="279" t="s">
        <v>47</v>
      </c>
      <c r="D675" s="523" t="s">
        <v>556</v>
      </c>
      <c r="E675" s="523" t="s">
        <v>71</v>
      </c>
      <c r="F675" s="523" t="s">
        <v>557</v>
      </c>
      <c r="G675" s="279">
        <v>1</v>
      </c>
      <c r="H675" s="279" t="s">
        <v>25</v>
      </c>
      <c r="I675" s="279" t="s">
        <v>25</v>
      </c>
      <c r="J675" s="279" t="s">
        <v>25</v>
      </c>
      <c r="K675" s="279" t="s">
        <v>25</v>
      </c>
      <c r="L675" s="279">
        <v>1</v>
      </c>
      <c r="M675" s="279" t="s">
        <v>25</v>
      </c>
      <c r="N675" s="599" t="s">
        <v>558</v>
      </c>
    </row>
    <row r="676" spans="1:14" s="148" customFormat="1" ht="18" x14ac:dyDescent="0.25">
      <c r="A676" s="523"/>
      <c r="B676" s="550"/>
      <c r="C676" s="523" t="s">
        <v>232</v>
      </c>
      <c r="D676" s="523"/>
      <c r="E676" s="523"/>
      <c r="F676" s="523"/>
      <c r="G676" s="279">
        <v>105.7</v>
      </c>
      <c r="H676" s="279" t="s">
        <v>25</v>
      </c>
      <c r="I676" s="279" t="s">
        <v>25</v>
      </c>
      <c r="J676" s="279" t="s">
        <v>25</v>
      </c>
      <c r="K676" s="279" t="s">
        <v>25</v>
      </c>
      <c r="L676" s="279">
        <v>105.7</v>
      </c>
      <c r="M676" s="279" t="s">
        <v>559</v>
      </c>
      <c r="N676" s="439"/>
    </row>
    <row r="677" spans="1:14" s="148" customFormat="1" ht="18" x14ac:dyDescent="0.25">
      <c r="A677" s="573"/>
      <c r="B677" s="561"/>
      <c r="C677" s="573"/>
      <c r="D677" s="573"/>
      <c r="E677" s="573"/>
      <c r="F677" s="573"/>
      <c r="G677" s="279">
        <v>17.5</v>
      </c>
      <c r="H677" s="279" t="s">
        <v>25</v>
      </c>
      <c r="I677" s="279" t="s">
        <v>25</v>
      </c>
      <c r="J677" s="279" t="s">
        <v>25</v>
      </c>
      <c r="K677" s="279" t="s">
        <v>25</v>
      </c>
      <c r="L677" s="279">
        <v>17.5</v>
      </c>
      <c r="M677" s="279" t="s">
        <v>203</v>
      </c>
      <c r="N677" s="293" t="s">
        <v>560</v>
      </c>
    </row>
    <row r="678" spans="1:14" s="148" customFormat="1" ht="18" x14ac:dyDescent="0.25">
      <c r="A678" s="573"/>
      <c r="B678" s="561"/>
      <c r="C678" s="573"/>
      <c r="D678" s="573"/>
      <c r="E678" s="573"/>
      <c r="F678" s="573"/>
      <c r="G678" s="279">
        <v>88.2</v>
      </c>
      <c r="H678" s="279" t="s">
        <v>25</v>
      </c>
      <c r="I678" s="279" t="s">
        <v>25</v>
      </c>
      <c r="J678" s="279" t="s">
        <v>25</v>
      </c>
      <c r="K678" s="279" t="s">
        <v>25</v>
      </c>
      <c r="L678" s="279">
        <v>88.2</v>
      </c>
      <c r="M678" s="279" t="s">
        <v>145</v>
      </c>
      <c r="N678" s="293">
        <v>467008028</v>
      </c>
    </row>
    <row r="679" spans="1:14" s="148" customFormat="1" ht="59.25" customHeight="1" x14ac:dyDescent="0.25">
      <c r="A679" s="523">
        <v>2</v>
      </c>
      <c r="B679" s="550" t="s">
        <v>561</v>
      </c>
      <c r="C679" s="279" t="s">
        <v>47</v>
      </c>
      <c r="D679" s="523" t="s">
        <v>32</v>
      </c>
      <c r="E679" s="523" t="s">
        <v>71</v>
      </c>
      <c r="F679" s="523" t="s">
        <v>562</v>
      </c>
      <c r="G679" s="279">
        <v>1</v>
      </c>
      <c r="H679" s="279" t="s">
        <v>25</v>
      </c>
      <c r="I679" s="279" t="s">
        <v>25</v>
      </c>
      <c r="J679" s="279" t="s">
        <v>25</v>
      </c>
      <c r="K679" s="279" t="s">
        <v>25</v>
      </c>
      <c r="L679" s="279">
        <v>1</v>
      </c>
      <c r="M679" s="279" t="s">
        <v>25</v>
      </c>
      <c r="N679" s="571" t="s">
        <v>560</v>
      </c>
    </row>
    <row r="680" spans="1:14" s="148" customFormat="1" ht="18" x14ac:dyDescent="0.25">
      <c r="A680" s="523"/>
      <c r="B680" s="550"/>
      <c r="C680" s="279" t="s">
        <v>232</v>
      </c>
      <c r="D680" s="523"/>
      <c r="E680" s="523"/>
      <c r="F680" s="523"/>
      <c r="G680" s="278">
        <v>155.5</v>
      </c>
      <c r="H680" s="279" t="s">
        <v>25</v>
      </c>
      <c r="I680" s="279" t="s">
        <v>25</v>
      </c>
      <c r="J680" s="279" t="s">
        <v>25</v>
      </c>
      <c r="K680" s="279" t="s">
        <v>25</v>
      </c>
      <c r="L680" s="278">
        <v>155.5</v>
      </c>
      <c r="M680" s="279" t="s">
        <v>203</v>
      </c>
      <c r="N680" s="571"/>
    </row>
    <row r="681" spans="1:14" s="148" customFormat="1" ht="18" x14ac:dyDescent="0.25">
      <c r="A681" s="523">
        <v>3</v>
      </c>
      <c r="B681" s="550" t="s">
        <v>563</v>
      </c>
      <c r="C681" s="279" t="s">
        <v>47</v>
      </c>
      <c r="D681" s="523" t="s">
        <v>32</v>
      </c>
      <c r="E681" s="523">
        <v>2021</v>
      </c>
      <c r="F681" s="578" t="s">
        <v>564</v>
      </c>
      <c r="G681" s="279">
        <v>1</v>
      </c>
      <c r="H681" s="279" t="s">
        <v>25</v>
      </c>
      <c r="I681" s="279" t="s">
        <v>25</v>
      </c>
      <c r="J681" s="279" t="s">
        <v>25</v>
      </c>
      <c r="K681" s="279" t="s">
        <v>25</v>
      </c>
      <c r="L681" s="279">
        <v>1</v>
      </c>
      <c r="M681" s="279" t="s">
        <v>25</v>
      </c>
      <c r="N681" s="524" t="s">
        <v>565</v>
      </c>
    </row>
    <row r="682" spans="1:14" s="148" customFormat="1" ht="42.75" customHeight="1" x14ac:dyDescent="0.25">
      <c r="A682" s="523"/>
      <c r="B682" s="550"/>
      <c r="C682" s="241" t="s">
        <v>232</v>
      </c>
      <c r="D682" s="523"/>
      <c r="E682" s="523"/>
      <c r="F682" s="583"/>
      <c r="G682" s="279">
        <v>318.39999999999998</v>
      </c>
      <c r="H682" s="279" t="s">
        <v>25</v>
      </c>
      <c r="I682" s="279" t="s">
        <v>25</v>
      </c>
      <c r="J682" s="279" t="s">
        <v>25</v>
      </c>
      <c r="K682" s="279" t="s">
        <v>25</v>
      </c>
      <c r="L682" s="279">
        <v>318.39999999999998</v>
      </c>
      <c r="M682" s="279" t="s">
        <v>145</v>
      </c>
      <c r="N682" s="524"/>
    </row>
    <row r="683" spans="1:14" s="148" customFormat="1" ht="28.5" customHeight="1" x14ac:dyDescent="0.25">
      <c r="A683" s="475">
        <v>4</v>
      </c>
      <c r="B683" s="479" t="s">
        <v>566</v>
      </c>
      <c r="C683" s="279" t="s">
        <v>47</v>
      </c>
      <c r="D683" s="475" t="s">
        <v>32</v>
      </c>
      <c r="E683" s="475" t="s">
        <v>75</v>
      </c>
      <c r="F683" s="475" t="s">
        <v>564</v>
      </c>
      <c r="G683" s="279">
        <v>1</v>
      </c>
      <c r="H683" s="279" t="s">
        <v>25</v>
      </c>
      <c r="I683" s="279" t="s">
        <v>25</v>
      </c>
      <c r="J683" s="279" t="s">
        <v>25</v>
      </c>
      <c r="K683" s="279" t="s">
        <v>25</v>
      </c>
      <c r="L683" s="279">
        <v>1</v>
      </c>
      <c r="M683" s="279" t="s">
        <v>25</v>
      </c>
      <c r="N683" s="524" t="s">
        <v>567</v>
      </c>
    </row>
    <row r="684" spans="1:14" s="148" customFormat="1" ht="29.25" customHeight="1" x14ac:dyDescent="0.25">
      <c r="A684" s="498"/>
      <c r="B684" s="499"/>
      <c r="C684" s="475" t="s">
        <v>232</v>
      </c>
      <c r="D684" s="498"/>
      <c r="E684" s="498"/>
      <c r="F684" s="498"/>
      <c r="G684" s="279">
        <v>172.2</v>
      </c>
      <c r="H684" s="279" t="s">
        <v>25</v>
      </c>
      <c r="I684" s="279" t="s">
        <v>25</v>
      </c>
      <c r="J684" s="279" t="s">
        <v>25</v>
      </c>
      <c r="K684" s="279" t="s">
        <v>25</v>
      </c>
      <c r="L684" s="279">
        <v>172.2</v>
      </c>
      <c r="M684" s="279" t="s">
        <v>568</v>
      </c>
      <c r="N684" s="524"/>
    </row>
    <row r="685" spans="1:14" s="148" customFormat="1" ht="21.75" customHeight="1" x14ac:dyDescent="0.25">
      <c r="A685" s="498"/>
      <c r="B685" s="499"/>
      <c r="C685" s="501"/>
      <c r="D685" s="498"/>
      <c r="E685" s="498"/>
      <c r="F685" s="498"/>
      <c r="G685" s="279">
        <v>150</v>
      </c>
      <c r="H685" s="279" t="s">
        <v>25</v>
      </c>
      <c r="I685" s="279" t="s">
        <v>25</v>
      </c>
      <c r="J685" s="279" t="s">
        <v>25</v>
      </c>
      <c r="K685" s="279" t="s">
        <v>25</v>
      </c>
      <c r="L685" s="279">
        <v>150</v>
      </c>
      <c r="M685" s="279" t="s">
        <v>569</v>
      </c>
      <c r="N685" s="246" t="s">
        <v>570</v>
      </c>
    </row>
    <row r="686" spans="1:14" s="148" customFormat="1" ht="24.75" customHeight="1" x14ac:dyDescent="0.25">
      <c r="A686" s="503"/>
      <c r="B686" s="526"/>
      <c r="C686" s="503"/>
      <c r="D686" s="503"/>
      <c r="E686" s="503"/>
      <c r="F686" s="476"/>
      <c r="G686" s="279">
        <v>22.2</v>
      </c>
      <c r="H686" s="279">
        <v>13</v>
      </c>
      <c r="I686" s="279" t="s">
        <v>25</v>
      </c>
      <c r="J686" s="279" t="s">
        <v>25</v>
      </c>
      <c r="K686" s="279" t="s">
        <v>25</v>
      </c>
      <c r="L686" s="279">
        <v>22.2</v>
      </c>
      <c r="M686" s="279" t="s">
        <v>203</v>
      </c>
      <c r="N686" s="246" t="s">
        <v>571</v>
      </c>
    </row>
    <row r="687" spans="1:14" s="148" customFormat="1" ht="18" x14ac:dyDescent="0.25">
      <c r="A687" s="523">
        <v>5</v>
      </c>
      <c r="B687" s="550" t="s">
        <v>572</v>
      </c>
      <c r="C687" s="279" t="s">
        <v>47</v>
      </c>
      <c r="D687" s="523" t="s">
        <v>32</v>
      </c>
      <c r="E687" s="523">
        <v>2021</v>
      </c>
      <c r="F687" s="523" t="s">
        <v>573</v>
      </c>
      <c r="G687" s="279">
        <v>1</v>
      </c>
      <c r="H687" s="279" t="s">
        <v>25</v>
      </c>
      <c r="I687" s="279" t="s">
        <v>25</v>
      </c>
      <c r="J687" s="279" t="s">
        <v>25</v>
      </c>
      <c r="K687" s="279" t="s">
        <v>25</v>
      </c>
      <c r="L687" s="279">
        <v>1</v>
      </c>
      <c r="M687" s="279" t="s">
        <v>25</v>
      </c>
      <c r="N687" s="524" t="s">
        <v>567</v>
      </c>
    </row>
    <row r="688" spans="1:14" s="148" customFormat="1" ht="25.5" customHeight="1" x14ac:dyDescent="0.25">
      <c r="A688" s="523"/>
      <c r="B688" s="550"/>
      <c r="C688" s="523" t="s">
        <v>232</v>
      </c>
      <c r="D688" s="523"/>
      <c r="E688" s="523"/>
      <c r="F688" s="523"/>
      <c r="G688" s="279">
        <v>113.3</v>
      </c>
      <c r="H688" s="279" t="s">
        <v>25</v>
      </c>
      <c r="I688" s="279" t="s">
        <v>25</v>
      </c>
      <c r="J688" s="279" t="s">
        <v>25</v>
      </c>
      <c r="K688" s="279" t="s">
        <v>25</v>
      </c>
      <c r="L688" s="279">
        <v>113.3</v>
      </c>
      <c r="M688" s="279" t="s">
        <v>574</v>
      </c>
      <c r="N688" s="524"/>
    </row>
    <row r="689" spans="1:14" s="148" customFormat="1" ht="39" customHeight="1" x14ac:dyDescent="0.25">
      <c r="A689" s="523"/>
      <c r="B689" s="550"/>
      <c r="C689" s="573"/>
      <c r="D689" s="523"/>
      <c r="E689" s="523"/>
      <c r="F689" s="523"/>
      <c r="G689" s="279">
        <v>51.5</v>
      </c>
      <c r="H689" s="279" t="s">
        <v>25</v>
      </c>
      <c r="I689" s="279" t="s">
        <v>25</v>
      </c>
      <c r="J689" s="279" t="s">
        <v>25</v>
      </c>
      <c r="K689" s="279" t="s">
        <v>25</v>
      </c>
      <c r="L689" s="279">
        <v>51.5</v>
      </c>
      <c r="M689" s="279" t="s">
        <v>145</v>
      </c>
      <c r="N689" s="246" t="s">
        <v>570</v>
      </c>
    </row>
    <row r="690" spans="1:14" s="148" customFormat="1" ht="36" x14ac:dyDescent="0.25">
      <c r="A690" s="523"/>
      <c r="B690" s="550"/>
      <c r="C690" s="573"/>
      <c r="D690" s="523"/>
      <c r="E690" s="523"/>
      <c r="F690" s="523"/>
      <c r="G690" s="279">
        <v>61.8</v>
      </c>
      <c r="H690" s="279" t="s">
        <v>25</v>
      </c>
      <c r="I690" s="279" t="s">
        <v>25</v>
      </c>
      <c r="J690" s="279" t="s">
        <v>25</v>
      </c>
      <c r="K690" s="279" t="s">
        <v>25</v>
      </c>
      <c r="L690" s="279">
        <v>61.8</v>
      </c>
      <c r="M690" s="279" t="s">
        <v>203</v>
      </c>
      <c r="N690" s="246" t="s">
        <v>571</v>
      </c>
    </row>
    <row r="691" spans="1:14" s="148" customFormat="1" ht="18" x14ac:dyDescent="0.25">
      <c r="A691" s="592">
        <v>6</v>
      </c>
      <c r="B691" s="594" t="s">
        <v>575</v>
      </c>
      <c r="C691" s="78" t="s">
        <v>47</v>
      </c>
      <c r="D691" s="592" t="s">
        <v>556</v>
      </c>
      <c r="E691" s="592" t="s">
        <v>1649</v>
      </c>
      <c r="F691" s="596" t="s">
        <v>577</v>
      </c>
      <c r="G691" s="279">
        <v>1</v>
      </c>
      <c r="H691" s="279">
        <v>1</v>
      </c>
      <c r="I691" s="279" t="s">
        <v>25</v>
      </c>
      <c r="J691" s="279" t="s">
        <v>25</v>
      </c>
      <c r="K691" s="279" t="s">
        <v>25</v>
      </c>
      <c r="L691" s="279">
        <v>1</v>
      </c>
      <c r="M691" s="279" t="s">
        <v>578</v>
      </c>
      <c r="N691" s="486" t="s">
        <v>579</v>
      </c>
    </row>
    <row r="692" spans="1:14" s="148" customFormat="1" ht="42.75" customHeight="1" x14ac:dyDescent="0.25">
      <c r="A692" s="593"/>
      <c r="B692" s="595"/>
      <c r="C692" s="238" t="s">
        <v>232</v>
      </c>
      <c r="D692" s="593"/>
      <c r="E692" s="593"/>
      <c r="F692" s="597"/>
      <c r="G692" s="279">
        <v>726.9</v>
      </c>
      <c r="H692" s="279">
        <v>300</v>
      </c>
      <c r="I692" s="279" t="s">
        <v>25</v>
      </c>
      <c r="J692" s="279" t="s">
        <v>25</v>
      </c>
      <c r="K692" s="279" t="s">
        <v>25</v>
      </c>
      <c r="L692" s="279">
        <v>1026.9000000000001</v>
      </c>
      <c r="M692" s="279" t="s">
        <v>145</v>
      </c>
      <c r="N692" s="439"/>
    </row>
    <row r="693" spans="1:14" s="148" customFormat="1" ht="18" x14ac:dyDescent="0.25">
      <c r="A693" s="475">
        <v>7</v>
      </c>
      <c r="B693" s="479" t="s">
        <v>580</v>
      </c>
      <c r="C693" s="279" t="s">
        <v>47</v>
      </c>
      <c r="D693" s="475" t="s">
        <v>556</v>
      </c>
      <c r="E693" s="475" t="s">
        <v>1650</v>
      </c>
      <c r="F693" s="486" t="s">
        <v>581</v>
      </c>
      <c r="G693" s="279">
        <v>1</v>
      </c>
      <c r="H693" s="279">
        <v>1</v>
      </c>
      <c r="I693" s="279" t="s">
        <v>25</v>
      </c>
      <c r="J693" s="279" t="s">
        <v>25</v>
      </c>
      <c r="K693" s="279" t="s">
        <v>25</v>
      </c>
      <c r="L693" s="279">
        <v>1</v>
      </c>
      <c r="M693" s="279" t="s">
        <v>25</v>
      </c>
      <c r="N693" s="524" t="s">
        <v>582</v>
      </c>
    </row>
    <row r="694" spans="1:14" s="148" customFormat="1" ht="18" x14ac:dyDescent="0.25">
      <c r="A694" s="498"/>
      <c r="B694" s="499"/>
      <c r="C694" s="475" t="s">
        <v>232</v>
      </c>
      <c r="D694" s="498"/>
      <c r="E694" s="498"/>
      <c r="F694" s="502"/>
      <c r="G694" s="279">
        <v>186.1</v>
      </c>
      <c r="H694" s="279">
        <v>25</v>
      </c>
      <c r="I694" s="279" t="s">
        <v>25</v>
      </c>
      <c r="J694" s="279" t="s">
        <v>25</v>
      </c>
      <c r="K694" s="279" t="s">
        <v>25</v>
      </c>
      <c r="L694" s="279">
        <v>211.1</v>
      </c>
      <c r="M694" s="279" t="s">
        <v>583</v>
      </c>
      <c r="N694" s="524"/>
    </row>
    <row r="695" spans="1:14" s="148" customFormat="1" ht="18" x14ac:dyDescent="0.25">
      <c r="A695" s="498"/>
      <c r="B695" s="499"/>
      <c r="C695" s="498"/>
      <c r="D695" s="498"/>
      <c r="E695" s="498"/>
      <c r="F695" s="502"/>
      <c r="G695" s="279">
        <v>89.6</v>
      </c>
      <c r="H695" s="279">
        <v>0</v>
      </c>
      <c r="I695" s="279" t="s">
        <v>25</v>
      </c>
      <c r="J695" s="279" t="s">
        <v>25</v>
      </c>
      <c r="K695" s="279" t="s">
        <v>25</v>
      </c>
      <c r="L695" s="279">
        <v>89.6</v>
      </c>
      <c r="M695" s="279" t="s">
        <v>143</v>
      </c>
      <c r="N695" s="293">
        <v>467008011</v>
      </c>
    </row>
    <row r="696" spans="1:14" s="148" customFormat="1" ht="29.25" customHeight="1" x14ac:dyDescent="0.25">
      <c r="A696" s="476"/>
      <c r="B696" s="480"/>
      <c r="C696" s="476"/>
      <c r="D696" s="476"/>
      <c r="E696" s="476"/>
      <c r="F696" s="487"/>
      <c r="G696" s="279">
        <v>96.5</v>
      </c>
      <c r="H696" s="279">
        <v>25</v>
      </c>
      <c r="I696" s="279" t="s">
        <v>25</v>
      </c>
      <c r="J696" s="279" t="s">
        <v>25</v>
      </c>
      <c r="K696" s="279" t="s">
        <v>25</v>
      </c>
      <c r="L696" s="279">
        <v>121.5</v>
      </c>
      <c r="M696" s="279" t="s">
        <v>203</v>
      </c>
      <c r="N696" s="246" t="s">
        <v>560</v>
      </c>
    </row>
    <row r="697" spans="1:14" s="148" customFormat="1" ht="18" x14ac:dyDescent="0.25">
      <c r="A697" s="523">
        <v>8</v>
      </c>
      <c r="B697" s="550" t="s">
        <v>584</v>
      </c>
      <c r="C697" s="279" t="s">
        <v>47</v>
      </c>
      <c r="D697" s="523" t="s">
        <v>32</v>
      </c>
      <c r="E697" s="523" t="s">
        <v>90</v>
      </c>
      <c r="F697" s="578" t="s">
        <v>557</v>
      </c>
      <c r="G697" s="279">
        <v>1</v>
      </c>
      <c r="H697" s="279">
        <v>1</v>
      </c>
      <c r="I697" s="279" t="s">
        <v>25</v>
      </c>
      <c r="J697" s="279" t="s">
        <v>25</v>
      </c>
      <c r="K697" s="279" t="s">
        <v>25</v>
      </c>
      <c r="L697" s="279">
        <v>1</v>
      </c>
      <c r="M697" s="279" t="s">
        <v>25</v>
      </c>
      <c r="N697" s="524" t="s">
        <v>585</v>
      </c>
    </row>
    <row r="698" spans="1:14" s="148" customFormat="1" ht="18" x14ac:dyDescent="0.25">
      <c r="A698" s="523"/>
      <c r="B698" s="550"/>
      <c r="C698" s="475" t="s">
        <v>232</v>
      </c>
      <c r="D698" s="523"/>
      <c r="E698" s="523"/>
      <c r="F698" s="583"/>
      <c r="G698" s="279">
        <v>150.5</v>
      </c>
      <c r="H698" s="279">
        <v>175.1</v>
      </c>
      <c r="I698" s="279" t="s">
        <v>25</v>
      </c>
      <c r="J698" s="279" t="s">
        <v>25</v>
      </c>
      <c r="K698" s="279" t="s">
        <v>25</v>
      </c>
      <c r="L698" s="279">
        <v>325.60000000000002</v>
      </c>
      <c r="M698" s="279" t="s">
        <v>574</v>
      </c>
      <c r="N698" s="524"/>
    </row>
    <row r="699" spans="1:14" s="148" customFormat="1" ht="39" customHeight="1" x14ac:dyDescent="0.25">
      <c r="A699" s="523"/>
      <c r="B699" s="550"/>
      <c r="C699" s="501"/>
      <c r="D699" s="523"/>
      <c r="E699" s="523"/>
      <c r="F699" s="583"/>
      <c r="G699" s="279">
        <v>148.19999999999999</v>
      </c>
      <c r="H699" s="279">
        <v>100</v>
      </c>
      <c r="I699" s="279" t="s">
        <v>25</v>
      </c>
      <c r="J699" s="279" t="s">
        <v>25</v>
      </c>
      <c r="K699" s="279" t="s">
        <v>25</v>
      </c>
      <c r="L699" s="279">
        <v>248.2</v>
      </c>
      <c r="M699" s="279" t="s">
        <v>145</v>
      </c>
      <c r="N699" s="246" t="s">
        <v>570</v>
      </c>
    </row>
    <row r="700" spans="1:14" s="148" customFormat="1" ht="26.25" customHeight="1" x14ac:dyDescent="0.25">
      <c r="A700" s="523"/>
      <c r="B700" s="550"/>
      <c r="C700" s="503"/>
      <c r="D700" s="523"/>
      <c r="E700" s="523"/>
      <c r="F700" s="579"/>
      <c r="G700" s="279">
        <v>2.2999999999999998</v>
      </c>
      <c r="H700" s="279">
        <v>75.099999999999994</v>
      </c>
      <c r="I700" s="279" t="s">
        <v>25</v>
      </c>
      <c r="J700" s="279" t="s">
        <v>25</v>
      </c>
      <c r="K700" s="279" t="s">
        <v>25</v>
      </c>
      <c r="L700" s="279">
        <v>77.400000000000006</v>
      </c>
      <c r="M700" s="279" t="s">
        <v>203</v>
      </c>
      <c r="N700" s="246" t="s">
        <v>560</v>
      </c>
    </row>
    <row r="701" spans="1:14" s="148" customFormat="1" ht="18.75" customHeight="1" x14ac:dyDescent="0.25">
      <c r="A701" s="523">
        <v>9</v>
      </c>
      <c r="B701" s="550" t="s">
        <v>586</v>
      </c>
      <c r="C701" s="279" t="s">
        <v>47</v>
      </c>
      <c r="D701" s="523" t="s">
        <v>32</v>
      </c>
      <c r="E701" s="523" t="s">
        <v>75</v>
      </c>
      <c r="F701" s="578" t="s">
        <v>587</v>
      </c>
      <c r="G701" s="279">
        <v>1</v>
      </c>
      <c r="H701" s="279">
        <v>1</v>
      </c>
      <c r="I701" s="279" t="s">
        <v>25</v>
      </c>
      <c r="J701" s="279" t="s">
        <v>25</v>
      </c>
      <c r="K701" s="279" t="s">
        <v>25</v>
      </c>
      <c r="L701" s="279">
        <v>1</v>
      </c>
      <c r="M701" s="279" t="s">
        <v>25</v>
      </c>
      <c r="N701" s="524" t="s">
        <v>588</v>
      </c>
    </row>
    <row r="702" spans="1:14" s="148" customFormat="1" ht="18" x14ac:dyDescent="0.25">
      <c r="A702" s="523"/>
      <c r="B702" s="550"/>
      <c r="C702" s="475" t="s">
        <v>232</v>
      </c>
      <c r="D702" s="523"/>
      <c r="E702" s="523"/>
      <c r="F702" s="583"/>
      <c r="G702" s="279">
        <v>347.5</v>
      </c>
      <c r="H702" s="279">
        <v>424.6</v>
      </c>
      <c r="I702" s="279" t="s">
        <v>25</v>
      </c>
      <c r="J702" s="279" t="s">
        <v>25</v>
      </c>
      <c r="K702" s="279" t="s">
        <v>25</v>
      </c>
      <c r="L702" s="279">
        <v>772.1</v>
      </c>
      <c r="M702" s="279" t="s">
        <v>583</v>
      </c>
      <c r="N702" s="524"/>
    </row>
    <row r="703" spans="1:14" s="148" customFormat="1" ht="16.5" customHeight="1" x14ac:dyDescent="0.25">
      <c r="A703" s="523"/>
      <c r="B703" s="550"/>
      <c r="C703" s="501"/>
      <c r="D703" s="523"/>
      <c r="E703" s="523"/>
      <c r="F703" s="583"/>
      <c r="G703" s="279">
        <v>345.2</v>
      </c>
      <c r="H703" s="279">
        <v>183.7</v>
      </c>
      <c r="I703" s="279" t="s">
        <v>25</v>
      </c>
      <c r="J703" s="279" t="s">
        <v>25</v>
      </c>
      <c r="K703" s="279" t="s">
        <v>25</v>
      </c>
      <c r="L703" s="279">
        <v>528.9</v>
      </c>
      <c r="M703" s="279" t="s">
        <v>143</v>
      </c>
      <c r="N703" s="246" t="s">
        <v>589</v>
      </c>
    </row>
    <row r="704" spans="1:14" s="148" customFormat="1" ht="25.5" customHeight="1" x14ac:dyDescent="0.25">
      <c r="A704" s="523"/>
      <c r="B704" s="550"/>
      <c r="C704" s="501"/>
      <c r="D704" s="523"/>
      <c r="E704" s="523"/>
      <c r="F704" s="583"/>
      <c r="G704" s="279">
        <v>0</v>
      </c>
      <c r="H704" s="279">
        <v>200</v>
      </c>
      <c r="I704" s="279" t="s">
        <v>25</v>
      </c>
      <c r="J704" s="279" t="s">
        <v>25</v>
      </c>
      <c r="K704" s="279" t="s">
        <v>25</v>
      </c>
      <c r="L704" s="279">
        <v>200</v>
      </c>
      <c r="M704" s="279" t="s">
        <v>145</v>
      </c>
      <c r="N704" s="246" t="s">
        <v>570</v>
      </c>
    </row>
    <row r="705" spans="1:14" s="148" customFormat="1" ht="21" customHeight="1" x14ac:dyDescent="0.25">
      <c r="A705" s="523"/>
      <c r="B705" s="550"/>
      <c r="C705" s="503"/>
      <c r="D705" s="523"/>
      <c r="E705" s="523"/>
      <c r="F705" s="579"/>
      <c r="G705" s="279">
        <v>2.2999999999999998</v>
      </c>
      <c r="H705" s="279">
        <v>40.9</v>
      </c>
      <c r="I705" s="279" t="s">
        <v>25</v>
      </c>
      <c r="J705" s="279" t="s">
        <v>25</v>
      </c>
      <c r="K705" s="279" t="s">
        <v>25</v>
      </c>
      <c r="L705" s="279">
        <v>43.2</v>
      </c>
      <c r="M705" s="279" t="s">
        <v>203</v>
      </c>
      <c r="N705" s="246" t="s">
        <v>571</v>
      </c>
    </row>
    <row r="706" spans="1:14" s="148" customFormat="1" ht="18" x14ac:dyDescent="0.25">
      <c r="A706" s="475">
        <v>10</v>
      </c>
      <c r="B706" s="479" t="s">
        <v>590</v>
      </c>
      <c r="C706" s="279" t="s">
        <v>47</v>
      </c>
      <c r="D706" s="475" t="s">
        <v>32</v>
      </c>
      <c r="E706" s="475" t="s">
        <v>75</v>
      </c>
      <c r="F706" s="475" t="s">
        <v>573</v>
      </c>
      <c r="G706" s="279">
        <v>1</v>
      </c>
      <c r="H706" s="279">
        <v>1</v>
      </c>
      <c r="I706" s="279" t="s">
        <v>25</v>
      </c>
      <c r="J706" s="279" t="s">
        <v>25</v>
      </c>
      <c r="K706" s="279" t="s">
        <v>25</v>
      </c>
      <c r="L706" s="279">
        <v>1</v>
      </c>
      <c r="M706" s="279" t="s">
        <v>25</v>
      </c>
      <c r="N706" s="524" t="s">
        <v>591</v>
      </c>
    </row>
    <row r="707" spans="1:14" s="148" customFormat="1" ht="18" x14ac:dyDescent="0.25">
      <c r="A707" s="498"/>
      <c r="B707" s="499"/>
      <c r="C707" s="475" t="s">
        <v>232</v>
      </c>
      <c r="D707" s="498"/>
      <c r="E707" s="498"/>
      <c r="F707" s="498"/>
      <c r="G707" s="279">
        <v>114.4</v>
      </c>
      <c r="H707" s="279">
        <v>51.1</v>
      </c>
      <c r="I707" s="279" t="s">
        <v>25</v>
      </c>
      <c r="J707" s="279" t="s">
        <v>25</v>
      </c>
      <c r="K707" s="279" t="s">
        <v>25</v>
      </c>
      <c r="L707" s="279">
        <v>165.5</v>
      </c>
      <c r="M707" s="279" t="s">
        <v>592</v>
      </c>
      <c r="N707" s="524"/>
    </row>
    <row r="708" spans="1:14" s="148" customFormat="1" ht="24" customHeight="1" x14ac:dyDescent="0.25">
      <c r="A708" s="498"/>
      <c r="B708" s="499"/>
      <c r="C708" s="501"/>
      <c r="D708" s="498"/>
      <c r="E708" s="498"/>
      <c r="F708" s="498"/>
      <c r="G708" s="279">
        <v>103</v>
      </c>
      <c r="H708" s="279">
        <v>46</v>
      </c>
      <c r="I708" s="279" t="s">
        <v>25</v>
      </c>
      <c r="J708" s="279" t="s">
        <v>25</v>
      </c>
      <c r="K708" s="279" t="s">
        <v>25</v>
      </c>
      <c r="L708" s="279">
        <v>149</v>
      </c>
      <c r="M708" s="279" t="s">
        <v>143</v>
      </c>
      <c r="N708" s="246" t="s">
        <v>589</v>
      </c>
    </row>
    <row r="709" spans="1:14" s="148" customFormat="1" ht="28.5" customHeight="1" x14ac:dyDescent="0.25">
      <c r="A709" s="498"/>
      <c r="B709" s="499"/>
      <c r="C709" s="501"/>
      <c r="D709" s="498"/>
      <c r="E709" s="498"/>
      <c r="F709" s="498"/>
      <c r="G709" s="279">
        <v>10</v>
      </c>
      <c r="H709" s="279" t="s">
        <v>25</v>
      </c>
      <c r="I709" s="279" t="s">
        <v>25</v>
      </c>
      <c r="J709" s="279" t="s">
        <v>25</v>
      </c>
      <c r="K709" s="279" t="s">
        <v>25</v>
      </c>
      <c r="L709" s="279">
        <v>10</v>
      </c>
      <c r="M709" s="279" t="s">
        <v>145</v>
      </c>
      <c r="N709" s="246" t="s">
        <v>570</v>
      </c>
    </row>
    <row r="710" spans="1:14" s="148" customFormat="1" ht="22.5" customHeight="1" x14ac:dyDescent="0.25">
      <c r="A710" s="503"/>
      <c r="B710" s="526"/>
      <c r="C710" s="503"/>
      <c r="D710" s="503"/>
      <c r="E710" s="503"/>
      <c r="F710" s="503"/>
      <c r="G710" s="279">
        <v>1.4</v>
      </c>
      <c r="H710" s="279">
        <v>5.0999999999999996</v>
      </c>
      <c r="I710" s="279" t="s">
        <v>25</v>
      </c>
      <c r="J710" s="279" t="s">
        <v>25</v>
      </c>
      <c r="K710" s="279" t="s">
        <v>25</v>
      </c>
      <c r="L710" s="279">
        <v>6.5</v>
      </c>
      <c r="M710" s="279" t="s">
        <v>203</v>
      </c>
      <c r="N710" s="246" t="s">
        <v>571</v>
      </c>
    </row>
    <row r="711" spans="1:14" s="148" customFormat="1" ht="18" x14ac:dyDescent="0.25">
      <c r="A711" s="573">
        <v>11</v>
      </c>
      <c r="B711" s="561" t="s">
        <v>593</v>
      </c>
      <c r="C711" s="278" t="s">
        <v>47</v>
      </c>
      <c r="D711" s="573" t="s">
        <v>32</v>
      </c>
      <c r="E711" s="573" t="s">
        <v>75</v>
      </c>
      <c r="F711" s="574" t="s">
        <v>594</v>
      </c>
      <c r="G711" s="278">
        <v>1</v>
      </c>
      <c r="H711" s="278">
        <v>1</v>
      </c>
      <c r="I711" s="278" t="s">
        <v>25</v>
      </c>
      <c r="J711" s="278" t="s">
        <v>25</v>
      </c>
      <c r="K711" s="278" t="s">
        <v>25</v>
      </c>
      <c r="L711" s="278">
        <v>1</v>
      </c>
      <c r="M711" s="278" t="s">
        <v>25</v>
      </c>
      <c r="N711" s="571" t="s">
        <v>595</v>
      </c>
    </row>
    <row r="712" spans="1:14" s="148" customFormat="1" ht="18" x14ac:dyDescent="0.25">
      <c r="A712" s="573"/>
      <c r="B712" s="561"/>
      <c r="C712" s="500" t="s">
        <v>232</v>
      </c>
      <c r="D712" s="573"/>
      <c r="E712" s="573"/>
      <c r="F712" s="582"/>
      <c r="G712" s="278">
        <v>104.3</v>
      </c>
      <c r="H712" s="278">
        <v>237.1</v>
      </c>
      <c r="I712" s="278" t="s">
        <v>25</v>
      </c>
      <c r="J712" s="278" t="s">
        <v>25</v>
      </c>
      <c r="K712" s="278" t="s">
        <v>25</v>
      </c>
      <c r="L712" s="278">
        <v>341.4</v>
      </c>
      <c r="M712" s="278" t="s">
        <v>568</v>
      </c>
      <c r="N712" s="572"/>
    </row>
    <row r="713" spans="1:14" s="148" customFormat="1" ht="18" x14ac:dyDescent="0.25">
      <c r="A713" s="573"/>
      <c r="B713" s="561"/>
      <c r="C713" s="501"/>
      <c r="D713" s="573"/>
      <c r="E713" s="573"/>
      <c r="F713" s="582"/>
      <c r="G713" s="278">
        <v>0</v>
      </c>
      <c r="H713" s="278">
        <v>100</v>
      </c>
      <c r="I713" s="278" t="s">
        <v>25</v>
      </c>
      <c r="J713" s="278" t="s">
        <v>25</v>
      </c>
      <c r="K713" s="278" t="s">
        <v>25</v>
      </c>
      <c r="L713" s="278">
        <v>100</v>
      </c>
      <c r="M713" s="278" t="s">
        <v>145</v>
      </c>
      <c r="N713" s="293" t="s">
        <v>596</v>
      </c>
    </row>
    <row r="714" spans="1:14" s="148" customFormat="1" ht="18" x14ac:dyDescent="0.25">
      <c r="A714" s="573"/>
      <c r="B714" s="561"/>
      <c r="C714" s="503"/>
      <c r="D714" s="573"/>
      <c r="E714" s="573"/>
      <c r="F714" s="575"/>
      <c r="G714" s="278">
        <v>104.3</v>
      </c>
      <c r="H714" s="278">
        <v>137.1</v>
      </c>
      <c r="I714" s="278" t="s">
        <v>25</v>
      </c>
      <c r="J714" s="278" t="s">
        <v>25</v>
      </c>
      <c r="K714" s="278" t="s">
        <v>25</v>
      </c>
      <c r="L714" s="278">
        <v>241.4</v>
      </c>
      <c r="M714" s="278" t="s">
        <v>203</v>
      </c>
      <c r="N714" s="263" t="s">
        <v>560</v>
      </c>
    </row>
    <row r="715" spans="1:14" s="148" customFormat="1" ht="18" x14ac:dyDescent="0.25">
      <c r="A715" s="475">
        <v>12</v>
      </c>
      <c r="B715" s="479" t="s">
        <v>597</v>
      </c>
      <c r="C715" s="279" t="s">
        <v>47</v>
      </c>
      <c r="D715" s="475" t="s">
        <v>32</v>
      </c>
      <c r="E715" s="475" t="s">
        <v>90</v>
      </c>
      <c r="F715" s="475" t="s">
        <v>598</v>
      </c>
      <c r="G715" s="279">
        <v>1</v>
      </c>
      <c r="H715" s="279">
        <v>1</v>
      </c>
      <c r="I715" s="279" t="s">
        <v>25</v>
      </c>
      <c r="J715" s="279" t="s">
        <v>25</v>
      </c>
      <c r="K715" s="279" t="s">
        <v>25</v>
      </c>
      <c r="L715" s="279">
        <v>1</v>
      </c>
      <c r="M715" s="279" t="s">
        <v>25</v>
      </c>
      <c r="N715" s="580" t="s">
        <v>599</v>
      </c>
    </row>
    <row r="716" spans="1:14" s="148" customFormat="1" ht="18" x14ac:dyDescent="0.25">
      <c r="A716" s="498"/>
      <c r="B716" s="499"/>
      <c r="C716" s="475" t="s">
        <v>232</v>
      </c>
      <c r="D716" s="498"/>
      <c r="E716" s="498"/>
      <c r="F716" s="498"/>
      <c r="G716" s="279">
        <v>0</v>
      </c>
      <c r="H716" s="279">
        <v>205.5</v>
      </c>
      <c r="I716" s="279" t="s">
        <v>25</v>
      </c>
      <c r="J716" s="279" t="s">
        <v>25</v>
      </c>
      <c r="K716" s="279" t="s">
        <v>25</v>
      </c>
      <c r="L716" s="279">
        <v>205.5</v>
      </c>
      <c r="M716" s="279" t="s">
        <v>568</v>
      </c>
      <c r="N716" s="439"/>
    </row>
    <row r="717" spans="1:14" s="148" customFormat="1" ht="18" x14ac:dyDescent="0.25">
      <c r="A717" s="501"/>
      <c r="B717" s="564"/>
      <c r="C717" s="501"/>
      <c r="D717" s="501"/>
      <c r="E717" s="501"/>
      <c r="F717" s="501"/>
      <c r="G717" s="279">
        <v>0</v>
      </c>
      <c r="H717" s="279">
        <v>195.5</v>
      </c>
      <c r="I717" s="279" t="s">
        <v>25</v>
      </c>
      <c r="J717" s="279" t="s">
        <v>25</v>
      </c>
      <c r="K717" s="279" t="s">
        <v>25</v>
      </c>
      <c r="L717" s="279">
        <v>195.5</v>
      </c>
      <c r="M717" s="279" t="s">
        <v>145</v>
      </c>
      <c r="N717" s="246" t="s">
        <v>600</v>
      </c>
    </row>
    <row r="718" spans="1:14" s="148" customFormat="1" ht="18" x14ac:dyDescent="0.25">
      <c r="A718" s="503"/>
      <c r="B718" s="526"/>
      <c r="C718" s="503"/>
      <c r="D718" s="503"/>
      <c r="E718" s="503"/>
      <c r="F718" s="503"/>
      <c r="G718" s="279">
        <v>0</v>
      </c>
      <c r="H718" s="279">
        <v>10</v>
      </c>
      <c r="I718" s="279" t="s">
        <v>25</v>
      </c>
      <c r="J718" s="279" t="s">
        <v>25</v>
      </c>
      <c r="K718" s="279" t="s">
        <v>25</v>
      </c>
      <c r="L718" s="279">
        <v>10</v>
      </c>
      <c r="M718" s="279" t="s">
        <v>203</v>
      </c>
      <c r="N718" s="246" t="s">
        <v>560</v>
      </c>
    </row>
    <row r="719" spans="1:14" s="148" customFormat="1" ht="18" x14ac:dyDescent="0.25">
      <c r="A719" s="573">
        <v>13</v>
      </c>
      <c r="B719" s="561" t="s">
        <v>601</v>
      </c>
      <c r="C719" s="278" t="s">
        <v>47</v>
      </c>
      <c r="D719" s="573" t="s">
        <v>32</v>
      </c>
      <c r="E719" s="573">
        <v>2022</v>
      </c>
      <c r="F719" s="574" t="s">
        <v>602</v>
      </c>
      <c r="G719" s="278" t="s">
        <v>25</v>
      </c>
      <c r="H719" s="278">
        <v>1</v>
      </c>
      <c r="I719" s="282" t="s">
        <v>25</v>
      </c>
      <c r="J719" s="282" t="s">
        <v>25</v>
      </c>
      <c r="K719" s="282" t="s">
        <v>25</v>
      </c>
      <c r="L719" s="278">
        <v>1</v>
      </c>
      <c r="M719" s="278" t="s">
        <v>25</v>
      </c>
      <c r="N719" s="576" t="s">
        <v>560</v>
      </c>
    </row>
    <row r="720" spans="1:14" s="148" customFormat="1" ht="30" customHeight="1" x14ac:dyDescent="0.25">
      <c r="A720" s="573"/>
      <c r="B720" s="561"/>
      <c r="C720" s="278" t="s">
        <v>232</v>
      </c>
      <c r="D720" s="573"/>
      <c r="E720" s="573"/>
      <c r="F720" s="575"/>
      <c r="G720" s="278" t="s">
        <v>25</v>
      </c>
      <c r="H720" s="278">
        <v>254</v>
      </c>
      <c r="I720" s="282" t="s">
        <v>25</v>
      </c>
      <c r="J720" s="282" t="s">
        <v>25</v>
      </c>
      <c r="K720" s="282" t="s">
        <v>25</v>
      </c>
      <c r="L720" s="278">
        <v>254</v>
      </c>
      <c r="M720" s="278" t="s">
        <v>203</v>
      </c>
      <c r="N720" s="577"/>
    </row>
    <row r="721" spans="1:14" s="148" customFormat="1" ht="18" x14ac:dyDescent="0.25">
      <c r="A721" s="475">
        <v>14</v>
      </c>
      <c r="B721" s="479" t="s">
        <v>603</v>
      </c>
      <c r="C721" s="279" t="s">
        <v>47</v>
      </c>
      <c r="D721" s="475" t="s">
        <v>556</v>
      </c>
      <c r="E721" s="475" t="s">
        <v>1651</v>
      </c>
      <c r="F721" s="475" t="s">
        <v>581</v>
      </c>
      <c r="G721" s="279" t="s">
        <v>25</v>
      </c>
      <c r="H721" s="279">
        <v>1</v>
      </c>
      <c r="I721" s="279">
        <v>1</v>
      </c>
      <c r="J721" s="279" t="s">
        <v>25</v>
      </c>
      <c r="K721" s="279" t="s">
        <v>25</v>
      </c>
      <c r="L721" s="279">
        <v>1</v>
      </c>
      <c r="M721" s="279" t="s">
        <v>25</v>
      </c>
      <c r="N721" s="524" t="s">
        <v>582</v>
      </c>
    </row>
    <row r="722" spans="1:14" s="148" customFormat="1" ht="18" x14ac:dyDescent="0.25">
      <c r="A722" s="498"/>
      <c r="B722" s="499"/>
      <c r="C722" s="475" t="s">
        <v>232</v>
      </c>
      <c r="D722" s="498"/>
      <c r="E722" s="498"/>
      <c r="F722" s="498"/>
      <c r="G722" s="279" t="s">
        <v>25</v>
      </c>
      <c r="H722" s="279">
        <v>241.3</v>
      </c>
      <c r="I722" s="279">
        <v>1115</v>
      </c>
      <c r="J722" s="279" t="s">
        <v>25</v>
      </c>
      <c r="K722" s="279" t="s">
        <v>25</v>
      </c>
      <c r="L722" s="279">
        <v>1356.3</v>
      </c>
      <c r="M722" s="279" t="s">
        <v>583</v>
      </c>
      <c r="N722" s="524"/>
    </row>
    <row r="723" spans="1:14" s="148" customFormat="1" ht="18" x14ac:dyDescent="0.25">
      <c r="A723" s="498"/>
      <c r="B723" s="499"/>
      <c r="C723" s="498"/>
      <c r="D723" s="498"/>
      <c r="E723" s="498"/>
      <c r="F723" s="498"/>
      <c r="G723" s="279" t="s">
        <v>25</v>
      </c>
      <c r="H723" s="279">
        <v>219.4</v>
      </c>
      <c r="I723" s="279">
        <v>1001.3</v>
      </c>
      <c r="J723" s="279" t="s">
        <v>25</v>
      </c>
      <c r="K723" s="279" t="s">
        <v>25</v>
      </c>
      <c r="L723" s="279">
        <v>1220.7</v>
      </c>
      <c r="M723" s="279" t="s">
        <v>143</v>
      </c>
      <c r="N723" s="293">
        <v>467008011</v>
      </c>
    </row>
    <row r="724" spans="1:14" s="148" customFormat="1" ht="18" x14ac:dyDescent="0.25">
      <c r="A724" s="476"/>
      <c r="B724" s="480"/>
      <c r="C724" s="476"/>
      <c r="D724" s="476"/>
      <c r="E724" s="476"/>
      <c r="F724" s="476"/>
      <c r="G724" s="279" t="s">
        <v>25</v>
      </c>
      <c r="H724" s="279">
        <v>21.9</v>
      </c>
      <c r="I724" s="279">
        <v>113.7</v>
      </c>
      <c r="J724" s="279" t="s">
        <v>25</v>
      </c>
      <c r="K724" s="279" t="s">
        <v>25</v>
      </c>
      <c r="L724" s="279">
        <v>135.6</v>
      </c>
      <c r="M724" s="279" t="s">
        <v>203</v>
      </c>
      <c r="N724" s="246" t="s">
        <v>560</v>
      </c>
    </row>
    <row r="725" spans="1:14" s="148" customFormat="1" ht="18" x14ac:dyDescent="0.25">
      <c r="A725" s="523">
        <v>15</v>
      </c>
      <c r="B725" s="550" t="s">
        <v>604</v>
      </c>
      <c r="C725" s="279" t="s">
        <v>47</v>
      </c>
      <c r="D725" s="523" t="s">
        <v>32</v>
      </c>
      <c r="E725" s="523" t="s">
        <v>96</v>
      </c>
      <c r="F725" s="523" t="s">
        <v>562</v>
      </c>
      <c r="G725" s="279" t="s">
        <v>25</v>
      </c>
      <c r="H725" s="279">
        <v>1</v>
      </c>
      <c r="I725" s="279">
        <v>1</v>
      </c>
      <c r="J725" s="279" t="s">
        <v>25</v>
      </c>
      <c r="K725" s="279" t="s">
        <v>25</v>
      </c>
      <c r="L725" s="279">
        <v>1</v>
      </c>
      <c r="M725" s="279" t="s">
        <v>25</v>
      </c>
      <c r="N725" s="571" t="s">
        <v>560</v>
      </c>
    </row>
    <row r="726" spans="1:14" s="148" customFormat="1" ht="18" x14ac:dyDescent="0.25">
      <c r="A726" s="523"/>
      <c r="B726" s="550"/>
      <c r="C726" s="475" t="s">
        <v>232</v>
      </c>
      <c r="D726" s="523"/>
      <c r="E726" s="523"/>
      <c r="F726" s="523"/>
      <c r="G726" s="279" t="s">
        <v>25</v>
      </c>
      <c r="H726" s="279">
        <v>470.7</v>
      </c>
      <c r="I726" s="279">
        <v>530</v>
      </c>
      <c r="J726" s="279" t="s">
        <v>25</v>
      </c>
      <c r="K726" s="279" t="s">
        <v>25</v>
      </c>
      <c r="L726" s="279">
        <v>1000.7</v>
      </c>
      <c r="M726" s="279" t="s">
        <v>605</v>
      </c>
      <c r="N726" s="571"/>
    </row>
    <row r="727" spans="1:14" s="148" customFormat="1" ht="18" x14ac:dyDescent="0.25">
      <c r="A727" s="523"/>
      <c r="B727" s="550"/>
      <c r="C727" s="501"/>
      <c r="D727" s="523"/>
      <c r="E727" s="523"/>
      <c r="F727" s="523"/>
      <c r="G727" s="279" t="s">
        <v>25</v>
      </c>
      <c r="H727" s="279">
        <v>400.7</v>
      </c>
      <c r="I727" s="279">
        <v>450</v>
      </c>
      <c r="J727" s="279" t="s">
        <v>25</v>
      </c>
      <c r="K727" s="279" t="s">
        <v>25</v>
      </c>
      <c r="L727" s="279">
        <v>850.7</v>
      </c>
      <c r="M727" s="279" t="s">
        <v>143</v>
      </c>
      <c r="N727" s="571"/>
    </row>
    <row r="728" spans="1:14" s="148" customFormat="1" ht="18" x14ac:dyDescent="0.25">
      <c r="A728" s="523"/>
      <c r="B728" s="550"/>
      <c r="C728" s="598"/>
      <c r="D728" s="523"/>
      <c r="E728" s="523"/>
      <c r="F728" s="523"/>
      <c r="G728" s="278" t="s">
        <v>25</v>
      </c>
      <c r="H728" s="279">
        <v>70</v>
      </c>
      <c r="I728" s="279">
        <v>80</v>
      </c>
      <c r="J728" s="279" t="s">
        <v>25</v>
      </c>
      <c r="K728" s="279" t="s">
        <v>25</v>
      </c>
      <c r="L728" s="279">
        <v>150</v>
      </c>
      <c r="M728" s="279" t="s">
        <v>203</v>
      </c>
      <c r="N728" s="571"/>
    </row>
    <row r="729" spans="1:14" s="148" customFormat="1" ht="18" x14ac:dyDescent="0.25">
      <c r="A729" s="592">
        <v>16</v>
      </c>
      <c r="B729" s="594" t="s">
        <v>606</v>
      </c>
      <c r="C729" s="294" t="s">
        <v>47</v>
      </c>
      <c r="D729" s="592" t="s">
        <v>556</v>
      </c>
      <c r="E729" s="592" t="s">
        <v>140</v>
      </c>
      <c r="F729" s="596" t="s">
        <v>607</v>
      </c>
      <c r="G729" s="279">
        <v>1</v>
      </c>
      <c r="H729" s="279">
        <v>1</v>
      </c>
      <c r="I729" s="279">
        <v>1</v>
      </c>
      <c r="J729" s="279" t="s">
        <v>25</v>
      </c>
      <c r="K729" s="279" t="s">
        <v>25</v>
      </c>
      <c r="L729" s="279">
        <v>1</v>
      </c>
      <c r="M729" s="279" t="s">
        <v>25</v>
      </c>
      <c r="N729" s="524" t="s">
        <v>608</v>
      </c>
    </row>
    <row r="730" spans="1:14" s="148" customFormat="1" ht="45" customHeight="1" x14ac:dyDescent="0.25">
      <c r="A730" s="593"/>
      <c r="B730" s="595"/>
      <c r="C730" s="294" t="s">
        <v>232</v>
      </c>
      <c r="D730" s="593"/>
      <c r="E730" s="593"/>
      <c r="F730" s="597"/>
      <c r="G730" s="279">
        <v>0</v>
      </c>
      <c r="H730" s="279">
        <v>700</v>
      </c>
      <c r="I730" s="279">
        <v>500</v>
      </c>
      <c r="J730" s="279" t="s">
        <v>25</v>
      </c>
      <c r="K730" s="279" t="s">
        <v>25</v>
      </c>
      <c r="L730" s="279">
        <v>1200</v>
      </c>
      <c r="M730" s="279" t="s">
        <v>569</v>
      </c>
      <c r="N730" s="524"/>
    </row>
    <row r="731" spans="1:14" s="148" customFormat="1" ht="18" x14ac:dyDescent="0.25">
      <c r="A731" s="573">
        <v>17</v>
      </c>
      <c r="B731" s="561" t="s">
        <v>609</v>
      </c>
      <c r="C731" s="278" t="s">
        <v>47</v>
      </c>
      <c r="D731" s="573" t="s">
        <v>32</v>
      </c>
      <c r="E731" s="573" t="s">
        <v>96</v>
      </c>
      <c r="F731" s="574" t="s">
        <v>610</v>
      </c>
      <c r="G731" s="278" t="s">
        <v>25</v>
      </c>
      <c r="H731" s="278">
        <v>1</v>
      </c>
      <c r="I731" s="282">
        <v>1</v>
      </c>
      <c r="J731" s="278" t="s">
        <v>25</v>
      </c>
      <c r="K731" s="278" t="s">
        <v>25</v>
      </c>
      <c r="L731" s="278">
        <v>1</v>
      </c>
      <c r="M731" s="278" t="s">
        <v>25</v>
      </c>
      <c r="N731" s="571" t="s">
        <v>595</v>
      </c>
    </row>
    <row r="732" spans="1:14" s="148" customFormat="1" ht="18" x14ac:dyDescent="0.25">
      <c r="A732" s="573"/>
      <c r="B732" s="561"/>
      <c r="C732" s="295"/>
      <c r="D732" s="573"/>
      <c r="E732" s="573"/>
      <c r="F732" s="582"/>
      <c r="G732" s="278" t="s">
        <v>25</v>
      </c>
      <c r="H732" s="278">
        <v>400</v>
      </c>
      <c r="I732" s="282">
        <v>400</v>
      </c>
      <c r="J732" s="278" t="s">
        <v>25</v>
      </c>
      <c r="K732" s="278" t="s">
        <v>25</v>
      </c>
      <c r="L732" s="278">
        <v>800</v>
      </c>
      <c r="M732" s="278" t="s">
        <v>568</v>
      </c>
      <c r="N732" s="572"/>
    </row>
    <row r="733" spans="1:14" s="148" customFormat="1" ht="18" x14ac:dyDescent="0.25">
      <c r="A733" s="573"/>
      <c r="B733" s="561"/>
      <c r="C733" s="501" t="s">
        <v>232</v>
      </c>
      <c r="D733" s="573"/>
      <c r="E733" s="573"/>
      <c r="F733" s="582"/>
      <c r="G733" s="278" t="s">
        <v>25</v>
      </c>
      <c r="H733" s="278">
        <v>360</v>
      </c>
      <c r="I733" s="278">
        <v>360</v>
      </c>
      <c r="J733" s="278" t="s">
        <v>25</v>
      </c>
      <c r="K733" s="278" t="s">
        <v>25</v>
      </c>
      <c r="L733" s="278">
        <v>720</v>
      </c>
      <c r="M733" s="278" t="s">
        <v>145</v>
      </c>
      <c r="N733" s="293" t="s">
        <v>596</v>
      </c>
    </row>
    <row r="734" spans="1:14" s="148" customFormat="1" ht="18" x14ac:dyDescent="0.25">
      <c r="A734" s="573"/>
      <c r="B734" s="561"/>
      <c r="C734" s="503"/>
      <c r="D734" s="573"/>
      <c r="E734" s="573"/>
      <c r="F734" s="575"/>
      <c r="G734" s="278" t="s">
        <v>25</v>
      </c>
      <c r="H734" s="278">
        <v>40</v>
      </c>
      <c r="I734" s="278">
        <v>40</v>
      </c>
      <c r="J734" s="278" t="s">
        <v>25</v>
      </c>
      <c r="K734" s="278" t="s">
        <v>25</v>
      </c>
      <c r="L734" s="278">
        <v>80</v>
      </c>
      <c r="M734" s="278" t="s">
        <v>203</v>
      </c>
      <c r="N734" s="263" t="s">
        <v>560</v>
      </c>
    </row>
    <row r="735" spans="1:14" s="148" customFormat="1" ht="18" x14ac:dyDescent="0.25">
      <c r="A735" s="500">
        <v>18</v>
      </c>
      <c r="B735" s="525" t="s">
        <v>611</v>
      </c>
      <c r="C735" s="278" t="s">
        <v>47</v>
      </c>
      <c r="D735" s="500" t="s">
        <v>32</v>
      </c>
      <c r="E735" s="500" t="s">
        <v>1651</v>
      </c>
      <c r="F735" s="500" t="s">
        <v>613</v>
      </c>
      <c r="G735" s="278" t="s">
        <v>25</v>
      </c>
      <c r="H735" s="278">
        <v>1</v>
      </c>
      <c r="I735" s="282">
        <v>1</v>
      </c>
      <c r="J735" s="278" t="s">
        <v>25</v>
      </c>
      <c r="K735" s="278" t="s">
        <v>25</v>
      </c>
      <c r="L735" s="278">
        <v>1</v>
      </c>
      <c r="M735" s="278" t="s">
        <v>25</v>
      </c>
      <c r="N735" s="580" t="s">
        <v>560</v>
      </c>
    </row>
    <row r="736" spans="1:14" s="148" customFormat="1" ht="18" x14ac:dyDescent="0.25">
      <c r="A736" s="501"/>
      <c r="B736" s="564"/>
      <c r="C736" s="500" t="s">
        <v>232</v>
      </c>
      <c r="D736" s="501"/>
      <c r="E736" s="501"/>
      <c r="F736" s="501"/>
      <c r="G736" s="278" t="s">
        <v>25</v>
      </c>
      <c r="H736" s="278">
        <v>132.5</v>
      </c>
      <c r="I736" s="282">
        <v>200</v>
      </c>
      <c r="J736" s="278" t="s">
        <v>25</v>
      </c>
      <c r="K736" s="278" t="s">
        <v>25</v>
      </c>
      <c r="L736" s="278">
        <v>332.5</v>
      </c>
      <c r="M736" s="278" t="s">
        <v>568</v>
      </c>
      <c r="N736" s="581"/>
    </row>
    <row r="737" spans="1:14" s="148" customFormat="1" ht="39.75" customHeight="1" x14ac:dyDescent="0.25">
      <c r="A737" s="501"/>
      <c r="B737" s="564"/>
      <c r="C737" s="501"/>
      <c r="D737" s="501"/>
      <c r="E737" s="501"/>
      <c r="F737" s="501"/>
      <c r="G737" s="278" t="s">
        <v>25</v>
      </c>
      <c r="H737" s="278">
        <v>112.5</v>
      </c>
      <c r="I737" s="282">
        <v>200</v>
      </c>
      <c r="J737" s="278" t="s">
        <v>25</v>
      </c>
      <c r="K737" s="278" t="s">
        <v>25</v>
      </c>
      <c r="L737" s="278">
        <v>312.5</v>
      </c>
      <c r="M737" s="278" t="s">
        <v>145</v>
      </c>
      <c r="N737" s="263" t="s">
        <v>600</v>
      </c>
    </row>
    <row r="738" spans="1:14" s="148" customFormat="1" ht="18" x14ac:dyDescent="0.25">
      <c r="A738" s="503"/>
      <c r="B738" s="526"/>
      <c r="C738" s="503"/>
      <c r="D738" s="503"/>
      <c r="E738" s="503"/>
      <c r="F738" s="503"/>
      <c r="G738" s="278" t="s">
        <v>25</v>
      </c>
      <c r="H738" s="278">
        <v>20</v>
      </c>
      <c r="I738" s="282" t="s">
        <v>25</v>
      </c>
      <c r="J738" s="278" t="s">
        <v>25</v>
      </c>
      <c r="K738" s="278" t="s">
        <v>25</v>
      </c>
      <c r="L738" s="278">
        <v>20</v>
      </c>
      <c r="M738" s="278" t="s">
        <v>203</v>
      </c>
      <c r="N738" s="263" t="s">
        <v>560</v>
      </c>
    </row>
    <row r="739" spans="1:14" s="148" customFormat="1" ht="39" customHeight="1" x14ac:dyDescent="0.25">
      <c r="A739" s="573">
        <v>19</v>
      </c>
      <c r="B739" s="561" t="s">
        <v>614</v>
      </c>
      <c r="C739" s="278" t="s">
        <v>47</v>
      </c>
      <c r="D739" s="573" t="s">
        <v>32</v>
      </c>
      <c r="E739" s="573" t="s">
        <v>1652</v>
      </c>
      <c r="F739" s="574" t="s">
        <v>615</v>
      </c>
      <c r="G739" s="278" t="s">
        <v>25</v>
      </c>
      <c r="H739" s="278" t="s">
        <v>25</v>
      </c>
      <c r="I739" s="282">
        <v>1</v>
      </c>
      <c r="J739" s="278">
        <v>1</v>
      </c>
      <c r="K739" s="278" t="s">
        <v>25</v>
      </c>
      <c r="L739" s="278">
        <v>1</v>
      </c>
      <c r="M739" s="278" t="s">
        <v>25</v>
      </c>
      <c r="N739" s="576" t="s">
        <v>560</v>
      </c>
    </row>
    <row r="740" spans="1:14" s="148" customFormat="1" ht="18" x14ac:dyDescent="0.25">
      <c r="A740" s="573"/>
      <c r="B740" s="561"/>
      <c r="C740" s="278" t="s">
        <v>232</v>
      </c>
      <c r="D740" s="573"/>
      <c r="E740" s="573"/>
      <c r="F740" s="575"/>
      <c r="G740" s="278" t="s">
        <v>25</v>
      </c>
      <c r="H740" s="278" t="s">
        <v>25</v>
      </c>
      <c r="I740" s="282">
        <v>1200</v>
      </c>
      <c r="J740" s="278">
        <v>1300</v>
      </c>
      <c r="K740" s="278" t="s">
        <v>25</v>
      </c>
      <c r="L740" s="151">
        <v>2500</v>
      </c>
      <c r="M740" s="278" t="s">
        <v>145</v>
      </c>
      <c r="N740" s="577"/>
    </row>
    <row r="741" spans="1:14" s="148" customFormat="1" ht="18" x14ac:dyDescent="0.25">
      <c r="A741" s="573">
        <v>20</v>
      </c>
      <c r="B741" s="561" t="s">
        <v>616</v>
      </c>
      <c r="C741" s="278" t="s">
        <v>47</v>
      </c>
      <c r="D741" s="573" t="s">
        <v>32</v>
      </c>
      <c r="E741" s="573" t="s">
        <v>1652</v>
      </c>
      <c r="F741" s="574" t="s">
        <v>607</v>
      </c>
      <c r="G741" s="278" t="s">
        <v>25</v>
      </c>
      <c r="H741" s="278" t="s">
        <v>25</v>
      </c>
      <c r="I741" s="278">
        <v>1</v>
      </c>
      <c r="J741" s="278">
        <v>1</v>
      </c>
      <c r="K741" s="278" t="s">
        <v>25</v>
      </c>
      <c r="L741" s="278">
        <v>1</v>
      </c>
      <c r="M741" s="278" t="s">
        <v>25</v>
      </c>
      <c r="N741" s="576" t="s">
        <v>560</v>
      </c>
    </row>
    <row r="742" spans="1:14" s="148" customFormat="1" ht="48" customHeight="1" x14ac:dyDescent="0.25">
      <c r="A742" s="573"/>
      <c r="B742" s="561"/>
      <c r="C742" s="278" t="s">
        <v>232</v>
      </c>
      <c r="D742" s="573"/>
      <c r="E742" s="573"/>
      <c r="F742" s="575"/>
      <c r="G742" s="270" t="s">
        <v>25</v>
      </c>
      <c r="H742" s="270" t="s">
        <v>25</v>
      </c>
      <c r="I742" s="278">
        <v>400</v>
      </c>
      <c r="J742" s="278">
        <v>450</v>
      </c>
      <c r="K742" s="278" t="s">
        <v>25</v>
      </c>
      <c r="L742" s="270">
        <v>850</v>
      </c>
      <c r="M742" s="270" t="s">
        <v>145</v>
      </c>
      <c r="N742" s="577"/>
    </row>
    <row r="743" spans="1:14" s="148" customFormat="1" ht="18" x14ac:dyDescent="0.25">
      <c r="A743" s="475">
        <v>21</v>
      </c>
      <c r="B743" s="479" t="s">
        <v>617</v>
      </c>
      <c r="C743" s="279" t="s">
        <v>47</v>
      </c>
      <c r="D743" s="475" t="s">
        <v>32</v>
      </c>
      <c r="E743" s="475" t="s">
        <v>1652</v>
      </c>
      <c r="F743" s="475" t="s">
        <v>618</v>
      </c>
      <c r="G743" s="279" t="s">
        <v>25</v>
      </c>
      <c r="H743" s="279" t="s">
        <v>25</v>
      </c>
      <c r="I743" s="279">
        <v>1</v>
      </c>
      <c r="J743" s="279">
        <v>1</v>
      </c>
      <c r="K743" s="279" t="s">
        <v>25</v>
      </c>
      <c r="L743" s="279">
        <v>1</v>
      </c>
      <c r="M743" s="279" t="s">
        <v>25</v>
      </c>
      <c r="N743" s="580" t="s">
        <v>595</v>
      </c>
    </row>
    <row r="744" spans="1:14" s="148" customFormat="1" ht="18" x14ac:dyDescent="0.25">
      <c r="A744" s="498"/>
      <c r="B744" s="499"/>
      <c r="C744" s="475" t="s">
        <v>232</v>
      </c>
      <c r="D744" s="498"/>
      <c r="E744" s="498"/>
      <c r="F744" s="498"/>
      <c r="G744" s="279" t="s">
        <v>25</v>
      </c>
      <c r="H744" s="279" t="s">
        <v>25</v>
      </c>
      <c r="I744" s="279">
        <v>300</v>
      </c>
      <c r="J744" s="279">
        <v>350</v>
      </c>
      <c r="K744" s="279" t="s">
        <v>25</v>
      </c>
      <c r="L744" s="279">
        <v>650</v>
      </c>
      <c r="M744" s="279" t="s">
        <v>619</v>
      </c>
      <c r="N744" s="438"/>
    </row>
    <row r="745" spans="1:14" s="148" customFormat="1" ht="18" x14ac:dyDescent="0.25">
      <c r="A745" s="498"/>
      <c r="B745" s="499"/>
      <c r="C745" s="501"/>
      <c r="D745" s="498"/>
      <c r="E745" s="498"/>
      <c r="F745" s="498"/>
      <c r="G745" s="279" t="s">
        <v>25</v>
      </c>
      <c r="H745" s="150" t="s">
        <v>25</v>
      </c>
      <c r="I745" s="150">
        <v>270</v>
      </c>
      <c r="J745" s="279">
        <v>315</v>
      </c>
      <c r="K745" s="279" t="s">
        <v>25</v>
      </c>
      <c r="L745" s="150">
        <v>585</v>
      </c>
      <c r="M745" s="279" t="s">
        <v>145</v>
      </c>
      <c r="N745" s="293" t="s">
        <v>596</v>
      </c>
    </row>
    <row r="746" spans="1:14" s="148" customFormat="1" ht="18" x14ac:dyDescent="0.25">
      <c r="A746" s="503"/>
      <c r="B746" s="526"/>
      <c r="C746" s="503"/>
      <c r="D746" s="503"/>
      <c r="E746" s="503"/>
      <c r="F746" s="503"/>
      <c r="G746" s="279" t="s">
        <v>25</v>
      </c>
      <c r="H746" s="150" t="s">
        <v>25</v>
      </c>
      <c r="I746" s="150">
        <v>30</v>
      </c>
      <c r="J746" s="279">
        <v>35</v>
      </c>
      <c r="K746" s="279" t="s">
        <v>25</v>
      </c>
      <c r="L746" s="150">
        <v>65</v>
      </c>
      <c r="M746" s="279" t="s">
        <v>203</v>
      </c>
      <c r="N746" s="194" t="s">
        <v>560</v>
      </c>
    </row>
    <row r="747" spans="1:14" s="148" customFormat="1" ht="19.5" customHeight="1" x14ac:dyDescent="0.25">
      <c r="A747" s="523">
        <v>22</v>
      </c>
      <c r="B747" s="550" t="s">
        <v>620</v>
      </c>
      <c r="C747" s="279" t="s">
        <v>47</v>
      </c>
      <c r="D747" s="523" t="s">
        <v>32</v>
      </c>
      <c r="E747" s="523" t="s">
        <v>1652</v>
      </c>
      <c r="F747" s="578" t="s">
        <v>621</v>
      </c>
      <c r="G747" s="279" t="s">
        <v>25</v>
      </c>
      <c r="H747" s="279" t="s">
        <v>25</v>
      </c>
      <c r="I747" s="279">
        <v>1</v>
      </c>
      <c r="J747" s="279">
        <v>1</v>
      </c>
      <c r="K747" s="279" t="s">
        <v>25</v>
      </c>
      <c r="L747" s="279">
        <v>1</v>
      </c>
      <c r="M747" s="79" t="s">
        <v>25</v>
      </c>
      <c r="N747" s="524" t="s">
        <v>588</v>
      </c>
    </row>
    <row r="748" spans="1:14" s="148" customFormat="1" ht="18" x14ac:dyDescent="0.25">
      <c r="A748" s="523"/>
      <c r="B748" s="550"/>
      <c r="C748" s="475" t="s">
        <v>232</v>
      </c>
      <c r="D748" s="523"/>
      <c r="E748" s="523"/>
      <c r="F748" s="583"/>
      <c r="G748" s="279" t="s">
        <v>25</v>
      </c>
      <c r="H748" s="279" t="s">
        <v>25</v>
      </c>
      <c r="I748" s="279">
        <v>400</v>
      </c>
      <c r="J748" s="279">
        <v>400</v>
      </c>
      <c r="K748" s="279" t="s">
        <v>25</v>
      </c>
      <c r="L748" s="279">
        <v>800</v>
      </c>
      <c r="M748" s="80" t="s">
        <v>583</v>
      </c>
      <c r="N748" s="524"/>
    </row>
    <row r="749" spans="1:14" s="148" customFormat="1" ht="18" x14ac:dyDescent="0.25">
      <c r="A749" s="523"/>
      <c r="B749" s="550"/>
      <c r="C749" s="501"/>
      <c r="D749" s="523"/>
      <c r="E749" s="523"/>
      <c r="F749" s="583"/>
      <c r="G749" s="279" t="s">
        <v>25</v>
      </c>
      <c r="H749" s="279" t="s">
        <v>25</v>
      </c>
      <c r="I749" s="279">
        <v>360</v>
      </c>
      <c r="J749" s="279">
        <v>360</v>
      </c>
      <c r="K749" s="279" t="s">
        <v>25</v>
      </c>
      <c r="L749" s="279">
        <v>720</v>
      </c>
      <c r="M749" s="79" t="s">
        <v>143</v>
      </c>
      <c r="N749" s="246" t="s">
        <v>622</v>
      </c>
    </row>
    <row r="750" spans="1:14" s="148" customFormat="1" ht="36" x14ac:dyDescent="0.25">
      <c r="A750" s="523"/>
      <c r="B750" s="550"/>
      <c r="C750" s="503"/>
      <c r="D750" s="523"/>
      <c r="E750" s="523"/>
      <c r="F750" s="579"/>
      <c r="G750" s="279" t="s">
        <v>25</v>
      </c>
      <c r="H750" s="279" t="s">
        <v>25</v>
      </c>
      <c r="I750" s="279">
        <v>40</v>
      </c>
      <c r="J750" s="279">
        <v>40</v>
      </c>
      <c r="K750" s="279" t="s">
        <v>25</v>
      </c>
      <c r="L750" s="279">
        <v>80</v>
      </c>
      <c r="M750" s="279" t="s">
        <v>203</v>
      </c>
      <c r="N750" s="246" t="s">
        <v>571</v>
      </c>
    </row>
    <row r="751" spans="1:14" s="148" customFormat="1" ht="18" x14ac:dyDescent="0.25">
      <c r="A751" s="475">
        <v>23</v>
      </c>
      <c r="B751" s="479" t="s">
        <v>623</v>
      </c>
      <c r="C751" s="279" t="s">
        <v>47</v>
      </c>
      <c r="D751" s="475" t="s">
        <v>32</v>
      </c>
      <c r="E751" s="475" t="s">
        <v>1652</v>
      </c>
      <c r="F751" s="475" t="s">
        <v>621</v>
      </c>
      <c r="G751" s="279" t="s">
        <v>25</v>
      </c>
      <c r="H751" s="279" t="s">
        <v>25</v>
      </c>
      <c r="I751" s="279">
        <v>1</v>
      </c>
      <c r="J751" s="279">
        <v>1</v>
      </c>
      <c r="K751" s="279" t="s">
        <v>25</v>
      </c>
      <c r="L751" s="279">
        <v>1</v>
      </c>
      <c r="M751" s="279" t="s">
        <v>25</v>
      </c>
      <c r="N751" s="580" t="s">
        <v>595</v>
      </c>
    </row>
    <row r="752" spans="1:14" s="148" customFormat="1" ht="18" x14ac:dyDescent="0.25">
      <c r="A752" s="498"/>
      <c r="B752" s="499"/>
      <c r="C752" s="475" t="s">
        <v>232</v>
      </c>
      <c r="D752" s="498"/>
      <c r="E752" s="498"/>
      <c r="F752" s="498"/>
      <c r="G752" s="279" t="s">
        <v>25</v>
      </c>
      <c r="H752" s="150" t="s">
        <v>25</v>
      </c>
      <c r="I752" s="150">
        <v>450</v>
      </c>
      <c r="J752" s="279">
        <v>400</v>
      </c>
      <c r="K752" s="279" t="s">
        <v>25</v>
      </c>
      <c r="L752" s="150">
        <v>850</v>
      </c>
      <c r="M752" s="279" t="s">
        <v>568</v>
      </c>
      <c r="N752" s="438"/>
    </row>
    <row r="753" spans="1:14" s="148" customFormat="1" ht="18" x14ac:dyDescent="0.25">
      <c r="A753" s="501"/>
      <c r="B753" s="564"/>
      <c r="C753" s="501"/>
      <c r="D753" s="501"/>
      <c r="E753" s="501"/>
      <c r="F753" s="501"/>
      <c r="G753" s="279" t="s">
        <v>25</v>
      </c>
      <c r="H753" s="150" t="s">
        <v>25</v>
      </c>
      <c r="I753" s="150">
        <v>405</v>
      </c>
      <c r="J753" s="279">
        <v>360</v>
      </c>
      <c r="K753" s="279" t="s">
        <v>25</v>
      </c>
      <c r="L753" s="150">
        <v>765</v>
      </c>
      <c r="M753" s="279" t="s">
        <v>145</v>
      </c>
      <c r="N753" s="293" t="s">
        <v>596</v>
      </c>
    </row>
    <row r="754" spans="1:14" s="148" customFormat="1" ht="18" x14ac:dyDescent="0.25">
      <c r="A754" s="503"/>
      <c r="B754" s="526"/>
      <c r="C754" s="503"/>
      <c r="D754" s="503"/>
      <c r="E754" s="503"/>
      <c r="F754" s="503"/>
      <c r="G754" s="279" t="s">
        <v>25</v>
      </c>
      <c r="H754" s="150" t="s">
        <v>25</v>
      </c>
      <c r="I754" s="150">
        <v>45</v>
      </c>
      <c r="J754" s="279">
        <v>40</v>
      </c>
      <c r="K754" s="279" t="s">
        <v>25</v>
      </c>
      <c r="L754" s="150">
        <v>85</v>
      </c>
      <c r="M754" s="279" t="s">
        <v>203</v>
      </c>
      <c r="N754" s="194" t="s">
        <v>560</v>
      </c>
    </row>
    <row r="755" spans="1:14" s="148" customFormat="1" ht="18" x14ac:dyDescent="0.25">
      <c r="A755" s="573">
        <v>24</v>
      </c>
      <c r="B755" s="561" t="s">
        <v>624</v>
      </c>
      <c r="C755" s="278" t="s">
        <v>47</v>
      </c>
      <c r="D755" s="573" t="s">
        <v>32</v>
      </c>
      <c r="E755" s="573" t="s">
        <v>1652</v>
      </c>
      <c r="F755" s="574" t="s">
        <v>594</v>
      </c>
      <c r="G755" s="278" t="s">
        <v>25</v>
      </c>
      <c r="H755" s="278" t="s">
        <v>25</v>
      </c>
      <c r="I755" s="278">
        <v>1</v>
      </c>
      <c r="J755" s="278">
        <v>1</v>
      </c>
      <c r="K755" s="278" t="s">
        <v>25</v>
      </c>
      <c r="L755" s="278">
        <v>1</v>
      </c>
      <c r="M755" s="278" t="s">
        <v>25</v>
      </c>
      <c r="N755" s="571" t="s">
        <v>595</v>
      </c>
    </row>
    <row r="756" spans="1:14" s="148" customFormat="1" ht="18" x14ac:dyDescent="0.25">
      <c r="A756" s="573"/>
      <c r="B756" s="561"/>
      <c r="C756" s="500" t="s">
        <v>232</v>
      </c>
      <c r="D756" s="573"/>
      <c r="E756" s="573"/>
      <c r="F756" s="582"/>
      <c r="G756" s="278" t="s">
        <v>25</v>
      </c>
      <c r="H756" s="278" t="s">
        <v>25</v>
      </c>
      <c r="I756" s="278">
        <v>380</v>
      </c>
      <c r="J756" s="278">
        <v>470</v>
      </c>
      <c r="K756" s="278" t="s">
        <v>25</v>
      </c>
      <c r="L756" s="278">
        <v>850</v>
      </c>
      <c r="M756" s="278" t="s">
        <v>568</v>
      </c>
      <c r="N756" s="572"/>
    </row>
    <row r="757" spans="1:14" s="148" customFormat="1" ht="18" x14ac:dyDescent="0.25">
      <c r="A757" s="573"/>
      <c r="B757" s="561"/>
      <c r="C757" s="501"/>
      <c r="D757" s="573"/>
      <c r="E757" s="573"/>
      <c r="F757" s="582"/>
      <c r="G757" s="278" t="s">
        <v>25</v>
      </c>
      <c r="H757" s="278" t="s">
        <v>25</v>
      </c>
      <c r="I757" s="278">
        <v>350</v>
      </c>
      <c r="J757" s="278">
        <v>415</v>
      </c>
      <c r="K757" s="278" t="s">
        <v>25</v>
      </c>
      <c r="L757" s="278">
        <v>765</v>
      </c>
      <c r="M757" s="278" t="s">
        <v>145</v>
      </c>
      <c r="N757" s="293" t="s">
        <v>596</v>
      </c>
    </row>
    <row r="758" spans="1:14" s="148" customFormat="1" ht="18" x14ac:dyDescent="0.25">
      <c r="A758" s="573"/>
      <c r="B758" s="561"/>
      <c r="C758" s="503"/>
      <c r="D758" s="573"/>
      <c r="E758" s="573"/>
      <c r="F758" s="575"/>
      <c r="G758" s="278" t="s">
        <v>25</v>
      </c>
      <c r="H758" s="278" t="s">
        <v>25</v>
      </c>
      <c r="I758" s="278">
        <v>30</v>
      </c>
      <c r="J758" s="278">
        <v>55</v>
      </c>
      <c r="K758" s="278" t="s">
        <v>25</v>
      </c>
      <c r="L758" s="278">
        <v>85</v>
      </c>
      <c r="M758" s="278" t="s">
        <v>203</v>
      </c>
      <c r="N758" s="263" t="s">
        <v>560</v>
      </c>
    </row>
    <row r="759" spans="1:14" s="148" customFormat="1" ht="18" x14ac:dyDescent="0.25">
      <c r="A759" s="573">
        <v>25</v>
      </c>
      <c r="B759" s="561" t="s">
        <v>625</v>
      </c>
      <c r="C759" s="278" t="s">
        <v>47</v>
      </c>
      <c r="D759" s="573" t="s">
        <v>32</v>
      </c>
      <c r="E759" s="573" t="s">
        <v>1652</v>
      </c>
      <c r="F759" s="574" t="s">
        <v>626</v>
      </c>
      <c r="G759" s="278" t="s">
        <v>25</v>
      </c>
      <c r="H759" s="278" t="s">
        <v>25</v>
      </c>
      <c r="I759" s="278">
        <v>1</v>
      </c>
      <c r="J759" s="278">
        <v>1</v>
      </c>
      <c r="K759" s="278" t="s">
        <v>25</v>
      </c>
      <c r="L759" s="278">
        <v>1</v>
      </c>
      <c r="M759" s="278" t="s">
        <v>25</v>
      </c>
      <c r="N759" s="571" t="s">
        <v>627</v>
      </c>
    </row>
    <row r="760" spans="1:14" s="148" customFormat="1" ht="18" x14ac:dyDescent="0.25">
      <c r="A760" s="573"/>
      <c r="B760" s="561"/>
      <c r="C760" s="500" t="s">
        <v>232</v>
      </c>
      <c r="D760" s="573"/>
      <c r="E760" s="573"/>
      <c r="F760" s="582"/>
      <c r="G760" s="278" t="s">
        <v>25</v>
      </c>
      <c r="H760" s="278" t="s">
        <v>25</v>
      </c>
      <c r="I760" s="278">
        <v>280</v>
      </c>
      <c r="J760" s="278">
        <v>356</v>
      </c>
      <c r="K760" s="278" t="s">
        <v>25</v>
      </c>
      <c r="L760" s="278">
        <v>636</v>
      </c>
      <c r="M760" s="278" t="s">
        <v>605</v>
      </c>
      <c r="N760" s="572"/>
    </row>
    <row r="761" spans="1:14" s="148" customFormat="1" ht="18" x14ac:dyDescent="0.25">
      <c r="A761" s="573"/>
      <c r="B761" s="561"/>
      <c r="C761" s="501"/>
      <c r="D761" s="573"/>
      <c r="E761" s="573"/>
      <c r="F761" s="582"/>
      <c r="G761" s="278" t="s">
        <v>25</v>
      </c>
      <c r="H761" s="278" t="s">
        <v>25</v>
      </c>
      <c r="I761" s="278">
        <v>252</v>
      </c>
      <c r="J761" s="278">
        <v>320.39999999999998</v>
      </c>
      <c r="K761" s="278" t="s">
        <v>25</v>
      </c>
      <c r="L761" s="278">
        <v>572.4</v>
      </c>
      <c r="M761" s="278" t="s">
        <v>143</v>
      </c>
      <c r="N761" s="293" t="s">
        <v>628</v>
      </c>
    </row>
    <row r="762" spans="1:14" s="148" customFormat="1" ht="18" x14ac:dyDescent="0.25">
      <c r="A762" s="573"/>
      <c r="B762" s="561"/>
      <c r="C762" s="503"/>
      <c r="D762" s="573"/>
      <c r="E762" s="573"/>
      <c r="F762" s="575"/>
      <c r="G762" s="278" t="s">
        <v>25</v>
      </c>
      <c r="H762" s="278" t="s">
        <v>25</v>
      </c>
      <c r="I762" s="278">
        <v>28</v>
      </c>
      <c r="J762" s="278">
        <v>35.6</v>
      </c>
      <c r="K762" s="278" t="s">
        <v>25</v>
      </c>
      <c r="L762" s="278">
        <v>63.6</v>
      </c>
      <c r="M762" s="278" t="s">
        <v>203</v>
      </c>
      <c r="N762" s="263" t="s">
        <v>560</v>
      </c>
    </row>
    <row r="763" spans="1:14" s="148" customFormat="1" ht="44.25" customHeight="1" x14ac:dyDescent="0.25">
      <c r="A763" s="584">
        <v>26</v>
      </c>
      <c r="B763" s="586" t="s">
        <v>629</v>
      </c>
      <c r="C763" s="278" t="s">
        <v>47</v>
      </c>
      <c r="D763" s="588" t="s">
        <v>556</v>
      </c>
      <c r="E763" s="590" t="s">
        <v>1653</v>
      </c>
      <c r="F763" s="590" t="s">
        <v>615</v>
      </c>
      <c r="G763" s="278" t="s">
        <v>25</v>
      </c>
      <c r="H763" s="278" t="s">
        <v>25</v>
      </c>
      <c r="I763" s="81">
        <v>1</v>
      </c>
      <c r="J763" s="299">
        <v>1</v>
      </c>
      <c r="K763" s="299">
        <v>1</v>
      </c>
      <c r="L763" s="300" t="s">
        <v>630</v>
      </c>
      <c r="M763" s="300" t="s">
        <v>25</v>
      </c>
      <c r="N763" s="576" t="s">
        <v>560</v>
      </c>
    </row>
    <row r="764" spans="1:14" s="148" customFormat="1" ht="18" x14ac:dyDescent="0.25">
      <c r="A764" s="585"/>
      <c r="B764" s="587"/>
      <c r="C764" s="278" t="s">
        <v>232</v>
      </c>
      <c r="D764" s="589"/>
      <c r="E764" s="591"/>
      <c r="F764" s="591"/>
      <c r="G764" s="264" t="s">
        <v>25</v>
      </c>
      <c r="H764" s="264" t="s">
        <v>25</v>
      </c>
      <c r="I764" s="81">
        <v>1000</v>
      </c>
      <c r="J764" s="299">
        <v>1200</v>
      </c>
      <c r="K764" s="299">
        <v>1500</v>
      </c>
      <c r="L764" s="300">
        <v>3700</v>
      </c>
      <c r="M764" s="300" t="s">
        <v>145</v>
      </c>
      <c r="N764" s="577"/>
    </row>
    <row r="765" spans="1:14" s="148" customFormat="1" ht="40.5" customHeight="1" x14ac:dyDescent="0.25">
      <c r="A765" s="573">
        <v>27</v>
      </c>
      <c r="B765" s="561" t="s">
        <v>631</v>
      </c>
      <c r="C765" s="278" t="s">
        <v>47</v>
      </c>
      <c r="D765" s="573" t="s">
        <v>32</v>
      </c>
      <c r="E765" s="573" t="s">
        <v>1517</v>
      </c>
      <c r="F765" s="574" t="s">
        <v>615</v>
      </c>
      <c r="G765" s="278" t="s">
        <v>25</v>
      </c>
      <c r="H765" s="278" t="s">
        <v>25</v>
      </c>
      <c r="I765" s="282">
        <v>1</v>
      </c>
      <c r="J765" s="278">
        <v>1</v>
      </c>
      <c r="K765" s="278">
        <v>1</v>
      </c>
      <c r="L765" s="278">
        <v>1</v>
      </c>
      <c r="M765" s="278" t="s">
        <v>25</v>
      </c>
      <c r="N765" s="576" t="s">
        <v>560</v>
      </c>
    </row>
    <row r="766" spans="1:14" s="148" customFormat="1" ht="25.5" customHeight="1" x14ac:dyDescent="0.25">
      <c r="A766" s="573"/>
      <c r="B766" s="561"/>
      <c r="C766" s="278" t="s">
        <v>232</v>
      </c>
      <c r="D766" s="573"/>
      <c r="E766" s="573"/>
      <c r="F766" s="575"/>
      <c r="G766" s="278" t="s">
        <v>25</v>
      </c>
      <c r="H766" s="278" t="s">
        <v>25</v>
      </c>
      <c r="I766" s="282">
        <v>2000</v>
      </c>
      <c r="J766" s="278">
        <v>4000</v>
      </c>
      <c r="K766" s="278">
        <v>6000</v>
      </c>
      <c r="L766" s="278">
        <v>12000</v>
      </c>
      <c r="M766" s="278" t="s">
        <v>145</v>
      </c>
      <c r="N766" s="577"/>
    </row>
    <row r="767" spans="1:14" s="148" customFormat="1" ht="18" x14ac:dyDescent="0.25">
      <c r="A767" s="573">
        <v>28</v>
      </c>
      <c r="B767" s="561" t="s">
        <v>632</v>
      </c>
      <c r="C767" s="278" t="s">
        <v>47</v>
      </c>
      <c r="D767" s="573" t="s">
        <v>32</v>
      </c>
      <c r="E767" s="573">
        <v>2024</v>
      </c>
      <c r="F767" s="574" t="s">
        <v>633</v>
      </c>
      <c r="G767" s="278" t="s">
        <v>25</v>
      </c>
      <c r="H767" s="278" t="s">
        <v>25</v>
      </c>
      <c r="I767" s="282" t="s">
        <v>25</v>
      </c>
      <c r="J767" s="278">
        <v>1</v>
      </c>
      <c r="K767" s="278" t="s">
        <v>25</v>
      </c>
      <c r="L767" s="278">
        <v>1</v>
      </c>
      <c r="M767" s="278" t="s">
        <v>25</v>
      </c>
      <c r="N767" s="576" t="s">
        <v>560</v>
      </c>
    </row>
    <row r="768" spans="1:14" s="148" customFormat="1" ht="48" customHeight="1" x14ac:dyDescent="0.25">
      <c r="A768" s="573"/>
      <c r="B768" s="561"/>
      <c r="C768" s="278" t="s">
        <v>232</v>
      </c>
      <c r="D768" s="573"/>
      <c r="E768" s="573"/>
      <c r="F768" s="575"/>
      <c r="G768" s="278" t="s">
        <v>25</v>
      </c>
      <c r="H768" s="278" t="s">
        <v>25</v>
      </c>
      <c r="I768" s="282" t="s">
        <v>25</v>
      </c>
      <c r="J768" s="278">
        <v>458.7</v>
      </c>
      <c r="K768" s="278" t="s">
        <v>25</v>
      </c>
      <c r="L768" s="278">
        <v>458.7</v>
      </c>
      <c r="M768" s="278" t="s">
        <v>145</v>
      </c>
      <c r="N768" s="577"/>
    </row>
    <row r="769" spans="1:14" s="148" customFormat="1" ht="30" customHeight="1" x14ac:dyDescent="0.25">
      <c r="A769" s="523">
        <v>29</v>
      </c>
      <c r="B769" s="550" t="s">
        <v>634</v>
      </c>
      <c r="C769" s="279" t="s">
        <v>47</v>
      </c>
      <c r="D769" s="523" t="s">
        <v>32</v>
      </c>
      <c r="E769" s="523" t="s">
        <v>411</v>
      </c>
      <c r="F769" s="578" t="s">
        <v>621</v>
      </c>
      <c r="G769" s="279" t="s">
        <v>25</v>
      </c>
      <c r="H769" s="279" t="s">
        <v>25</v>
      </c>
      <c r="I769" s="279" t="s">
        <v>25</v>
      </c>
      <c r="J769" s="279">
        <v>1</v>
      </c>
      <c r="K769" s="279">
        <v>1</v>
      </c>
      <c r="L769" s="279">
        <v>1</v>
      </c>
      <c r="M769" s="279" t="s">
        <v>25</v>
      </c>
      <c r="N769" s="524" t="s">
        <v>588</v>
      </c>
    </row>
    <row r="770" spans="1:14" s="148" customFormat="1" ht="18" x14ac:dyDescent="0.25">
      <c r="A770" s="523"/>
      <c r="B770" s="550"/>
      <c r="C770" s="475" t="s">
        <v>232</v>
      </c>
      <c r="D770" s="523"/>
      <c r="E770" s="523"/>
      <c r="F770" s="583"/>
      <c r="G770" s="279" t="s">
        <v>25</v>
      </c>
      <c r="H770" s="279" t="s">
        <v>25</v>
      </c>
      <c r="I770" s="150" t="s">
        <v>25</v>
      </c>
      <c r="J770" s="150">
        <v>400</v>
      </c>
      <c r="K770" s="150">
        <v>300</v>
      </c>
      <c r="L770" s="150">
        <v>700</v>
      </c>
      <c r="M770" s="279" t="s">
        <v>583</v>
      </c>
      <c r="N770" s="524"/>
    </row>
    <row r="771" spans="1:14" s="148" customFormat="1" ht="18" x14ac:dyDescent="0.25">
      <c r="A771" s="523"/>
      <c r="B771" s="550"/>
      <c r="C771" s="501"/>
      <c r="D771" s="523"/>
      <c r="E771" s="523"/>
      <c r="F771" s="583"/>
      <c r="G771" s="279" t="s">
        <v>25</v>
      </c>
      <c r="H771" s="279" t="s">
        <v>25</v>
      </c>
      <c r="I771" s="150" t="s">
        <v>25</v>
      </c>
      <c r="J771" s="150">
        <v>360</v>
      </c>
      <c r="K771" s="150">
        <v>270</v>
      </c>
      <c r="L771" s="150">
        <v>630</v>
      </c>
      <c r="M771" s="279" t="s">
        <v>143</v>
      </c>
      <c r="N771" s="246" t="s">
        <v>622</v>
      </c>
    </row>
    <row r="772" spans="1:14" s="148" customFormat="1" ht="24" customHeight="1" x14ac:dyDescent="0.25">
      <c r="A772" s="523"/>
      <c r="B772" s="550"/>
      <c r="C772" s="503"/>
      <c r="D772" s="523"/>
      <c r="E772" s="523"/>
      <c r="F772" s="579"/>
      <c r="G772" s="279" t="s">
        <v>25</v>
      </c>
      <c r="H772" s="279" t="s">
        <v>25</v>
      </c>
      <c r="I772" s="150" t="s">
        <v>25</v>
      </c>
      <c r="J772" s="150">
        <v>40</v>
      </c>
      <c r="K772" s="150">
        <v>30</v>
      </c>
      <c r="L772" s="150">
        <v>70</v>
      </c>
      <c r="M772" s="279" t="s">
        <v>203</v>
      </c>
      <c r="N772" s="246" t="s">
        <v>571</v>
      </c>
    </row>
    <row r="773" spans="1:14" s="148" customFormat="1" ht="18" x14ac:dyDescent="0.25">
      <c r="A773" s="573">
        <v>30</v>
      </c>
      <c r="B773" s="561" t="s">
        <v>635</v>
      </c>
      <c r="C773" s="278" t="s">
        <v>47</v>
      </c>
      <c r="D773" s="573" t="s">
        <v>32</v>
      </c>
      <c r="E773" s="573" t="s">
        <v>411</v>
      </c>
      <c r="F773" s="574" t="s">
        <v>636</v>
      </c>
      <c r="G773" s="278" t="s">
        <v>25</v>
      </c>
      <c r="H773" s="278" t="s">
        <v>25</v>
      </c>
      <c r="I773" s="278" t="s">
        <v>25</v>
      </c>
      <c r="J773" s="278">
        <v>1</v>
      </c>
      <c r="K773" s="278">
        <v>1</v>
      </c>
      <c r="L773" s="278">
        <v>1</v>
      </c>
      <c r="M773" s="278" t="s">
        <v>25</v>
      </c>
      <c r="N773" s="571" t="s">
        <v>595</v>
      </c>
    </row>
    <row r="774" spans="1:14" s="148" customFormat="1" ht="18" x14ac:dyDescent="0.25">
      <c r="A774" s="573"/>
      <c r="B774" s="561"/>
      <c r="C774" s="500" t="s">
        <v>232</v>
      </c>
      <c r="D774" s="573"/>
      <c r="E774" s="573"/>
      <c r="F774" s="582"/>
      <c r="G774" s="278" t="s">
        <v>25</v>
      </c>
      <c r="H774" s="278" t="s">
        <v>25</v>
      </c>
      <c r="I774" s="278" t="s">
        <v>25</v>
      </c>
      <c r="J774" s="278">
        <v>380</v>
      </c>
      <c r="K774" s="278">
        <v>470</v>
      </c>
      <c r="L774" s="278">
        <v>850</v>
      </c>
      <c r="M774" s="278" t="s">
        <v>568</v>
      </c>
      <c r="N774" s="572"/>
    </row>
    <row r="775" spans="1:14" s="148" customFormat="1" ht="18" x14ac:dyDescent="0.25">
      <c r="A775" s="573"/>
      <c r="B775" s="561"/>
      <c r="C775" s="501"/>
      <c r="D775" s="573"/>
      <c r="E775" s="573"/>
      <c r="F775" s="582"/>
      <c r="G775" s="278" t="s">
        <v>25</v>
      </c>
      <c r="H775" s="278" t="s">
        <v>25</v>
      </c>
      <c r="I775" s="278" t="s">
        <v>25</v>
      </c>
      <c r="J775" s="278">
        <v>350</v>
      </c>
      <c r="K775" s="278">
        <v>415</v>
      </c>
      <c r="L775" s="278">
        <v>765</v>
      </c>
      <c r="M775" s="278" t="s">
        <v>145</v>
      </c>
      <c r="N775" s="293" t="s">
        <v>596</v>
      </c>
    </row>
    <row r="776" spans="1:14" s="148" customFormat="1" ht="18" x14ac:dyDescent="0.25">
      <c r="A776" s="573"/>
      <c r="B776" s="561"/>
      <c r="C776" s="503"/>
      <c r="D776" s="573"/>
      <c r="E776" s="573"/>
      <c r="F776" s="575"/>
      <c r="G776" s="278" t="s">
        <v>25</v>
      </c>
      <c r="H776" s="278" t="s">
        <v>25</v>
      </c>
      <c r="I776" s="278" t="s">
        <v>25</v>
      </c>
      <c r="J776" s="278">
        <v>30</v>
      </c>
      <c r="K776" s="278">
        <v>55</v>
      </c>
      <c r="L776" s="278">
        <v>85</v>
      </c>
      <c r="M776" s="278" t="s">
        <v>203</v>
      </c>
      <c r="N776" s="263" t="s">
        <v>560</v>
      </c>
    </row>
    <row r="777" spans="1:14" s="148" customFormat="1" ht="18" x14ac:dyDescent="0.25">
      <c r="A777" s="475">
        <v>31</v>
      </c>
      <c r="B777" s="479" t="s">
        <v>637</v>
      </c>
      <c r="C777" s="279" t="s">
        <v>47</v>
      </c>
      <c r="D777" s="475" t="s">
        <v>32</v>
      </c>
      <c r="E777" s="475" t="s">
        <v>411</v>
      </c>
      <c r="F777" s="475" t="s">
        <v>638</v>
      </c>
      <c r="G777" s="279" t="s">
        <v>25</v>
      </c>
      <c r="H777" s="279" t="s">
        <v>25</v>
      </c>
      <c r="I777" s="279" t="s">
        <v>25</v>
      </c>
      <c r="J777" s="279">
        <v>1</v>
      </c>
      <c r="K777" s="279">
        <v>1</v>
      </c>
      <c r="L777" s="279">
        <v>1</v>
      </c>
      <c r="M777" s="279" t="s">
        <v>25</v>
      </c>
      <c r="N777" s="571" t="s">
        <v>595</v>
      </c>
    </row>
    <row r="778" spans="1:14" s="148" customFormat="1" ht="18" x14ac:dyDescent="0.25">
      <c r="A778" s="498"/>
      <c r="B778" s="499"/>
      <c r="C778" s="475" t="s">
        <v>232</v>
      </c>
      <c r="D778" s="498"/>
      <c r="E778" s="498"/>
      <c r="F778" s="498"/>
      <c r="G778" s="279" t="s">
        <v>25</v>
      </c>
      <c r="H778" s="279" t="s">
        <v>25</v>
      </c>
      <c r="I778" s="279" t="s">
        <v>25</v>
      </c>
      <c r="J778" s="279">
        <v>300</v>
      </c>
      <c r="K778" s="279">
        <v>350</v>
      </c>
      <c r="L778" s="279">
        <v>650</v>
      </c>
      <c r="M778" s="279" t="s">
        <v>568</v>
      </c>
      <c r="N778" s="572"/>
    </row>
    <row r="779" spans="1:14" s="148" customFormat="1" ht="39.75" customHeight="1" x14ac:dyDescent="0.25">
      <c r="A779" s="498"/>
      <c r="B779" s="499"/>
      <c r="C779" s="501"/>
      <c r="D779" s="498"/>
      <c r="E779" s="498"/>
      <c r="F779" s="498"/>
      <c r="G779" s="279" t="s">
        <v>25</v>
      </c>
      <c r="H779" s="150" t="s">
        <v>25</v>
      </c>
      <c r="I779" s="150" t="s">
        <v>25</v>
      </c>
      <c r="J779" s="279">
        <v>270</v>
      </c>
      <c r="K779" s="279">
        <v>315</v>
      </c>
      <c r="L779" s="279">
        <v>585</v>
      </c>
      <c r="M779" s="279" t="s">
        <v>145</v>
      </c>
      <c r="N779" s="293" t="s">
        <v>596</v>
      </c>
    </row>
    <row r="780" spans="1:14" s="148" customFormat="1" ht="18" x14ac:dyDescent="0.25">
      <c r="A780" s="503"/>
      <c r="B780" s="526"/>
      <c r="C780" s="503"/>
      <c r="D780" s="503"/>
      <c r="E780" s="503"/>
      <c r="F780" s="503"/>
      <c r="G780" s="279" t="s">
        <v>25</v>
      </c>
      <c r="H780" s="150" t="s">
        <v>25</v>
      </c>
      <c r="I780" s="150" t="s">
        <v>25</v>
      </c>
      <c r="J780" s="279">
        <v>30</v>
      </c>
      <c r="K780" s="279">
        <v>35</v>
      </c>
      <c r="L780" s="279">
        <v>65</v>
      </c>
      <c r="M780" s="279" t="s">
        <v>203</v>
      </c>
      <c r="N780" s="263" t="s">
        <v>560</v>
      </c>
    </row>
    <row r="781" spans="1:14" s="148" customFormat="1" ht="44.25" customHeight="1" x14ac:dyDescent="0.25">
      <c r="A781" s="523">
        <v>32</v>
      </c>
      <c r="B781" s="550" t="s">
        <v>639</v>
      </c>
      <c r="C781" s="279" t="s">
        <v>47</v>
      </c>
      <c r="D781" s="523" t="s">
        <v>32</v>
      </c>
      <c r="E781" s="523" t="s">
        <v>1654</v>
      </c>
      <c r="F781" s="578" t="s">
        <v>615</v>
      </c>
      <c r="G781" s="279" t="s">
        <v>25</v>
      </c>
      <c r="H781" s="279" t="s">
        <v>25</v>
      </c>
      <c r="I781" s="66" t="s">
        <v>25</v>
      </c>
      <c r="J781" s="279" t="s">
        <v>25</v>
      </c>
      <c r="K781" s="279">
        <v>1</v>
      </c>
      <c r="L781" s="279">
        <v>1</v>
      </c>
      <c r="M781" s="279" t="s">
        <v>25</v>
      </c>
      <c r="N781" s="580" t="s">
        <v>640</v>
      </c>
    </row>
    <row r="782" spans="1:14" s="148" customFormat="1" ht="18" x14ac:dyDescent="0.25">
      <c r="A782" s="523"/>
      <c r="B782" s="550"/>
      <c r="C782" s="279" t="s">
        <v>232</v>
      </c>
      <c r="D782" s="523"/>
      <c r="E782" s="523"/>
      <c r="F782" s="579"/>
      <c r="G782" s="279" t="s">
        <v>25</v>
      </c>
      <c r="H782" s="279" t="s">
        <v>25</v>
      </c>
      <c r="I782" s="195" t="s">
        <v>25</v>
      </c>
      <c r="J782" s="150" t="s">
        <v>25</v>
      </c>
      <c r="K782" s="150">
        <v>5500</v>
      </c>
      <c r="L782" s="150">
        <v>5500</v>
      </c>
      <c r="M782" s="279" t="s">
        <v>145</v>
      </c>
      <c r="N782" s="581"/>
    </row>
    <row r="783" spans="1:14" s="148" customFormat="1" ht="18" x14ac:dyDescent="0.25">
      <c r="A783" s="573">
        <v>33</v>
      </c>
      <c r="B783" s="561" t="s">
        <v>641</v>
      </c>
      <c r="C783" s="278" t="s">
        <v>47</v>
      </c>
      <c r="D783" s="573" t="s">
        <v>32</v>
      </c>
      <c r="E783" s="573" t="s">
        <v>1655</v>
      </c>
      <c r="F783" s="574" t="s">
        <v>615</v>
      </c>
      <c r="G783" s="278" t="s">
        <v>25</v>
      </c>
      <c r="H783" s="278" t="s">
        <v>25</v>
      </c>
      <c r="I783" s="282" t="s">
        <v>25</v>
      </c>
      <c r="J783" s="278" t="s">
        <v>25</v>
      </c>
      <c r="K783" s="278">
        <v>1</v>
      </c>
      <c r="L783" s="278">
        <v>1</v>
      </c>
      <c r="M783" s="278" t="s">
        <v>25</v>
      </c>
      <c r="N783" s="576" t="s">
        <v>560</v>
      </c>
    </row>
    <row r="784" spans="1:14" s="148" customFormat="1" ht="36" customHeight="1" x14ac:dyDescent="0.25">
      <c r="A784" s="573"/>
      <c r="B784" s="561"/>
      <c r="C784" s="278" t="s">
        <v>232</v>
      </c>
      <c r="D784" s="573"/>
      <c r="E784" s="573"/>
      <c r="F784" s="575"/>
      <c r="G784" s="278" t="s">
        <v>25</v>
      </c>
      <c r="H784" s="278" t="s">
        <v>25</v>
      </c>
      <c r="I784" s="282" t="s">
        <v>25</v>
      </c>
      <c r="J784" s="278" t="s">
        <v>25</v>
      </c>
      <c r="K784" s="278">
        <v>1520</v>
      </c>
      <c r="L784" s="278">
        <v>1520</v>
      </c>
      <c r="M784" s="278" t="s">
        <v>145</v>
      </c>
      <c r="N784" s="577"/>
    </row>
    <row r="785" spans="1:14" s="148" customFormat="1" ht="18" x14ac:dyDescent="0.25">
      <c r="A785" s="475">
        <v>34</v>
      </c>
      <c r="B785" s="479" t="s">
        <v>642</v>
      </c>
      <c r="C785" s="279" t="s">
        <v>47</v>
      </c>
      <c r="D785" s="475" t="s">
        <v>32</v>
      </c>
      <c r="E785" s="475" t="s">
        <v>1655</v>
      </c>
      <c r="F785" s="475" t="s">
        <v>610</v>
      </c>
      <c r="G785" s="279" t="s">
        <v>25</v>
      </c>
      <c r="H785" s="279" t="s">
        <v>25</v>
      </c>
      <c r="I785" s="66" t="s">
        <v>25</v>
      </c>
      <c r="J785" s="279" t="s">
        <v>25</v>
      </c>
      <c r="K785" s="279">
        <v>1</v>
      </c>
      <c r="L785" s="279">
        <v>1</v>
      </c>
      <c r="M785" s="279" t="s">
        <v>25</v>
      </c>
      <c r="N785" s="571" t="s">
        <v>595</v>
      </c>
    </row>
    <row r="786" spans="1:14" s="148" customFormat="1" ht="18" x14ac:dyDescent="0.25">
      <c r="A786" s="498"/>
      <c r="B786" s="499"/>
      <c r="C786" s="475" t="s">
        <v>232</v>
      </c>
      <c r="D786" s="498"/>
      <c r="E786" s="498"/>
      <c r="F786" s="498"/>
      <c r="G786" s="279" t="s">
        <v>25</v>
      </c>
      <c r="H786" s="279" t="s">
        <v>25</v>
      </c>
      <c r="I786" s="66" t="s">
        <v>25</v>
      </c>
      <c r="J786" s="279" t="s">
        <v>25</v>
      </c>
      <c r="K786" s="279">
        <v>900</v>
      </c>
      <c r="L786" s="279">
        <v>900</v>
      </c>
      <c r="M786" s="279" t="s">
        <v>568</v>
      </c>
      <c r="N786" s="572"/>
    </row>
    <row r="787" spans="1:14" s="148" customFormat="1" ht="18" x14ac:dyDescent="0.25">
      <c r="A787" s="501"/>
      <c r="B787" s="564"/>
      <c r="C787" s="501"/>
      <c r="D787" s="501"/>
      <c r="E787" s="501"/>
      <c r="F787" s="501"/>
      <c r="G787" s="279" t="s">
        <v>25</v>
      </c>
      <c r="H787" s="279" t="s">
        <v>25</v>
      </c>
      <c r="I787" s="66" t="s">
        <v>25</v>
      </c>
      <c r="J787" s="279" t="s">
        <v>25</v>
      </c>
      <c r="K787" s="279">
        <v>810</v>
      </c>
      <c r="L787" s="279">
        <v>810</v>
      </c>
      <c r="M787" s="279" t="s">
        <v>145</v>
      </c>
      <c r="N787" s="293" t="s">
        <v>596</v>
      </c>
    </row>
    <row r="788" spans="1:14" s="148" customFormat="1" ht="18" x14ac:dyDescent="0.25">
      <c r="A788" s="503"/>
      <c r="B788" s="526"/>
      <c r="C788" s="503"/>
      <c r="D788" s="503"/>
      <c r="E788" s="503"/>
      <c r="F788" s="503"/>
      <c r="G788" s="279" t="s">
        <v>25</v>
      </c>
      <c r="H788" s="279" t="s">
        <v>25</v>
      </c>
      <c r="I788" s="66" t="s">
        <v>25</v>
      </c>
      <c r="J788" s="279" t="s">
        <v>25</v>
      </c>
      <c r="K788" s="279">
        <v>90</v>
      </c>
      <c r="L788" s="279">
        <v>90</v>
      </c>
      <c r="M788" s="279" t="s">
        <v>203</v>
      </c>
      <c r="N788" s="263" t="s">
        <v>560</v>
      </c>
    </row>
    <row r="789" spans="1:14" ht="23.25" hidden="1" x14ac:dyDescent="0.25">
      <c r="A789" s="396"/>
      <c r="B789" s="409" t="s">
        <v>143</v>
      </c>
      <c r="C789" s="394"/>
      <c r="D789" s="394"/>
      <c r="E789" s="396"/>
      <c r="F789" s="392"/>
      <c r="G789" s="414">
        <f>G695+G703+G708</f>
        <v>537.79999999999995</v>
      </c>
      <c r="H789" s="414">
        <f>H703+H708+H723+H727</f>
        <v>849.8</v>
      </c>
      <c r="I789" s="414">
        <f>I723+I727+I749+I761</f>
        <v>2063.3000000000002</v>
      </c>
      <c r="J789" s="410">
        <f>J749+J761+J771</f>
        <v>1040.4000000000001</v>
      </c>
      <c r="K789" s="414">
        <f>K771</f>
        <v>270</v>
      </c>
      <c r="L789" s="410">
        <f>G789+H789+I789+J789+K789</f>
        <v>4761.3</v>
      </c>
      <c r="M789" s="396"/>
      <c r="N789" s="393"/>
    </row>
    <row r="790" spans="1:14" ht="23.25" hidden="1" x14ac:dyDescent="0.25">
      <c r="A790" s="396"/>
      <c r="B790" s="409" t="s">
        <v>203</v>
      </c>
      <c r="C790" s="394"/>
      <c r="D790" s="394"/>
      <c r="E790" s="396"/>
      <c r="F790" s="392"/>
      <c r="G790" s="415">
        <f>G677+G678+G680+G682+G685+G686+G689+G690+G692+G696+G699+G700+G705+G709+G710+G713+G714</f>
        <v>1957</v>
      </c>
      <c r="H790" s="414">
        <v>2767.1</v>
      </c>
      <c r="I790" s="415">
        <f>I724+I728+I730+I733+I734+I737+I740+I742+I745+I746+I750+I753+I754+I757+I758+I762+I764+I766</f>
        <v>7091.7</v>
      </c>
      <c r="J790" s="415">
        <f>J740+J742+J745+J746+J750+J753+J754+J757+J758+J762+J764+J766+J768+J772+J775+J776+J779+J780</f>
        <v>9424.3000000000011</v>
      </c>
      <c r="K790" s="415">
        <f>K764+K766+K772+K775+K776+K779+K780+K782+K784+K787+K788</f>
        <v>16270</v>
      </c>
      <c r="L790" s="410">
        <f>G790+H790+I790+J790+K790</f>
        <v>37510.1</v>
      </c>
      <c r="M790" s="396"/>
      <c r="N790" s="393"/>
    </row>
    <row r="791" spans="1:14" ht="23.25" hidden="1" x14ac:dyDescent="0.25">
      <c r="A791" s="396"/>
      <c r="B791" s="409" t="s">
        <v>234</v>
      </c>
      <c r="C791" s="394"/>
      <c r="D791" s="394"/>
      <c r="E791" s="396"/>
      <c r="F791" s="392"/>
      <c r="G791" s="396"/>
      <c r="H791" s="396"/>
      <c r="I791" s="396"/>
      <c r="J791" s="396"/>
      <c r="K791" s="396"/>
      <c r="L791" s="396"/>
      <c r="M791" s="396"/>
      <c r="N791" s="393"/>
    </row>
    <row r="792" spans="1:14" ht="18" x14ac:dyDescent="0.25">
      <c r="A792" s="251"/>
      <c r="B792" s="50" t="s">
        <v>22</v>
      </c>
      <c r="C792" s="250"/>
      <c r="D792" s="8"/>
      <c r="E792" s="8"/>
      <c r="F792" s="251"/>
      <c r="G792" s="253"/>
      <c r="H792" s="253"/>
      <c r="I792" s="253"/>
      <c r="J792" s="253"/>
      <c r="K792" s="253"/>
      <c r="L792" s="251"/>
      <c r="M792" s="251"/>
      <c r="N792" s="251"/>
    </row>
    <row r="793" spans="1:14" s="170" customFormat="1" ht="75" customHeight="1" x14ac:dyDescent="0.25">
      <c r="A793" s="250">
        <v>55</v>
      </c>
      <c r="B793" s="18" t="s">
        <v>643</v>
      </c>
      <c r="C793" s="250" t="s">
        <v>24</v>
      </c>
      <c r="D793" s="246" t="s">
        <v>25</v>
      </c>
      <c r="E793" s="246" t="s">
        <v>25</v>
      </c>
      <c r="F793" s="284" t="s">
        <v>644</v>
      </c>
      <c r="G793" s="54">
        <v>11.4</v>
      </c>
      <c r="H793" s="54">
        <v>11.5</v>
      </c>
      <c r="I793" s="54">
        <v>11.5</v>
      </c>
      <c r="J793" s="54">
        <v>11.7</v>
      </c>
      <c r="K793" s="54">
        <v>11.9</v>
      </c>
      <c r="L793" s="252" t="s">
        <v>25</v>
      </c>
      <c r="M793" s="279" t="s">
        <v>25</v>
      </c>
      <c r="N793" s="246" t="s">
        <v>25</v>
      </c>
    </row>
    <row r="794" spans="1:14" ht="18" x14ac:dyDescent="0.25">
      <c r="A794" s="65"/>
      <c r="B794" s="532" t="s">
        <v>422</v>
      </c>
      <c r="C794" s="532"/>
      <c r="D794" s="532"/>
      <c r="E794" s="532"/>
      <c r="F794" s="532"/>
      <c r="G794" s="533"/>
      <c r="H794" s="533"/>
      <c r="I794" s="533"/>
      <c r="J794" s="533"/>
      <c r="K794" s="533"/>
      <c r="L794" s="532"/>
      <c r="M794" s="532"/>
      <c r="N794" s="532"/>
    </row>
    <row r="795" spans="1:14" s="148" customFormat="1" ht="74.25" customHeight="1" x14ac:dyDescent="0.25">
      <c r="A795" s="475">
        <v>1</v>
      </c>
      <c r="B795" s="525" t="s">
        <v>645</v>
      </c>
      <c r="C795" s="270" t="s">
        <v>47</v>
      </c>
      <c r="D795" s="434" t="s">
        <v>548</v>
      </c>
      <c r="E795" s="274" t="s">
        <v>544</v>
      </c>
      <c r="F795" s="437" t="s">
        <v>646</v>
      </c>
      <c r="G795" s="274" t="s">
        <v>25</v>
      </c>
      <c r="H795" s="274">
        <v>22</v>
      </c>
      <c r="I795" s="274">
        <v>1</v>
      </c>
      <c r="J795" s="274">
        <v>1</v>
      </c>
      <c r="K795" s="274" t="s">
        <v>25</v>
      </c>
      <c r="L795" s="274">
        <v>24</v>
      </c>
      <c r="M795" s="274" t="s">
        <v>25</v>
      </c>
      <c r="N795" s="274">
        <v>285006015</v>
      </c>
    </row>
    <row r="796" spans="1:14" s="148" customFormat="1" ht="18" x14ac:dyDescent="0.25">
      <c r="A796" s="476"/>
      <c r="B796" s="526"/>
      <c r="C796" s="270" t="s">
        <v>232</v>
      </c>
      <c r="D796" s="436"/>
      <c r="E796" s="274"/>
      <c r="F796" s="439"/>
      <c r="G796" s="274" t="s">
        <v>25</v>
      </c>
      <c r="H796" s="274">
        <v>41.6</v>
      </c>
      <c r="I796" s="274">
        <v>1.7</v>
      </c>
      <c r="J796" s="274">
        <v>1.7</v>
      </c>
      <c r="K796" s="274" t="s">
        <v>25</v>
      </c>
      <c r="L796" s="274">
        <v>45</v>
      </c>
      <c r="M796" s="274" t="s">
        <v>145</v>
      </c>
      <c r="N796" s="274"/>
    </row>
    <row r="797" spans="1:14" s="148" customFormat="1" ht="63.75" customHeight="1" x14ac:dyDescent="0.25">
      <c r="A797" s="475">
        <v>2</v>
      </c>
      <c r="B797" s="525" t="s">
        <v>647</v>
      </c>
      <c r="C797" s="270" t="s">
        <v>47</v>
      </c>
      <c r="D797" s="434" t="s">
        <v>548</v>
      </c>
      <c r="E797" s="274" t="s">
        <v>544</v>
      </c>
      <c r="F797" s="437" t="s">
        <v>648</v>
      </c>
      <c r="G797" s="274" t="s">
        <v>25</v>
      </c>
      <c r="H797" s="274">
        <v>10</v>
      </c>
      <c r="I797" s="274">
        <v>2</v>
      </c>
      <c r="J797" s="274">
        <v>2</v>
      </c>
      <c r="K797" s="274">
        <v>2</v>
      </c>
      <c r="L797" s="274">
        <v>16</v>
      </c>
      <c r="M797" s="274" t="s">
        <v>25</v>
      </c>
      <c r="N797" s="274">
        <v>285006015</v>
      </c>
    </row>
    <row r="798" spans="1:14" s="148" customFormat="1" ht="18" x14ac:dyDescent="0.25">
      <c r="A798" s="476"/>
      <c r="B798" s="526"/>
      <c r="C798" s="270" t="s">
        <v>232</v>
      </c>
      <c r="D798" s="436"/>
      <c r="E798" s="274"/>
      <c r="F798" s="439"/>
      <c r="G798" s="274" t="s">
        <v>25</v>
      </c>
      <c r="H798" s="274">
        <v>0.8</v>
      </c>
      <c r="I798" s="274">
        <v>0.05</v>
      </c>
      <c r="J798" s="274">
        <v>0.05</v>
      </c>
      <c r="K798" s="274">
        <v>0.05</v>
      </c>
      <c r="L798" s="274">
        <v>0.95</v>
      </c>
      <c r="M798" s="274" t="s">
        <v>145</v>
      </c>
      <c r="N798" s="274"/>
    </row>
    <row r="799" spans="1:14" s="148" customFormat="1" ht="60.75" customHeight="1" x14ac:dyDescent="0.25">
      <c r="A799" s="475">
        <v>3</v>
      </c>
      <c r="B799" s="525" t="s">
        <v>649</v>
      </c>
      <c r="C799" s="270" t="s">
        <v>47</v>
      </c>
      <c r="D799" s="434" t="s">
        <v>548</v>
      </c>
      <c r="E799" s="274" t="s">
        <v>544</v>
      </c>
      <c r="F799" s="437" t="s">
        <v>650</v>
      </c>
      <c r="G799" s="274" t="s">
        <v>25</v>
      </c>
      <c r="H799" s="274">
        <v>10</v>
      </c>
      <c r="I799" s="274">
        <v>11</v>
      </c>
      <c r="J799" s="274">
        <v>11</v>
      </c>
      <c r="K799" s="274">
        <v>12</v>
      </c>
      <c r="L799" s="274">
        <v>44</v>
      </c>
      <c r="M799" s="274" t="s">
        <v>25</v>
      </c>
      <c r="N799" s="274">
        <v>285002015</v>
      </c>
    </row>
    <row r="800" spans="1:14" s="148" customFormat="1" ht="18" x14ac:dyDescent="0.25">
      <c r="A800" s="476"/>
      <c r="B800" s="526"/>
      <c r="C800" s="270" t="s">
        <v>232</v>
      </c>
      <c r="D800" s="436"/>
      <c r="E800" s="274"/>
      <c r="F800" s="439"/>
      <c r="G800" s="274" t="s">
        <v>25</v>
      </c>
      <c r="H800" s="274">
        <v>0.7</v>
      </c>
      <c r="I800" s="274">
        <v>0.7</v>
      </c>
      <c r="J800" s="274">
        <v>0.7</v>
      </c>
      <c r="K800" s="274">
        <v>0.7</v>
      </c>
      <c r="L800" s="274">
        <v>2.8</v>
      </c>
      <c r="M800" s="274" t="s">
        <v>145</v>
      </c>
      <c r="N800" s="274"/>
    </row>
    <row r="801" spans="1:14" ht="23.25" hidden="1" x14ac:dyDescent="0.25">
      <c r="A801" s="396"/>
      <c r="B801" s="409" t="s">
        <v>143</v>
      </c>
      <c r="C801" s="394"/>
      <c r="D801" s="394"/>
      <c r="E801" s="396"/>
      <c r="F801" s="392"/>
      <c r="G801" s="414"/>
      <c r="H801" s="414"/>
      <c r="I801" s="414"/>
      <c r="J801" s="410"/>
      <c r="K801" s="414"/>
      <c r="L801" s="410"/>
      <c r="M801" s="396"/>
      <c r="N801" s="393"/>
    </row>
    <row r="802" spans="1:14" ht="23.25" hidden="1" x14ac:dyDescent="0.25">
      <c r="A802" s="396"/>
      <c r="B802" s="409" t="s">
        <v>203</v>
      </c>
      <c r="C802" s="394"/>
      <c r="D802" s="394"/>
      <c r="E802" s="396"/>
      <c r="F802" s="392"/>
      <c r="G802" s="414"/>
      <c r="H802" s="414">
        <f>H796+H798+H800</f>
        <v>43.1</v>
      </c>
      <c r="I802" s="407">
        <f>I796+I798+I800</f>
        <v>2.4500000000000002</v>
      </c>
      <c r="J802" s="407">
        <f>J796+J798+J800</f>
        <v>2.4500000000000002</v>
      </c>
      <c r="K802" s="407">
        <f>K798+K800</f>
        <v>0.75</v>
      </c>
      <c r="L802" s="410">
        <f>H802+I802+J802+K802</f>
        <v>48.750000000000007</v>
      </c>
      <c r="M802" s="396"/>
      <c r="N802" s="393"/>
    </row>
    <row r="803" spans="1:14" ht="23.25" hidden="1" x14ac:dyDescent="0.25">
      <c r="A803" s="396"/>
      <c r="B803" s="409" t="s">
        <v>234</v>
      </c>
      <c r="C803" s="394"/>
      <c r="D803" s="394"/>
      <c r="E803" s="396"/>
      <c r="F803" s="392"/>
      <c r="G803" s="396"/>
      <c r="H803" s="396"/>
      <c r="I803" s="396"/>
      <c r="J803" s="396"/>
      <c r="K803" s="396"/>
      <c r="L803" s="396"/>
      <c r="M803" s="396"/>
      <c r="N803" s="393"/>
    </row>
    <row r="804" spans="1:14" ht="18" x14ac:dyDescent="0.25">
      <c r="A804" s="251"/>
      <c r="B804" s="50" t="s">
        <v>22</v>
      </c>
      <c r="C804" s="250"/>
      <c r="D804" s="8"/>
      <c r="E804" s="8"/>
      <c r="F804" s="251"/>
      <c r="G804" s="253"/>
      <c r="H804" s="253"/>
      <c r="I804" s="253"/>
      <c r="J804" s="253"/>
      <c r="K804" s="253"/>
      <c r="L804" s="251"/>
      <c r="M804" s="251"/>
      <c r="N804" s="251"/>
    </row>
    <row r="805" spans="1:14" ht="75" customHeight="1" x14ac:dyDescent="0.25">
      <c r="A805" s="250">
        <v>56</v>
      </c>
      <c r="B805" s="18" t="s">
        <v>651</v>
      </c>
      <c r="C805" s="250" t="s">
        <v>652</v>
      </c>
      <c r="D805" s="246" t="s">
        <v>25</v>
      </c>
      <c r="E805" s="246" t="s">
        <v>25</v>
      </c>
      <c r="F805" s="284" t="s">
        <v>653</v>
      </c>
      <c r="G805" s="134">
        <v>69806</v>
      </c>
      <c r="H805" s="134" t="s">
        <v>1550</v>
      </c>
      <c r="I805" s="134">
        <v>73541</v>
      </c>
      <c r="J805" s="134">
        <v>75459</v>
      </c>
      <c r="K805" s="134">
        <v>77004</v>
      </c>
      <c r="L805" s="250" t="s">
        <v>25</v>
      </c>
      <c r="M805" s="279" t="s">
        <v>25</v>
      </c>
      <c r="N805" s="246" t="s">
        <v>25</v>
      </c>
    </row>
    <row r="806" spans="1:14" ht="18" x14ac:dyDescent="0.25">
      <c r="A806" s="65"/>
      <c r="B806" s="532" t="s">
        <v>422</v>
      </c>
      <c r="C806" s="532"/>
      <c r="D806" s="532"/>
      <c r="E806" s="532"/>
      <c r="F806" s="532"/>
      <c r="G806" s="533"/>
      <c r="H806" s="533"/>
      <c r="I806" s="533"/>
      <c r="J806" s="533"/>
      <c r="K806" s="533"/>
      <c r="L806" s="532"/>
      <c r="M806" s="532"/>
      <c r="N806" s="532"/>
    </row>
    <row r="807" spans="1:14" s="148" customFormat="1" ht="45" customHeight="1" x14ac:dyDescent="0.25">
      <c r="A807" s="261">
        <v>1</v>
      </c>
      <c r="B807" s="280" t="s">
        <v>542</v>
      </c>
      <c r="C807" s="255" t="s">
        <v>313</v>
      </c>
      <c r="D807" s="261" t="s">
        <v>548</v>
      </c>
      <c r="E807" s="261" t="s">
        <v>544</v>
      </c>
      <c r="F807" s="259" t="s">
        <v>653</v>
      </c>
      <c r="G807" s="261">
        <v>69806</v>
      </c>
      <c r="H807" s="261">
        <v>71931</v>
      </c>
      <c r="I807" s="261">
        <v>73541</v>
      </c>
      <c r="J807" s="261">
        <v>75459</v>
      </c>
      <c r="K807" s="261">
        <v>77004</v>
      </c>
      <c r="L807" s="261" t="s">
        <v>25</v>
      </c>
      <c r="M807" s="261" t="s">
        <v>280</v>
      </c>
      <c r="N807" s="261" t="s">
        <v>25</v>
      </c>
    </row>
    <row r="808" spans="1:14" s="147" customFormat="1" ht="18" x14ac:dyDescent="0.25">
      <c r="A808" s="250"/>
      <c r="B808" s="569" t="s">
        <v>654</v>
      </c>
      <c r="C808" s="569"/>
      <c r="D808" s="569"/>
      <c r="E808" s="569"/>
      <c r="F808" s="569"/>
      <c r="G808" s="569"/>
      <c r="H808" s="569"/>
      <c r="I808" s="569"/>
      <c r="J808" s="569"/>
      <c r="K808" s="569"/>
      <c r="L808" s="569"/>
      <c r="M808" s="569"/>
      <c r="N808" s="569"/>
    </row>
    <row r="809" spans="1:14" ht="18.75" x14ac:dyDescent="0.25">
      <c r="A809" s="64"/>
      <c r="B809" s="569" t="s">
        <v>655</v>
      </c>
      <c r="C809" s="569"/>
      <c r="D809" s="569"/>
      <c r="E809" s="569"/>
      <c r="F809" s="569"/>
      <c r="G809" s="569"/>
      <c r="H809" s="569"/>
      <c r="I809" s="569"/>
      <c r="J809" s="569"/>
      <c r="K809" s="569"/>
      <c r="L809" s="569"/>
      <c r="M809" s="569"/>
      <c r="N809" s="569"/>
    </row>
    <row r="810" spans="1:14" ht="18" x14ac:dyDescent="0.25">
      <c r="A810" s="251"/>
      <c r="B810" s="50" t="s">
        <v>22</v>
      </c>
      <c r="C810" s="250"/>
      <c r="D810" s="8"/>
      <c r="E810" s="8"/>
      <c r="F810" s="251"/>
      <c r="G810" s="253"/>
      <c r="H810" s="253"/>
      <c r="I810" s="253"/>
      <c r="J810" s="253"/>
      <c r="K810" s="253"/>
      <c r="L810" s="251"/>
      <c r="M810" s="251"/>
      <c r="N810" s="251"/>
    </row>
    <row r="811" spans="1:14" ht="70.5" customHeight="1" x14ac:dyDescent="0.25">
      <c r="A811" s="250">
        <v>57</v>
      </c>
      <c r="B811" s="18" t="s">
        <v>656</v>
      </c>
      <c r="C811" s="250" t="s">
        <v>24</v>
      </c>
      <c r="D811" s="246" t="s">
        <v>25</v>
      </c>
      <c r="E811" s="246" t="s">
        <v>25</v>
      </c>
      <c r="F811" s="284" t="s">
        <v>657</v>
      </c>
      <c r="G811" s="54">
        <v>6.7</v>
      </c>
      <c r="H811" s="54">
        <v>10.6</v>
      </c>
      <c r="I811" s="54">
        <v>14.8</v>
      </c>
      <c r="J811" s="54">
        <v>19</v>
      </c>
      <c r="K811" s="54">
        <v>23.4</v>
      </c>
      <c r="L811" s="252" t="s">
        <v>25</v>
      </c>
      <c r="M811" s="279" t="s">
        <v>25</v>
      </c>
      <c r="N811" s="246" t="s">
        <v>25</v>
      </c>
    </row>
    <row r="812" spans="1:14" ht="18" hidden="1" x14ac:dyDescent="0.25">
      <c r="A812" s="65"/>
      <c r="B812" s="532" t="s">
        <v>422</v>
      </c>
      <c r="C812" s="532"/>
      <c r="D812" s="532"/>
      <c r="E812" s="532"/>
      <c r="F812" s="532"/>
      <c r="G812" s="533"/>
      <c r="H812" s="533"/>
      <c r="I812" s="533"/>
      <c r="J812" s="533"/>
      <c r="K812" s="533"/>
      <c r="L812" s="532"/>
      <c r="M812" s="532"/>
      <c r="N812" s="532"/>
    </row>
    <row r="813" spans="1:14" s="147" customFormat="1" ht="18" hidden="1" x14ac:dyDescent="0.25">
      <c r="A813" s="250"/>
      <c r="B813" s="50"/>
      <c r="C813" s="279"/>
      <c r="D813" s="6"/>
      <c r="E813" s="6"/>
      <c r="F813" s="246"/>
      <c r="G813" s="6"/>
      <c r="H813" s="6"/>
      <c r="I813" s="6"/>
      <c r="J813" s="6"/>
      <c r="K813" s="6"/>
      <c r="L813" s="279"/>
      <c r="M813" s="279"/>
      <c r="N813" s="246"/>
    </row>
    <row r="814" spans="1:14" ht="18" hidden="1" x14ac:dyDescent="0.25">
      <c r="A814" s="250"/>
      <c r="B814" s="50"/>
      <c r="C814" s="279"/>
      <c r="D814" s="6"/>
      <c r="E814" s="6"/>
      <c r="F814" s="246"/>
      <c r="G814" s="6"/>
      <c r="H814" s="6"/>
      <c r="I814" s="6"/>
      <c r="J814" s="6"/>
      <c r="K814" s="6"/>
      <c r="L814" s="279"/>
      <c r="M814" s="279"/>
      <c r="N814" s="246"/>
    </row>
    <row r="815" spans="1:14" ht="18" x14ac:dyDescent="0.25">
      <c r="A815" s="251"/>
      <c r="B815" s="50" t="s">
        <v>22</v>
      </c>
      <c r="C815" s="250"/>
      <c r="D815" s="8"/>
      <c r="E815" s="8"/>
      <c r="F815" s="251"/>
      <c r="G815" s="253"/>
      <c r="H815" s="253"/>
      <c r="I815" s="253"/>
      <c r="J815" s="253"/>
      <c r="K815" s="253"/>
      <c r="L815" s="251"/>
      <c r="M815" s="251"/>
      <c r="N815" s="251"/>
    </row>
    <row r="816" spans="1:14" ht="64.5" customHeight="1" x14ac:dyDescent="0.25">
      <c r="A816" s="250">
        <v>58</v>
      </c>
      <c r="B816" s="18" t="s">
        <v>658</v>
      </c>
      <c r="C816" s="250" t="s">
        <v>24</v>
      </c>
      <c r="D816" s="246" t="s">
        <v>25</v>
      </c>
      <c r="E816" s="246" t="s">
        <v>25</v>
      </c>
      <c r="F816" s="284" t="s">
        <v>657</v>
      </c>
      <c r="G816" s="54">
        <v>22.52</v>
      </c>
      <c r="H816" s="54">
        <v>23.38</v>
      </c>
      <c r="I816" s="54">
        <v>24.24</v>
      </c>
      <c r="J816" s="54">
        <v>25.1</v>
      </c>
      <c r="K816" s="54">
        <v>25.96</v>
      </c>
      <c r="L816" s="252" t="s">
        <v>25</v>
      </c>
      <c r="M816" s="279" t="s">
        <v>25</v>
      </c>
      <c r="N816" s="246" t="s">
        <v>25</v>
      </c>
    </row>
    <row r="817" spans="1:14" ht="18" hidden="1" x14ac:dyDescent="0.25">
      <c r="A817" s="65"/>
      <c r="B817" s="532" t="s">
        <v>422</v>
      </c>
      <c r="C817" s="532"/>
      <c r="D817" s="532"/>
      <c r="E817" s="532"/>
      <c r="F817" s="532"/>
      <c r="G817" s="533"/>
      <c r="H817" s="533"/>
      <c r="I817" s="533"/>
      <c r="J817" s="533"/>
      <c r="K817" s="533"/>
      <c r="L817" s="532"/>
      <c r="M817" s="532"/>
      <c r="N817" s="532"/>
    </row>
    <row r="818" spans="1:14" ht="18" hidden="1" x14ac:dyDescent="0.25">
      <c r="A818" s="250"/>
      <c r="B818" s="50"/>
      <c r="C818" s="279"/>
      <c r="D818" s="6"/>
      <c r="E818" s="6"/>
      <c r="F818" s="246"/>
      <c r="G818" s="6"/>
      <c r="H818" s="6"/>
      <c r="I818" s="6"/>
      <c r="J818" s="6"/>
      <c r="K818" s="6"/>
      <c r="L818" s="279"/>
      <c r="M818" s="279"/>
      <c r="N818" s="246"/>
    </row>
    <row r="819" spans="1:14" ht="18" hidden="1" x14ac:dyDescent="0.25">
      <c r="A819" s="250"/>
      <c r="B819" s="50"/>
      <c r="C819" s="279"/>
      <c r="D819" s="6"/>
      <c r="E819" s="6"/>
      <c r="F819" s="246"/>
      <c r="G819" s="6"/>
      <c r="H819" s="6"/>
      <c r="I819" s="6"/>
      <c r="J819" s="6"/>
      <c r="K819" s="6"/>
      <c r="L819" s="279"/>
      <c r="M819" s="279"/>
      <c r="N819" s="246"/>
    </row>
    <row r="820" spans="1:14" ht="18" x14ac:dyDescent="0.25">
      <c r="A820" s="251"/>
      <c r="B820" s="50" t="s">
        <v>22</v>
      </c>
      <c r="C820" s="250"/>
      <c r="D820" s="8"/>
      <c r="E820" s="8"/>
      <c r="F820" s="251"/>
      <c r="G820" s="253"/>
      <c r="H820" s="253"/>
      <c r="I820" s="253"/>
      <c r="J820" s="253"/>
      <c r="K820" s="253"/>
      <c r="L820" s="251"/>
      <c r="M820" s="251"/>
      <c r="N820" s="251"/>
    </row>
    <row r="821" spans="1:14" ht="72" x14ac:dyDescent="0.25">
      <c r="A821" s="250">
        <v>59</v>
      </c>
      <c r="B821" s="18" t="s">
        <v>659</v>
      </c>
      <c r="C821" s="250" t="s">
        <v>24</v>
      </c>
      <c r="D821" s="246" t="s">
        <v>25</v>
      </c>
      <c r="E821" s="246" t="s">
        <v>25</v>
      </c>
      <c r="F821" s="284" t="s">
        <v>660</v>
      </c>
      <c r="G821" s="54">
        <v>4.5999999999999996</v>
      </c>
      <c r="H821" s="54">
        <v>4.5999999999999996</v>
      </c>
      <c r="I821" s="54">
        <v>4.9000000000000004</v>
      </c>
      <c r="J821" s="54">
        <v>4.9000000000000004</v>
      </c>
      <c r="K821" s="54" t="s">
        <v>661</v>
      </c>
      <c r="L821" s="252" t="s">
        <v>25</v>
      </c>
      <c r="M821" s="279" t="s">
        <v>25</v>
      </c>
      <c r="N821" s="246" t="s">
        <v>25</v>
      </c>
    </row>
    <row r="822" spans="1:14" ht="18" x14ac:dyDescent="0.25">
      <c r="A822" s="251"/>
      <c r="B822" s="50" t="s">
        <v>22</v>
      </c>
      <c r="C822" s="250"/>
      <c r="D822" s="8"/>
      <c r="E822" s="8"/>
      <c r="F822" s="251"/>
      <c r="G822" s="253"/>
      <c r="H822" s="253"/>
      <c r="I822" s="253"/>
      <c r="J822" s="253"/>
      <c r="K822" s="253"/>
      <c r="L822" s="251"/>
      <c r="M822" s="251"/>
      <c r="N822" s="251"/>
    </row>
    <row r="823" spans="1:14" ht="129" x14ac:dyDescent="0.25">
      <c r="A823" s="250">
        <v>60</v>
      </c>
      <c r="B823" s="18" t="s">
        <v>662</v>
      </c>
      <c r="C823" s="250" t="s">
        <v>24</v>
      </c>
      <c r="D823" s="246" t="s">
        <v>25</v>
      </c>
      <c r="E823" s="246" t="s">
        <v>25</v>
      </c>
      <c r="F823" s="284" t="s">
        <v>660</v>
      </c>
      <c r="G823" s="54">
        <v>50</v>
      </c>
      <c r="H823" s="54">
        <v>55</v>
      </c>
      <c r="I823" s="54">
        <v>60</v>
      </c>
      <c r="J823" s="54">
        <v>65</v>
      </c>
      <c r="K823" s="54">
        <v>70</v>
      </c>
      <c r="L823" s="252" t="s">
        <v>25</v>
      </c>
      <c r="M823" s="279" t="s">
        <v>25</v>
      </c>
      <c r="N823" s="246" t="s">
        <v>25</v>
      </c>
    </row>
    <row r="824" spans="1:14" ht="18" x14ac:dyDescent="0.25">
      <c r="A824" s="251"/>
      <c r="B824" s="50" t="s">
        <v>22</v>
      </c>
      <c r="C824" s="250"/>
      <c r="D824" s="8"/>
      <c r="E824" s="8"/>
      <c r="F824" s="251"/>
      <c r="G824" s="253"/>
      <c r="H824" s="253"/>
      <c r="I824" s="253"/>
      <c r="J824" s="253"/>
      <c r="K824" s="253"/>
      <c r="L824" s="251"/>
      <c r="M824" s="251"/>
      <c r="N824" s="251"/>
    </row>
    <row r="825" spans="1:14" s="148" customFormat="1" ht="96" customHeight="1" x14ac:dyDescent="0.25">
      <c r="A825" s="247">
        <v>61</v>
      </c>
      <c r="B825" s="18" t="s">
        <v>663</v>
      </c>
      <c r="C825" s="250" t="s">
        <v>24</v>
      </c>
      <c r="D825" s="246" t="s">
        <v>25</v>
      </c>
      <c r="E825" s="246" t="s">
        <v>25</v>
      </c>
      <c r="F825" s="253" t="s">
        <v>660</v>
      </c>
      <c r="G825" s="54">
        <v>54</v>
      </c>
      <c r="H825" s="54">
        <v>58</v>
      </c>
      <c r="I825" s="54">
        <v>62</v>
      </c>
      <c r="J825" s="54">
        <v>66</v>
      </c>
      <c r="K825" s="54">
        <v>70</v>
      </c>
      <c r="L825" s="252" t="s">
        <v>25</v>
      </c>
      <c r="M825" s="279" t="s">
        <v>25</v>
      </c>
      <c r="N825" s="246" t="s">
        <v>25</v>
      </c>
    </row>
    <row r="826" spans="1:14" ht="18" x14ac:dyDescent="0.25">
      <c r="A826" s="65"/>
      <c r="B826" s="532" t="s">
        <v>422</v>
      </c>
      <c r="C826" s="532"/>
      <c r="D826" s="532"/>
      <c r="E826" s="532"/>
      <c r="F826" s="532"/>
      <c r="G826" s="533"/>
      <c r="H826" s="533"/>
      <c r="I826" s="533"/>
      <c r="J826" s="533"/>
      <c r="K826" s="533"/>
      <c r="L826" s="532"/>
      <c r="M826" s="532"/>
      <c r="N826" s="532"/>
    </row>
    <row r="827" spans="1:14" s="148" customFormat="1" ht="18" x14ac:dyDescent="0.25">
      <c r="A827" s="475">
        <v>1</v>
      </c>
      <c r="B827" s="565" t="s">
        <v>664</v>
      </c>
      <c r="C827" s="250" t="s">
        <v>665</v>
      </c>
      <c r="D827" s="475" t="s">
        <v>666</v>
      </c>
      <c r="E827" s="475" t="s">
        <v>33</v>
      </c>
      <c r="F827" s="486" t="s">
        <v>660</v>
      </c>
      <c r="G827" s="279">
        <v>3525</v>
      </c>
      <c r="H827" s="279">
        <v>2959</v>
      </c>
      <c r="I827" s="279">
        <v>2959</v>
      </c>
      <c r="J827" s="279">
        <v>2959</v>
      </c>
      <c r="K827" s="279">
        <v>2959</v>
      </c>
      <c r="L827" s="250">
        <v>15361</v>
      </c>
      <c r="M827" s="279" t="s">
        <v>25</v>
      </c>
      <c r="N827" s="293" t="s">
        <v>25</v>
      </c>
    </row>
    <row r="828" spans="1:14" s="148" customFormat="1" ht="18" x14ac:dyDescent="0.25">
      <c r="A828" s="498"/>
      <c r="B828" s="570"/>
      <c r="C828" s="250" t="s">
        <v>667</v>
      </c>
      <c r="D828" s="498"/>
      <c r="E828" s="498"/>
      <c r="F828" s="502"/>
      <c r="G828" s="279">
        <v>1802.011</v>
      </c>
      <c r="H828" s="279">
        <v>2193.9659999999999</v>
      </c>
      <c r="I828" s="279">
        <v>2292.8119999999999</v>
      </c>
      <c r="J828" s="279">
        <v>2395.9560000000001</v>
      </c>
      <c r="K828" s="279">
        <v>2479.0450000000001</v>
      </c>
      <c r="L828" s="250">
        <v>11163.79</v>
      </c>
      <c r="M828" s="12" t="s">
        <v>605</v>
      </c>
      <c r="N828" s="293">
        <v>451002100</v>
      </c>
    </row>
    <row r="829" spans="1:14" s="148" customFormat="1" ht="18" x14ac:dyDescent="0.25">
      <c r="A829" s="498"/>
      <c r="B829" s="570"/>
      <c r="C829" s="279" t="s">
        <v>652</v>
      </c>
      <c r="D829" s="498"/>
      <c r="E829" s="498"/>
      <c r="F829" s="502"/>
      <c r="G829" s="279">
        <v>2050</v>
      </c>
      <c r="H829" s="279">
        <v>2959</v>
      </c>
      <c r="I829" s="279">
        <v>2959</v>
      </c>
      <c r="J829" s="279">
        <v>2959</v>
      </c>
      <c r="K829" s="279">
        <v>2959</v>
      </c>
      <c r="L829" s="279">
        <v>13886</v>
      </c>
      <c r="M829" s="12" t="s">
        <v>25</v>
      </c>
      <c r="N829" s="293" t="s">
        <v>25</v>
      </c>
    </row>
    <row r="830" spans="1:14" s="148" customFormat="1" ht="18" x14ac:dyDescent="0.25">
      <c r="A830" s="498"/>
      <c r="B830" s="570"/>
      <c r="C830" s="279" t="s">
        <v>69</v>
      </c>
      <c r="D830" s="498"/>
      <c r="E830" s="498"/>
      <c r="F830" s="502"/>
      <c r="G830" s="279">
        <v>1299.162</v>
      </c>
      <c r="H830" s="196">
        <v>2175.2199999999998</v>
      </c>
      <c r="I830" s="279">
        <v>2273.2220000000002</v>
      </c>
      <c r="J830" s="279">
        <v>2375.4850000000001</v>
      </c>
      <c r="K830" s="279">
        <v>2458.5740000000001</v>
      </c>
      <c r="L830" s="279">
        <v>10581.66</v>
      </c>
      <c r="M830" s="25" t="s">
        <v>143</v>
      </c>
      <c r="N830" s="293">
        <v>113011339</v>
      </c>
    </row>
    <row r="831" spans="1:14" s="148" customFormat="1" ht="18" x14ac:dyDescent="0.25">
      <c r="A831" s="498"/>
      <c r="B831" s="570"/>
      <c r="C831" s="279" t="s">
        <v>652</v>
      </c>
      <c r="D831" s="498"/>
      <c r="E831" s="498"/>
      <c r="F831" s="502"/>
      <c r="G831" s="279">
        <v>1475</v>
      </c>
      <c r="H831" s="279">
        <v>0</v>
      </c>
      <c r="I831" s="279">
        <v>0</v>
      </c>
      <c r="J831" s="279">
        <v>0</v>
      </c>
      <c r="K831" s="279">
        <v>0</v>
      </c>
      <c r="L831" s="279">
        <v>1475</v>
      </c>
      <c r="M831" s="12"/>
      <c r="N831" s="293" t="s">
        <v>25</v>
      </c>
    </row>
    <row r="832" spans="1:14" s="148" customFormat="1" ht="18" x14ac:dyDescent="0.25">
      <c r="A832" s="476"/>
      <c r="B832" s="566"/>
      <c r="C832" s="279" t="s">
        <v>69</v>
      </c>
      <c r="D832" s="476"/>
      <c r="E832" s="476"/>
      <c r="F832" s="487"/>
      <c r="G832" s="279">
        <v>502.84899999999999</v>
      </c>
      <c r="H832" s="196">
        <v>0</v>
      </c>
      <c r="I832" s="196">
        <v>0</v>
      </c>
      <c r="J832" s="196">
        <v>0</v>
      </c>
      <c r="K832" s="196">
        <v>0</v>
      </c>
      <c r="L832" s="279">
        <v>502.84899999999999</v>
      </c>
      <c r="M832" s="25" t="s">
        <v>203</v>
      </c>
      <c r="N832" s="293" t="s">
        <v>25</v>
      </c>
    </row>
    <row r="833" spans="1:14" s="148" customFormat="1" ht="18" x14ac:dyDescent="0.25">
      <c r="A833" s="523">
        <v>2</v>
      </c>
      <c r="B833" s="565" t="s">
        <v>668</v>
      </c>
      <c r="C833" s="279" t="s">
        <v>652</v>
      </c>
      <c r="D833" s="490" t="s">
        <v>666</v>
      </c>
      <c r="E833" s="490" t="s">
        <v>33</v>
      </c>
      <c r="F833" s="492" t="s">
        <v>660</v>
      </c>
      <c r="G833" s="279">
        <v>1</v>
      </c>
      <c r="H833" s="279">
        <v>34</v>
      </c>
      <c r="I833" s="279">
        <v>34</v>
      </c>
      <c r="J833" s="279">
        <v>34</v>
      </c>
      <c r="K833" s="279">
        <v>34</v>
      </c>
      <c r="L833" s="250">
        <v>137</v>
      </c>
      <c r="M833" s="12" t="s">
        <v>25</v>
      </c>
      <c r="N833" s="158" t="s">
        <v>25</v>
      </c>
    </row>
    <row r="834" spans="1:14" s="148" customFormat="1" ht="46.5" customHeight="1" x14ac:dyDescent="0.25">
      <c r="A834" s="523"/>
      <c r="B834" s="566"/>
      <c r="C834" s="279" t="s">
        <v>69</v>
      </c>
      <c r="D834" s="567"/>
      <c r="E834" s="567"/>
      <c r="F834" s="568"/>
      <c r="G834" s="279">
        <v>0.218</v>
      </c>
      <c r="H834" s="279">
        <v>18.745999999999999</v>
      </c>
      <c r="I834" s="279">
        <v>19.59</v>
      </c>
      <c r="J834" s="279">
        <v>20.471</v>
      </c>
      <c r="K834" s="279">
        <v>20.471</v>
      </c>
      <c r="L834" s="250">
        <v>79.495999999999995</v>
      </c>
      <c r="M834" s="12" t="s">
        <v>203</v>
      </c>
      <c r="N834" s="158"/>
    </row>
    <row r="835" spans="1:14" s="148" customFormat="1" ht="18" x14ac:dyDescent="0.25">
      <c r="A835" s="498">
        <v>3</v>
      </c>
      <c r="B835" s="564" t="s">
        <v>669</v>
      </c>
      <c r="C835" s="250" t="s">
        <v>665</v>
      </c>
      <c r="D835" s="490" t="s">
        <v>666</v>
      </c>
      <c r="E835" s="490" t="s">
        <v>33</v>
      </c>
      <c r="F835" s="492" t="s">
        <v>660</v>
      </c>
      <c r="G835" s="279">
        <v>485</v>
      </c>
      <c r="H835" s="279">
        <v>300</v>
      </c>
      <c r="I835" s="279">
        <v>600</v>
      </c>
      <c r="J835" s="279">
        <v>550</v>
      </c>
      <c r="K835" s="279">
        <v>550</v>
      </c>
      <c r="L835" s="250">
        <v>2485</v>
      </c>
      <c r="M835" s="12" t="s">
        <v>25</v>
      </c>
      <c r="N835" s="158" t="s">
        <v>25</v>
      </c>
    </row>
    <row r="836" spans="1:14" s="148" customFormat="1" ht="18" x14ac:dyDescent="0.25">
      <c r="A836" s="498"/>
      <c r="B836" s="564"/>
      <c r="C836" s="250" t="s">
        <v>667</v>
      </c>
      <c r="D836" s="562"/>
      <c r="E836" s="562"/>
      <c r="F836" s="563"/>
      <c r="G836" s="279">
        <v>161.97499999999999</v>
      </c>
      <c r="H836" s="279">
        <v>78.515999999999991</v>
      </c>
      <c r="I836" s="279">
        <v>154.11600000000001</v>
      </c>
      <c r="J836" s="279">
        <v>141.51599999999999</v>
      </c>
      <c r="K836" s="279">
        <v>141.51599999999999</v>
      </c>
      <c r="L836" s="250">
        <v>677.6389999999999</v>
      </c>
      <c r="M836" s="12" t="s">
        <v>605</v>
      </c>
      <c r="N836" s="158"/>
    </row>
    <row r="837" spans="1:14" s="148" customFormat="1" ht="18" x14ac:dyDescent="0.25">
      <c r="A837" s="498"/>
      <c r="B837" s="564"/>
      <c r="C837" s="279" t="s">
        <v>652</v>
      </c>
      <c r="D837" s="562"/>
      <c r="E837" s="562"/>
      <c r="F837" s="563"/>
      <c r="G837" s="279">
        <v>432</v>
      </c>
      <c r="H837" s="279">
        <v>300</v>
      </c>
      <c r="I837" s="279">
        <v>600</v>
      </c>
      <c r="J837" s="279">
        <v>550</v>
      </c>
      <c r="K837" s="279">
        <v>550</v>
      </c>
      <c r="L837" s="279">
        <v>2432</v>
      </c>
      <c r="M837" s="12" t="s">
        <v>25</v>
      </c>
      <c r="N837" s="158" t="s">
        <v>25</v>
      </c>
    </row>
    <row r="838" spans="1:14" s="148" customFormat="1" ht="18" x14ac:dyDescent="0.25">
      <c r="A838" s="498"/>
      <c r="B838" s="564"/>
      <c r="C838" s="279" t="s">
        <v>69</v>
      </c>
      <c r="D838" s="562"/>
      <c r="E838" s="562"/>
      <c r="F838" s="563"/>
      <c r="G838" s="279">
        <v>134.21899999999999</v>
      </c>
      <c r="H838" s="279">
        <v>78.515999999999991</v>
      </c>
      <c r="I838" s="279">
        <v>154.11600000000001</v>
      </c>
      <c r="J838" s="279">
        <v>141.51599999999999</v>
      </c>
      <c r="K838" s="279">
        <v>141.51599999999999</v>
      </c>
      <c r="L838" s="279">
        <v>649.88299999999992</v>
      </c>
      <c r="M838" s="25" t="s">
        <v>143</v>
      </c>
      <c r="N838" s="293">
        <v>113011339</v>
      </c>
    </row>
    <row r="839" spans="1:14" s="148" customFormat="1" ht="18" x14ac:dyDescent="0.25">
      <c r="A839" s="498"/>
      <c r="B839" s="564"/>
      <c r="C839" s="279" t="s">
        <v>652</v>
      </c>
      <c r="D839" s="562"/>
      <c r="E839" s="562"/>
      <c r="F839" s="563"/>
      <c r="G839" s="279">
        <v>53</v>
      </c>
      <c r="H839" s="279">
        <v>0</v>
      </c>
      <c r="I839" s="279">
        <v>0</v>
      </c>
      <c r="J839" s="279">
        <v>0</v>
      </c>
      <c r="K839" s="279">
        <v>0</v>
      </c>
      <c r="L839" s="279">
        <v>53</v>
      </c>
      <c r="M839" s="12" t="s">
        <v>25</v>
      </c>
      <c r="N839" s="158" t="s">
        <v>25</v>
      </c>
    </row>
    <row r="840" spans="1:14" s="148" customFormat="1" ht="18" x14ac:dyDescent="0.25">
      <c r="A840" s="476"/>
      <c r="B840" s="526"/>
      <c r="C840" s="279" t="s">
        <v>69</v>
      </c>
      <c r="D840" s="491"/>
      <c r="E840" s="491"/>
      <c r="F840" s="493"/>
      <c r="G840" s="279">
        <v>27.756</v>
      </c>
      <c r="H840" s="279">
        <v>0</v>
      </c>
      <c r="I840" s="279">
        <v>0</v>
      </c>
      <c r="J840" s="279">
        <v>0</v>
      </c>
      <c r="K840" s="279">
        <v>0</v>
      </c>
      <c r="L840" s="279">
        <v>27.756</v>
      </c>
      <c r="M840" s="25" t="s">
        <v>203</v>
      </c>
      <c r="N840" s="158" t="s">
        <v>25</v>
      </c>
    </row>
    <row r="841" spans="1:14" s="148" customFormat="1" ht="18" x14ac:dyDescent="0.25">
      <c r="A841" s="475">
        <v>4</v>
      </c>
      <c r="B841" s="525" t="s">
        <v>670</v>
      </c>
      <c r="C841" s="250" t="s">
        <v>665</v>
      </c>
      <c r="D841" s="490" t="s">
        <v>666</v>
      </c>
      <c r="E841" s="490" t="s">
        <v>33</v>
      </c>
      <c r="F841" s="492" t="s">
        <v>660</v>
      </c>
      <c r="G841" s="279">
        <v>813</v>
      </c>
      <c r="H841" s="279">
        <v>721</v>
      </c>
      <c r="I841" s="279">
        <v>602</v>
      </c>
      <c r="J841" s="279">
        <v>700</v>
      </c>
      <c r="K841" s="279">
        <v>643</v>
      </c>
      <c r="L841" s="250">
        <v>3479</v>
      </c>
      <c r="M841" s="12" t="s">
        <v>25</v>
      </c>
      <c r="N841" s="51" t="s">
        <v>25</v>
      </c>
    </row>
    <row r="842" spans="1:14" s="148" customFormat="1" ht="18" x14ac:dyDescent="0.25">
      <c r="A842" s="498"/>
      <c r="B842" s="564"/>
      <c r="C842" s="250" t="s">
        <v>667</v>
      </c>
      <c r="D842" s="562"/>
      <c r="E842" s="562"/>
      <c r="F842" s="563"/>
      <c r="G842" s="279">
        <v>289.33199999999999</v>
      </c>
      <c r="H842" s="279">
        <v>397.51599999999991</v>
      </c>
      <c r="I842" s="279">
        <v>346.85999999999996</v>
      </c>
      <c r="J842" s="279">
        <v>421.46999999999991</v>
      </c>
      <c r="K842" s="279">
        <v>400.69200000000006</v>
      </c>
      <c r="L842" s="250">
        <v>1855.8699999999997</v>
      </c>
      <c r="M842" s="12" t="s">
        <v>605</v>
      </c>
      <c r="N842" s="293">
        <v>451002011</v>
      </c>
    </row>
    <row r="843" spans="1:14" s="148" customFormat="1" ht="18" x14ac:dyDescent="0.25">
      <c r="A843" s="498"/>
      <c r="B843" s="564"/>
      <c r="C843" s="279" t="s">
        <v>652</v>
      </c>
      <c r="D843" s="562"/>
      <c r="E843" s="562"/>
      <c r="F843" s="563"/>
      <c r="G843" s="279">
        <v>628</v>
      </c>
      <c r="H843" s="279">
        <v>721</v>
      </c>
      <c r="I843" s="279">
        <v>602</v>
      </c>
      <c r="J843" s="279">
        <v>700</v>
      </c>
      <c r="K843" s="279">
        <v>643</v>
      </c>
      <c r="L843" s="279">
        <v>3294</v>
      </c>
      <c r="M843" s="12" t="s">
        <v>25</v>
      </c>
      <c r="N843" s="51" t="s">
        <v>25</v>
      </c>
    </row>
    <row r="844" spans="1:14" s="148" customFormat="1" ht="18" x14ac:dyDescent="0.25">
      <c r="A844" s="498"/>
      <c r="B844" s="564"/>
      <c r="C844" s="279" t="s">
        <v>69</v>
      </c>
      <c r="D844" s="562"/>
      <c r="E844" s="562"/>
      <c r="F844" s="563"/>
      <c r="G844" s="279">
        <v>226.37799999999999</v>
      </c>
      <c r="H844" s="279">
        <v>397.51599999999991</v>
      </c>
      <c r="I844" s="279">
        <v>346.85999999999996</v>
      </c>
      <c r="J844" s="279">
        <v>421.46999999999991</v>
      </c>
      <c r="K844" s="279">
        <v>400.69200000000006</v>
      </c>
      <c r="L844" s="279">
        <v>1792.9159999999997</v>
      </c>
      <c r="M844" s="25" t="s">
        <v>143</v>
      </c>
      <c r="N844" s="293">
        <v>113011339</v>
      </c>
    </row>
    <row r="845" spans="1:14" s="148" customFormat="1" ht="42.75" customHeight="1" x14ac:dyDescent="0.25">
      <c r="A845" s="498"/>
      <c r="B845" s="564"/>
      <c r="C845" s="279" t="s">
        <v>652</v>
      </c>
      <c r="D845" s="562"/>
      <c r="E845" s="562"/>
      <c r="F845" s="563"/>
      <c r="G845" s="279">
        <v>185</v>
      </c>
      <c r="H845" s="279">
        <v>0</v>
      </c>
      <c r="I845" s="279">
        <v>0</v>
      </c>
      <c r="J845" s="279">
        <v>0</v>
      </c>
      <c r="K845" s="279">
        <v>0</v>
      </c>
      <c r="L845" s="279">
        <v>185</v>
      </c>
      <c r="M845" s="12" t="s">
        <v>25</v>
      </c>
      <c r="N845" s="51" t="s">
        <v>25</v>
      </c>
    </row>
    <row r="846" spans="1:14" s="148" customFormat="1" ht="18" x14ac:dyDescent="0.25">
      <c r="A846" s="476"/>
      <c r="B846" s="526"/>
      <c r="C846" s="279" t="s">
        <v>69</v>
      </c>
      <c r="D846" s="491"/>
      <c r="E846" s="491"/>
      <c r="F846" s="493"/>
      <c r="G846" s="279">
        <v>62.954000000000001</v>
      </c>
      <c r="H846" s="279">
        <v>0</v>
      </c>
      <c r="I846" s="279">
        <v>0</v>
      </c>
      <c r="J846" s="279">
        <v>0</v>
      </c>
      <c r="K846" s="279">
        <v>0</v>
      </c>
      <c r="L846" s="279">
        <v>62.954000000000001</v>
      </c>
      <c r="M846" s="25" t="s">
        <v>203</v>
      </c>
      <c r="N846" s="51" t="s">
        <v>25</v>
      </c>
    </row>
    <row r="847" spans="1:14" s="148" customFormat="1" ht="36.75" customHeight="1" x14ac:dyDescent="0.25">
      <c r="A847" s="475">
        <v>5</v>
      </c>
      <c r="B847" s="525" t="s">
        <v>671</v>
      </c>
      <c r="C847" s="279" t="s">
        <v>652</v>
      </c>
      <c r="D847" s="490" t="s">
        <v>666</v>
      </c>
      <c r="E847" s="490" t="s">
        <v>33</v>
      </c>
      <c r="F847" s="492" t="s">
        <v>660</v>
      </c>
      <c r="G847" s="279">
        <v>119</v>
      </c>
      <c r="H847" s="279">
        <v>238</v>
      </c>
      <c r="I847" s="279">
        <v>397</v>
      </c>
      <c r="J847" s="279">
        <v>555</v>
      </c>
      <c r="K847" s="279">
        <v>674</v>
      </c>
      <c r="L847" s="250">
        <v>1983</v>
      </c>
      <c r="M847" s="12" t="s">
        <v>25</v>
      </c>
      <c r="N847" s="51" t="s">
        <v>25</v>
      </c>
    </row>
    <row r="848" spans="1:14" s="148" customFormat="1" ht="18" x14ac:dyDescent="0.25">
      <c r="A848" s="476"/>
      <c r="B848" s="526"/>
      <c r="C848" s="279" t="s">
        <v>69</v>
      </c>
      <c r="D848" s="491"/>
      <c r="E848" s="491"/>
      <c r="F848" s="493"/>
      <c r="G848" s="279">
        <v>32.959000000000003</v>
      </c>
      <c r="H848" s="279">
        <v>131.21899999999999</v>
      </c>
      <c r="I848" s="279">
        <v>228.74299999999997</v>
      </c>
      <c r="J848" s="279">
        <v>334.16599999999994</v>
      </c>
      <c r="K848" s="279">
        <v>420.01</v>
      </c>
      <c r="L848" s="250">
        <v>1147.0969999999998</v>
      </c>
      <c r="M848" s="12" t="s">
        <v>203</v>
      </c>
      <c r="N848" s="158">
        <v>451002102</v>
      </c>
    </row>
    <row r="849" spans="1:14" s="148" customFormat="1" ht="18" x14ac:dyDescent="0.25">
      <c r="A849" s="475">
        <v>6</v>
      </c>
      <c r="B849" s="525" t="s">
        <v>672</v>
      </c>
      <c r="C849" s="279" t="s">
        <v>652</v>
      </c>
      <c r="D849" s="490" t="s">
        <v>666</v>
      </c>
      <c r="E849" s="490" t="s">
        <v>33</v>
      </c>
      <c r="F849" s="492" t="s">
        <v>660</v>
      </c>
      <c r="G849" s="279">
        <v>0</v>
      </c>
      <c r="H849" s="279">
        <v>534</v>
      </c>
      <c r="I849" s="279">
        <v>534</v>
      </c>
      <c r="J849" s="279">
        <v>534</v>
      </c>
      <c r="K849" s="279">
        <v>534</v>
      </c>
      <c r="L849" s="250">
        <v>2136</v>
      </c>
      <c r="M849" s="12" t="s">
        <v>25</v>
      </c>
      <c r="N849" s="51" t="s">
        <v>25</v>
      </c>
    </row>
    <row r="850" spans="1:14" s="148" customFormat="1" ht="18" x14ac:dyDescent="0.25">
      <c r="A850" s="476"/>
      <c r="B850" s="526"/>
      <c r="C850" s="279" t="s">
        <v>69</v>
      </c>
      <c r="D850" s="491"/>
      <c r="E850" s="491"/>
      <c r="F850" s="493"/>
      <c r="G850" s="279">
        <v>0</v>
      </c>
      <c r="H850" s="279">
        <v>192.24000000000004</v>
      </c>
      <c r="I850" s="279">
        <v>192.24000000000004</v>
      </c>
      <c r="J850" s="279">
        <v>192.24000000000004</v>
      </c>
      <c r="K850" s="279">
        <v>192.24000000000004</v>
      </c>
      <c r="L850" s="250">
        <v>768.96000000000015</v>
      </c>
      <c r="M850" s="12" t="s">
        <v>143</v>
      </c>
      <c r="N850" s="158">
        <v>451002102</v>
      </c>
    </row>
    <row r="851" spans="1:14" s="148" customFormat="1" ht="54" x14ac:dyDescent="0.25">
      <c r="A851" s="279">
        <v>7</v>
      </c>
      <c r="B851" s="277" t="s">
        <v>673</v>
      </c>
      <c r="C851" s="279" t="s">
        <v>652</v>
      </c>
      <c r="D851" s="301" t="s">
        <v>666</v>
      </c>
      <c r="E851" s="301" t="s">
        <v>33</v>
      </c>
      <c r="F851" s="302" t="s">
        <v>660</v>
      </c>
      <c r="G851" s="279">
        <v>1000</v>
      </c>
      <c r="H851" s="279">
        <v>1000</v>
      </c>
      <c r="I851" s="279">
        <v>1000</v>
      </c>
      <c r="J851" s="279">
        <v>1000</v>
      </c>
      <c r="K851" s="279">
        <v>1000</v>
      </c>
      <c r="L851" s="250">
        <f t="shared" ref="L851:L856" si="6">G851+H851+I851+J851+K851</f>
        <v>5000</v>
      </c>
      <c r="M851" s="12"/>
      <c r="N851" s="158"/>
    </row>
    <row r="852" spans="1:14" s="148" customFormat="1" ht="54" x14ac:dyDescent="0.25">
      <c r="A852" s="279">
        <v>8</v>
      </c>
      <c r="B852" s="277" t="s">
        <v>674</v>
      </c>
      <c r="C852" s="279" t="s">
        <v>652</v>
      </c>
      <c r="D852" s="301" t="s">
        <v>666</v>
      </c>
      <c r="E852" s="301" t="s">
        <v>33</v>
      </c>
      <c r="F852" s="302" t="s">
        <v>660</v>
      </c>
      <c r="G852" s="150">
        <v>10000</v>
      </c>
      <c r="H852" s="150">
        <v>10000</v>
      </c>
      <c r="I852" s="150">
        <v>10000</v>
      </c>
      <c r="J852" s="150">
        <v>10000</v>
      </c>
      <c r="K852" s="150">
        <v>10000</v>
      </c>
      <c r="L852" s="82">
        <f t="shared" si="6"/>
        <v>50000</v>
      </c>
      <c r="M852" s="12"/>
      <c r="N852" s="158"/>
    </row>
    <row r="853" spans="1:14" s="148" customFormat="1" ht="18" x14ac:dyDescent="0.25">
      <c r="A853" s="475">
        <v>9</v>
      </c>
      <c r="B853" s="561" t="s">
        <v>675</v>
      </c>
      <c r="C853" s="250" t="s">
        <v>665</v>
      </c>
      <c r="D853" s="490" t="s">
        <v>676</v>
      </c>
      <c r="E853" s="490" t="s">
        <v>33</v>
      </c>
      <c r="F853" s="492" t="s">
        <v>660</v>
      </c>
      <c r="G853" s="83">
        <v>17234</v>
      </c>
      <c r="H853" s="83">
        <v>20202</v>
      </c>
      <c r="I853" s="83">
        <v>19496</v>
      </c>
      <c r="J853" s="83">
        <v>19170</v>
      </c>
      <c r="K853" s="83">
        <v>19170</v>
      </c>
      <c r="L853" s="82">
        <f t="shared" si="6"/>
        <v>95272</v>
      </c>
      <c r="M853" s="12"/>
      <c r="N853" s="158"/>
    </row>
    <row r="854" spans="1:14" s="148" customFormat="1" ht="36" x14ac:dyDescent="0.25">
      <c r="A854" s="498"/>
      <c r="B854" s="561"/>
      <c r="C854" s="250" t="s">
        <v>667</v>
      </c>
      <c r="D854" s="562"/>
      <c r="E854" s="562"/>
      <c r="F854" s="563"/>
      <c r="G854" s="279">
        <f>G855+G856</f>
        <v>1522.3999999999999</v>
      </c>
      <c r="H854" s="279">
        <f>H855+H856</f>
        <v>1729.4</v>
      </c>
      <c r="I854" s="279">
        <f>I855+I856</f>
        <v>1752.4</v>
      </c>
      <c r="J854" s="279">
        <f>J855+J856</f>
        <v>1809.2</v>
      </c>
      <c r="K854" s="279">
        <f>K855+K856</f>
        <v>1809.2</v>
      </c>
      <c r="L854" s="82">
        <f t="shared" si="6"/>
        <v>8622.6</v>
      </c>
      <c r="M854" s="12" t="s">
        <v>605</v>
      </c>
      <c r="N854" s="37" t="s">
        <v>677</v>
      </c>
    </row>
    <row r="855" spans="1:14" s="148" customFormat="1" ht="18" x14ac:dyDescent="0.25">
      <c r="A855" s="498"/>
      <c r="B855" s="561"/>
      <c r="C855" s="279" t="s">
        <v>69</v>
      </c>
      <c r="D855" s="562"/>
      <c r="E855" s="562"/>
      <c r="F855" s="563"/>
      <c r="G855" s="279">
        <v>1081.5999999999999</v>
      </c>
      <c r="H855" s="279">
        <v>1383.5</v>
      </c>
      <c r="I855" s="272">
        <v>1401.9</v>
      </c>
      <c r="J855" s="272">
        <v>1447.4</v>
      </c>
      <c r="K855" s="272">
        <v>1447.4</v>
      </c>
      <c r="L855" s="82">
        <f t="shared" si="6"/>
        <v>6761.7999999999993</v>
      </c>
      <c r="M855" s="12" t="s">
        <v>143</v>
      </c>
      <c r="N855" s="37">
        <v>451005011</v>
      </c>
    </row>
    <row r="856" spans="1:14" s="148" customFormat="1" ht="18" x14ac:dyDescent="0.25">
      <c r="A856" s="476"/>
      <c r="B856" s="561"/>
      <c r="C856" s="279" t="s">
        <v>69</v>
      </c>
      <c r="D856" s="491"/>
      <c r="E856" s="491"/>
      <c r="F856" s="493"/>
      <c r="G856" s="272">
        <v>440.8</v>
      </c>
      <c r="H856" s="272">
        <v>345.9</v>
      </c>
      <c r="I856" s="272">
        <v>350.5</v>
      </c>
      <c r="J856" s="272">
        <v>361.8</v>
      </c>
      <c r="K856" s="272">
        <v>361.8</v>
      </c>
      <c r="L856" s="82">
        <f t="shared" si="6"/>
        <v>1860.8</v>
      </c>
      <c r="M856" s="12" t="s">
        <v>203</v>
      </c>
      <c r="N856" s="293">
        <v>451005015</v>
      </c>
    </row>
    <row r="857" spans="1:14" s="148" customFormat="1" ht="54" x14ac:dyDescent="0.25">
      <c r="A857" s="243">
        <v>10</v>
      </c>
      <c r="B857" s="281" t="s">
        <v>678</v>
      </c>
      <c r="C857" s="279" t="s">
        <v>679</v>
      </c>
      <c r="D857" s="301" t="s">
        <v>680</v>
      </c>
      <c r="E857" s="301" t="s">
        <v>681</v>
      </c>
      <c r="F857" s="302" t="s">
        <v>660</v>
      </c>
      <c r="G857" s="272"/>
      <c r="H857" s="272">
        <v>1</v>
      </c>
      <c r="I857" s="272"/>
      <c r="J857" s="272"/>
      <c r="K857" s="272"/>
      <c r="L857" s="82"/>
      <c r="M857" s="12"/>
      <c r="N857" s="293"/>
    </row>
    <row r="858" spans="1:14" ht="23.25" hidden="1" x14ac:dyDescent="0.25">
      <c r="A858" s="396"/>
      <c r="B858" s="409" t="s">
        <v>143</v>
      </c>
      <c r="C858" s="394"/>
      <c r="D858" s="394"/>
      <c r="E858" s="396"/>
      <c r="F858" s="392"/>
      <c r="G858" s="414">
        <f>G830+G838+G844+G850+G855</f>
        <v>2741.3589999999999</v>
      </c>
      <c r="H858" s="418">
        <f>H830+H838+H844+H850+H855</f>
        <v>4226.9920000000002</v>
      </c>
      <c r="I858" s="414">
        <f>I830+I838+I844+I850+I855</f>
        <v>4368.3380000000006</v>
      </c>
      <c r="J858" s="414">
        <f>J830+J838+J844+J850+J855</f>
        <v>4578.1110000000008</v>
      </c>
      <c r="K858" s="414">
        <f>K830+K838+K844+K850+K855</f>
        <v>4640.4220000000005</v>
      </c>
      <c r="L858" s="410">
        <f>G858+H858+I858+J858+K858</f>
        <v>20555.222000000002</v>
      </c>
      <c r="M858" s="396"/>
      <c r="N858" s="393"/>
    </row>
    <row r="859" spans="1:14" ht="23.25" hidden="1" x14ac:dyDescent="0.25">
      <c r="A859" s="396"/>
      <c r="B859" s="409" t="s">
        <v>203</v>
      </c>
      <c r="C859" s="394"/>
      <c r="D859" s="394"/>
      <c r="E859" s="396"/>
      <c r="F859" s="392"/>
      <c r="G859" s="414">
        <f>G832+G840+G846+G848+G856</f>
        <v>1067.318</v>
      </c>
      <c r="H859" s="414">
        <f>H834+H848+H856</f>
        <v>495.86500000000001</v>
      </c>
      <c r="I859" s="414">
        <f>I834+I848+I856</f>
        <v>598.83299999999997</v>
      </c>
      <c r="J859" s="414">
        <f t="shared" ref="J859:K859" si="7">J834+J848+J856</f>
        <v>716.4369999999999</v>
      </c>
      <c r="K859" s="414">
        <f t="shared" si="7"/>
        <v>802.28099999999995</v>
      </c>
      <c r="L859" s="410">
        <f>G859+H859+I859+J859+K859</f>
        <v>3680.7339999999999</v>
      </c>
      <c r="M859" s="396"/>
      <c r="N859" s="393"/>
    </row>
    <row r="860" spans="1:14" ht="23.25" hidden="1" x14ac:dyDescent="0.25">
      <c r="A860" s="396"/>
      <c r="B860" s="409" t="s">
        <v>234</v>
      </c>
      <c r="C860" s="394"/>
      <c r="D860" s="394"/>
      <c r="E860" s="396"/>
      <c r="F860" s="392"/>
      <c r="G860" s="396"/>
      <c r="H860" s="396"/>
      <c r="I860" s="396"/>
      <c r="J860" s="396"/>
      <c r="K860" s="396"/>
      <c r="L860" s="396"/>
      <c r="M860" s="396"/>
      <c r="N860" s="393"/>
    </row>
    <row r="861" spans="1:14" ht="18" x14ac:dyDescent="0.25">
      <c r="A861" s="251"/>
      <c r="B861" s="50" t="s">
        <v>22</v>
      </c>
      <c r="C861" s="250"/>
      <c r="D861" s="8"/>
      <c r="E861" s="8"/>
      <c r="F861" s="251"/>
      <c r="G861" s="253"/>
      <c r="H861" s="253"/>
      <c r="I861" s="253"/>
      <c r="J861" s="253"/>
      <c r="K861" s="253"/>
      <c r="L861" s="251"/>
      <c r="M861" s="251"/>
      <c r="N861" s="251"/>
    </row>
    <row r="862" spans="1:14" s="154" customFormat="1" ht="85.5" customHeight="1" x14ac:dyDescent="0.25">
      <c r="A862" s="247">
        <v>62</v>
      </c>
      <c r="B862" s="286" t="s">
        <v>682</v>
      </c>
      <c r="C862" s="84" t="s">
        <v>24</v>
      </c>
      <c r="D862" s="85"/>
      <c r="E862" s="85"/>
      <c r="F862" s="86" t="s">
        <v>683</v>
      </c>
      <c r="G862" s="54">
        <v>55</v>
      </c>
      <c r="H862" s="54">
        <v>60</v>
      </c>
      <c r="I862" s="54">
        <v>65</v>
      </c>
      <c r="J862" s="54">
        <v>75</v>
      </c>
      <c r="K862" s="54">
        <v>80</v>
      </c>
      <c r="L862" s="290"/>
      <c r="M862" s="286"/>
      <c r="N862" s="85"/>
    </row>
    <row r="863" spans="1:14" ht="18" x14ac:dyDescent="0.25">
      <c r="A863" s="65"/>
      <c r="B863" s="547" t="s">
        <v>422</v>
      </c>
      <c r="C863" s="548"/>
      <c r="D863" s="548"/>
      <c r="E863" s="548"/>
      <c r="F863" s="548"/>
      <c r="G863" s="548"/>
      <c r="H863" s="548"/>
      <c r="I863" s="548"/>
      <c r="J863" s="548"/>
      <c r="K863" s="548"/>
      <c r="L863" s="548"/>
      <c r="M863" s="548"/>
      <c r="N863" s="549"/>
    </row>
    <row r="864" spans="1:14" ht="92.25" customHeight="1" x14ac:dyDescent="0.25">
      <c r="A864" s="523">
        <v>1</v>
      </c>
      <c r="B864" s="550" t="s">
        <v>684</v>
      </c>
      <c r="C864" s="279" t="s">
        <v>652</v>
      </c>
      <c r="D864" s="523" t="s">
        <v>666</v>
      </c>
      <c r="E864" s="523" t="s">
        <v>316</v>
      </c>
      <c r="F864" s="524" t="s">
        <v>660</v>
      </c>
      <c r="G864" s="150">
        <v>580</v>
      </c>
      <c r="H864" s="150">
        <v>580</v>
      </c>
      <c r="I864" s="150">
        <v>580</v>
      </c>
      <c r="J864" s="150">
        <v>580</v>
      </c>
      <c r="K864" s="82">
        <v>580</v>
      </c>
      <c r="L864" s="82">
        <f>G864+H864+I864+J864+K864</f>
        <v>2900</v>
      </c>
      <c r="M864" s="279" t="s">
        <v>25</v>
      </c>
      <c r="N864" s="159" t="s">
        <v>25</v>
      </c>
    </row>
    <row r="865" spans="1:14" s="148" customFormat="1" ht="18" x14ac:dyDescent="0.25">
      <c r="A865" s="523"/>
      <c r="B865" s="551"/>
      <c r="C865" s="279" t="s">
        <v>685</v>
      </c>
      <c r="D865" s="523"/>
      <c r="E865" s="523"/>
      <c r="F865" s="524"/>
      <c r="G865" s="279">
        <v>165.863</v>
      </c>
      <c r="H865" s="279">
        <v>213.32</v>
      </c>
      <c r="I865" s="20">
        <v>214.435</v>
      </c>
      <c r="J865" s="279">
        <v>214.435</v>
      </c>
      <c r="K865" s="279">
        <v>214.435</v>
      </c>
      <c r="L865" s="87">
        <f>G865+H865+I865+J865+K865</f>
        <v>1022.4879999999998</v>
      </c>
      <c r="M865" s="250" t="s">
        <v>686</v>
      </c>
      <c r="N865" s="293">
        <v>451002101</v>
      </c>
    </row>
    <row r="866" spans="1:14" ht="23.25" hidden="1" x14ac:dyDescent="0.25">
      <c r="A866" s="396"/>
      <c r="B866" s="409" t="s">
        <v>143</v>
      </c>
      <c r="C866" s="394"/>
      <c r="D866" s="394"/>
      <c r="E866" s="396"/>
      <c r="F866" s="392"/>
      <c r="G866" s="414"/>
      <c r="H866" s="418"/>
      <c r="I866" s="414"/>
      <c r="J866" s="410"/>
      <c r="K866" s="414"/>
      <c r="L866" s="410"/>
      <c r="M866" s="396"/>
      <c r="N866" s="393"/>
    </row>
    <row r="867" spans="1:14" ht="23.25" hidden="1" x14ac:dyDescent="0.25">
      <c r="A867" s="396"/>
      <c r="B867" s="409" t="s">
        <v>203</v>
      </c>
      <c r="C867" s="394"/>
      <c r="D867" s="394"/>
      <c r="E867" s="396"/>
      <c r="F867" s="392"/>
      <c r="G867" s="414"/>
      <c r="H867" s="414"/>
      <c r="I867" s="410"/>
      <c r="J867" s="410"/>
      <c r="K867" s="410"/>
      <c r="L867" s="410"/>
      <c r="M867" s="396"/>
      <c r="N867" s="393"/>
    </row>
    <row r="868" spans="1:14" ht="23.25" hidden="1" x14ac:dyDescent="0.25">
      <c r="A868" s="396"/>
      <c r="B868" s="409" t="s">
        <v>234</v>
      </c>
      <c r="C868" s="394"/>
      <c r="D868" s="394"/>
      <c r="E868" s="396"/>
      <c r="F868" s="392"/>
      <c r="G868" s="396">
        <f>G865</f>
        <v>165.863</v>
      </c>
      <c r="H868" s="396">
        <f>H865</f>
        <v>213.32</v>
      </c>
      <c r="I868" s="396">
        <f>I865</f>
        <v>214.435</v>
      </c>
      <c r="J868" s="396">
        <f>J865</f>
        <v>214.435</v>
      </c>
      <c r="K868" s="396">
        <f>K865</f>
        <v>214.435</v>
      </c>
      <c r="L868" s="396">
        <f>G868+H868+I868+J868+K868</f>
        <v>1022.4879999999998</v>
      </c>
      <c r="M868" s="396"/>
      <c r="N868" s="393"/>
    </row>
    <row r="869" spans="1:14" ht="18" x14ac:dyDescent="0.25">
      <c r="A869" s="251"/>
      <c r="B869" s="50" t="s">
        <v>22</v>
      </c>
      <c r="C869" s="250"/>
      <c r="D869" s="8"/>
      <c r="E869" s="8"/>
      <c r="F869" s="251"/>
      <c r="G869" s="253"/>
      <c r="H869" s="253"/>
      <c r="I869" s="253"/>
      <c r="J869" s="253"/>
      <c r="K869" s="253"/>
      <c r="L869" s="251"/>
      <c r="M869" s="251"/>
      <c r="N869" s="251"/>
    </row>
    <row r="870" spans="1:14" ht="95.25" customHeight="1" x14ac:dyDescent="0.25">
      <c r="A870" s="247">
        <v>63</v>
      </c>
      <c r="B870" s="286" t="s">
        <v>687</v>
      </c>
      <c r="C870" s="84" t="s">
        <v>24</v>
      </c>
      <c r="D870" s="85"/>
      <c r="E870" s="85"/>
      <c r="F870" s="86" t="s">
        <v>688</v>
      </c>
      <c r="G870" s="54">
        <v>70</v>
      </c>
      <c r="H870" s="54">
        <v>85</v>
      </c>
      <c r="I870" s="54">
        <v>100</v>
      </c>
      <c r="J870" s="54" t="s">
        <v>41</v>
      </c>
      <c r="K870" s="54" t="s">
        <v>41</v>
      </c>
      <c r="L870" s="290"/>
      <c r="M870" s="286"/>
      <c r="N870" s="85"/>
    </row>
    <row r="871" spans="1:14" ht="18" x14ac:dyDescent="0.25">
      <c r="A871" s="65"/>
      <c r="B871" s="532" t="s">
        <v>422</v>
      </c>
      <c r="C871" s="532"/>
      <c r="D871" s="532"/>
      <c r="E871" s="532"/>
      <c r="F871" s="532"/>
      <c r="G871" s="533"/>
      <c r="H871" s="533"/>
      <c r="I871" s="533"/>
      <c r="J871" s="533"/>
      <c r="K871" s="533"/>
      <c r="L871" s="532"/>
      <c r="M871" s="532"/>
      <c r="N871" s="532"/>
    </row>
    <row r="872" spans="1:14" ht="60.75" customHeight="1" x14ac:dyDescent="0.25">
      <c r="A872" s="279">
        <v>1</v>
      </c>
      <c r="B872" s="55" t="s">
        <v>689</v>
      </c>
      <c r="C872" s="88" t="s">
        <v>201</v>
      </c>
      <c r="D872" s="246" t="s">
        <v>202</v>
      </c>
      <c r="E872" s="89" t="s">
        <v>33</v>
      </c>
      <c r="F872" s="246" t="s">
        <v>690</v>
      </c>
      <c r="G872" s="89">
        <v>275</v>
      </c>
      <c r="H872" s="89">
        <v>310</v>
      </c>
      <c r="I872" s="89">
        <v>350</v>
      </c>
      <c r="J872" s="89" t="s">
        <v>25</v>
      </c>
      <c r="K872" s="89" t="s">
        <v>25</v>
      </c>
      <c r="L872" s="89">
        <v>935</v>
      </c>
      <c r="M872" s="89" t="s">
        <v>25</v>
      </c>
      <c r="N872" s="89" t="s">
        <v>25</v>
      </c>
    </row>
    <row r="873" spans="1:14" ht="40.5" customHeight="1" x14ac:dyDescent="0.25">
      <c r="A873" s="538" t="s">
        <v>691</v>
      </c>
      <c r="B873" s="539"/>
      <c r="C873" s="539"/>
      <c r="D873" s="539"/>
      <c r="E873" s="539"/>
      <c r="F873" s="539"/>
      <c r="G873" s="539"/>
      <c r="H873" s="539"/>
      <c r="I873" s="539"/>
      <c r="J873" s="539"/>
      <c r="K873" s="539"/>
      <c r="L873" s="539"/>
      <c r="M873" s="539"/>
      <c r="N873" s="540"/>
    </row>
    <row r="874" spans="1:14" s="170" customFormat="1" ht="18" x14ac:dyDescent="0.25">
      <c r="A874" s="251"/>
      <c r="B874" s="50" t="s">
        <v>22</v>
      </c>
      <c r="C874" s="250"/>
      <c r="D874" s="8"/>
      <c r="E874" s="8"/>
      <c r="F874" s="251"/>
      <c r="G874" s="253"/>
      <c r="H874" s="253"/>
      <c r="I874" s="253"/>
      <c r="J874" s="253"/>
      <c r="K874" s="253"/>
      <c r="L874" s="251"/>
      <c r="M874" s="251"/>
      <c r="N874" s="251"/>
    </row>
    <row r="875" spans="1:14" s="154" customFormat="1" ht="92.25" x14ac:dyDescent="0.25">
      <c r="A875" s="253">
        <v>64</v>
      </c>
      <c r="B875" s="50" t="s">
        <v>692</v>
      </c>
      <c r="C875" s="250" t="s">
        <v>24</v>
      </c>
      <c r="D875" s="8"/>
      <c r="E875" s="8"/>
      <c r="F875" s="284" t="s">
        <v>693</v>
      </c>
      <c r="G875" s="54">
        <v>41</v>
      </c>
      <c r="H875" s="54">
        <v>51</v>
      </c>
      <c r="I875" s="54">
        <v>62</v>
      </c>
      <c r="J875" s="54">
        <v>74</v>
      </c>
      <c r="K875" s="54">
        <v>88.5</v>
      </c>
      <c r="L875" s="285"/>
      <c r="M875" s="251"/>
      <c r="N875" s="251"/>
    </row>
    <row r="876" spans="1:14" s="154" customFormat="1" ht="54" x14ac:dyDescent="0.25">
      <c r="A876" s="253"/>
      <c r="B876" s="50" t="s">
        <v>694</v>
      </c>
      <c r="C876" s="250" t="s">
        <v>652</v>
      </c>
      <c r="D876" s="8"/>
      <c r="E876" s="8"/>
      <c r="F876" s="284"/>
      <c r="G876" s="54">
        <v>564135</v>
      </c>
      <c r="H876" s="54">
        <v>701728</v>
      </c>
      <c r="I876" s="54">
        <v>853082</v>
      </c>
      <c r="J876" s="54">
        <v>1018194</v>
      </c>
      <c r="K876" s="54">
        <v>1217705</v>
      </c>
      <c r="L876" s="285"/>
      <c r="M876" s="251"/>
      <c r="N876" s="251"/>
    </row>
    <row r="877" spans="1:14" s="148" customFormat="1" ht="18" x14ac:dyDescent="0.25">
      <c r="A877" s="475">
        <v>1</v>
      </c>
      <c r="B877" s="479" t="s">
        <v>1532</v>
      </c>
      <c r="C877" s="279" t="s">
        <v>1533</v>
      </c>
      <c r="D877" s="475" t="s">
        <v>266</v>
      </c>
      <c r="E877" s="475" t="s">
        <v>1534</v>
      </c>
      <c r="F877" s="475" t="s">
        <v>1544</v>
      </c>
      <c r="G877" s="315">
        <v>2.4500000000000002</v>
      </c>
      <c r="H877" s="315">
        <v>2.4500000000000002</v>
      </c>
      <c r="I877" s="152"/>
      <c r="J877" s="152"/>
      <c r="K877" s="291"/>
      <c r="L877" s="150"/>
      <c r="M877" s="475" t="s">
        <v>145</v>
      </c>
      <c r="N877" s="661" t="s">
        <v>1535</v>
      </c>
    </row>
    <row r="878" spans="1:14" s="148" customFormat="1" ht="18" x14ac:dyDescent="0.25">
      <c r="A878" s="498"/>
      <c r="B878" s="499"/>
      <c r="C878" s="279" t="s">
        <v>24</v>
      </c>
      <c r="D878" s="498"/>
      <c r="E878" s="498"/>
      <c r="F878" s="498"/>
      <c r="G878" s="291">
        <v>0.2</v>
      </c>
      <c r="H878" s="152"/>
      <c r="I878" s="152"/>
      <c r="J878" s="152"/>
      <c r="K878" s="152"/>
      <c r="L878" s="150"/>
      <c r="M878" s="498"/>
      <c r="N878" s="662"/>
    </row>
    <row r="879" spans="1:14" s="148" customFormat="1" ht="18" x14ac:dyDescent="0.25">
      <c r="A879" s="476"/>
      <c r="B879" s="480"/>
      <c r="C879" s="279" t="s">
        <v>313</v>
      </c>
      <c r="D879" s="476"/>
      <c r="E879" s="476"/>
      <c r="F879" s="476"/>
      <c r="G879" s="291">
        <v>300</v>
      </c>
      <c r="H879" s="152"/>
      <c r="I879" s="152"/>
      <c r="J879" s="152"/>
      <c r="K879" s="152"/>
      <c r="L879" s="150"/>
      <c r="M879" s="476"/>
      <c r="N879" s="663"/>
    </row>
    <row r="880" spans="1:14" s="148" customFormat="1" ht="18" x14ac:dyDescent="0.25">
      <c r="A880" s="475">
        <v>2</v>
      </c>
      <c r="B880" s="479" t="s">
        <v>1536</v>
      </c>
      <c r="C880" s="279" t="s">
        <v>1533</v>
      </c>
      <c r="D880" s="475" t="s">
        <v>266</v>
      </c>
      <c r="E880" s="475" t="s">
        <v>1534</v>
      </c>
      <c r="F880" s="475" t="s">
        <v>1543</v>
      </c>
      <c r="G880" s="315">
        <v>2.9214280000000001</v>
      </c>
      <c r="H880" s="315">
        <v>2.9214280000000001</v>
      </c>
      <c r="I880" s="152"/>
      <c r="J880" s="152"/>
      <c r="K880" s="152"/>
      <c r="L880" s="150">
        <f>SUM(G880:K880)</f>
        <v>5.8428560000000003</v>
      </c>
      <c r="M880" s="475" t="s">
        <v>145</v>
      </c>
      <c r="N880" s="661" t="s">
        <v>1535</v>
      </c>
    </row>
    <row r="881" spans="1:14" s="148" customFormat="1" ht="18" x14ac:dyDescent="0.25">
      <c r="A881" s="498"/>
      <c r="B881" s="499"/>
      <c r="C881" s="279" t="s">
        <v>24</v>
      </c>
      <c r="D881" s="498"/>
      <c r="E881" s="498"/>
      <c r="F881" s="498"/>
      <c r="G881" s="152">
        <v>0.16</v>
      </c>
      <c r="H881" s="152"/>
      <c r="I881" s="152"/>
      <c r="J881" s="152"/>
      <c r="K881" s="152"/>
      <c r="L881" s="150">
        <f t="shared" ref="L881:L891" si="8">SUM(G881:K881)</f>
        <v>0.16</v>
      </c>
      <c r="M881" s="498"/>
      <c r="N881" s="662"/>
    </row>
    <row r="882" spans="1:14" s="148" customFormat="1" ht="18" x14ac:dyDescent="0.25">
      <c r="A882" s="476"/>
      <c r="B882" s="480"/>
      <c r="C882" s="279" t="s">
        <v>313</v>
      </c>
      <c r="D882" s="476"/>
      <c r="E882" s="476"/>
      <c r="F882" s="476"/>
      <c r="G882" s="152">
        <v>250</v>
      </c>
      <c r="H882" s="152"/>
      <c r="I882" s="152"/>
      <c r="J882" s="152"/>
      <c r="K882" s="152"/>
      <c r="L882" s="150">
        <f t="shared" si="8"/>
        <v>250</v>
      </c>
      <c r="M882" s="476"/>
      <c r="N882" s="663"/>
    </row>
    <row r="883" spans="1:14" s="148" customFormat="1" ht="18" x14ac:dyDescent="0.25">
      <c r="A883" s="475">
        <v>3</v>
      </c>
      <c r="B883" s="479" t="s">
        <v>1537</v>
      </c>
      <c r="C883" s="279" t="s">
        <v>1533</v>
      </c>
      <c r="D883" s="475" t="s">
        <v>1538</v>
      </c>
      <c r="E883" s="475" t="s">
        <v>75</v>
      </c>
      <c r="F883" s="475" t="s">
        <v>1544</v>
      </c>
      <c r="G883" s="292">
        <v>2.5</v>
      </c>
      <c r="H883" s="292">
        <v>2.5</v>
      </c>
      <c r="I883" s="292"/>
      <c r="J883" s="292"/>
      <c r="K883" s="292"/>
      <c r="L883" s="150">
        <f t="shared" si="8"/>
        <v>5</v>
      </c>
      <c r="M883" s="475" t="s">
        <v>145</v>
      </c>
      <c r="N883" s="475">
        <v>263001000</v>
      </c>
    </row>
    <row r="884" spans="1:14" s="148" customFormat="1" ht="18" x14ac:dyDescent="0.25">
      <c r="A884" s="498"/>
      <c r="B884" s="499"/>
      <c r="C884" s="279" t="s">
        <v>24</v>
      </c>
      <c r="D884" s="498"/>
      <c r="E884" s="498"/>
      <c r="F884" s="498"/>
      <c r="G884" s="292">
        <v>0.8</v>
      </c>
      <c r="H884" s="292"/>
      <c r="I884" s="292"/>
      <c r="J884" s="292"/>
      <c r="K884" s="292"/>
      <c r="L884" s="150">
        <f t="shared" si="8"/>
        <v>0.8</v>
      </c>
      <c r="M884" s="498"/>
      <c r="N884" s="498"/>
    </row>
    <row r="885" spans="1:14" s="148" customFormat="1" ht="18" x14ac:dyDescent="0.25">
      <c r="A885" s="476"/>
      <c r="B885" s="480"/>
      <c r="C885" s="279" t="s">
        <v>313</v>
      </c>
      <c r="D885" s="476"/>
      <c r="E885" s="476"/>
      <c r="F885" s="476"/>
      <c r="G885" s="292">
        <v>120</v>
      </c>
      <c r="H885" s="292"/>
      <c r="I885" s="292"/>
      <c r="J885" s="292"/>
      <c r="K885" s="292"/>
      <c r="L885" s="150">
        <f t="shared" si="8"/>
        <v>120</v>
      </c>
      <c r="M885" s="476"/>
      <c r="N885" s="476"/>
    </row>
    <row r="886" spans="1:14" s="148" customFormat="1" ht="18" x14ac:dyDescent="0.25">
      <c r="A886" s="475">
        <v>4</v>
      </c>
      <c r="B886" s="479" t="s">
        <v>1539</v>
      </c>
      <c r="C886" s="279" t="s">
        <v>1533</v>
      </c>
      <c r="D886" s="475" t="s">
        <v>902</v>
      </c>
      <c r="E886" s="475" t="s">
        <v>75</v>
      </c>
      <c r="F886" s="475" t="s">
        <v>1543</v>
      </c>
      <c r="G886" s="292">
        <v>0.93</v>
      </c>
      <c r="H886" s="292">
        <v>0.92600000000000005</v>
      </c>
      <c r="I886" s="292"/>
      <c r="J886" s="292"/>
      <c r="K886" s="241"/>
      <c r="L886" s="150">
        <f t="shared" si="8"/>
        <v>1.8560000000000001</v>
      </c>
      <c r="M886" s="475" t="s">
        <v>145</v>
      </c>
      <c r="N886" s="486">
        <v>263001000</v>
      </c>
    </row>
    <row r="887" spans="1:14" s="148" customFormat="1" ht="18" x14ac:dyDescent="0.25">
      <c r="A887" s="498"/>
      <c r="B887" s="499"/>
      <c r="C887" s="279" t="s">
        <v>24</v>
      </c>
      <c r="D887" s="498"/>
      <c r="E887" s="498"/>
      <c r="F887" s="498"/>
      <c r="G887" s="292">
        <v>0.26</v>
      </c>
      <c r="H887" s="292"/>
      <c r="I887" s="292"/>
      <c r="J887" s="292"/>
      <c r="K887" s="241"/>
      <c r="L887" s="150">
        <f t="shared" si="8"/>
        <v>0.26</v>
      </c>
      <c r="M887" s="498"/>
      <c r="N887" s="502"/>
    </row>
    <row r="888" spans="1:14" s="148" customFormat="1" ht="27.75" customHeight="1" x14ac:dyDescent="0.25">
      <c r="A888" s="476"/>
      <c r="B888" s="480"/>
      <c r="C888" s="279" t="s">
        <v>313</v>
      </c>
      <c r="D888" s="476"/>
      <c r="E888" s="476"/>
      <c r="F888" s="476"/>
      <c r="G888" s="292">
        <v>400</v>
      </c>
      <c r="H888" s="292"/>
      <c r="I888" s="292"/>
      <c r="J888" s="292"/>
      <c r="K888" s="241"/>
      <c r="L888" s="150">
        <f t="shared" si="8"/>
        <v>400</v>
      </c>
      <c r="M888" s="476"/>
      <c r="N888" s="487"/>
    </row>
    <row r="889" spans="1:14" s="148" customFormat="1" ht="18" x14ac:dyDescent="0.25">
      <c r="A889" s="475">
        <v>5</v>
      </c>
      <c r="B889" s="479" t="s">
        <v>1540</v>
      </c>
      <c r="C889" s="279" t="s">
        <v>1533</v>
      </c>
      <c r="D889" s="475" t="s">
        <v>1541</v>
      </c>
      <c r="E889" s="475" t="s">
        <v>75</v>
      </c>
      <c r="F889" s="475" t="s">
        <v>1543</v>
      </c>
      <c r="G889" s="315">
        <v>14</v>
      </c>
      <c r="H889" s="315"/>
      <c r="I889" s="292"/>
      <c r="J889" s="292"/>
      <c r="K889" s="241"/>
      <c r="L889" s="150">
        <f t="shared" si="8"/>
        <v>14</v>
      </c>
      <c r="M889" s="475" t="s">
        <v>1542</v>
      </c>
      <c r="N889" s="486">
        <v>263001000</v>
      </c>
    </row>
    <row r="890" spans="1:14" s="148" customFormat="1" ht="18" x14ac:dyDescent="0.25">
      <c r="A890" s="498"/>
      <c r="B890" s="499"/>
      <c r="C890" s="279" t="s">
        <v>24</v>
      </c>
      <c r="D890" s="498"/>
      <c r="E890" s="498"/>
      <c r="F890" s="498"/>
      <c r="G890" s="292">
        <v>37.5</v>
      </c>
      <c r="H890" s="292"/>
      <c r="I890" s="292"/>
      <c r="J890" s="292"/>
      <c r="K890" s="241"/>
      <c r="L890" s="150">
        <f t="shared" si="8"/>
        <v>37.5</v>
      </c>
      <c r="M890" s="498"/>
      <c r="N890" s="502"/>
    </row>
    <row r="891" spans="1:14" s="148" customFormat="1" ht="25.5" customHeight="1" x14ac:dyDescent="0.25">
      <c r="A891" s="476"/>
      <c r="B891" s="480"/>
      <c r="C891" s="279" t="s">
        <v>313</v>
      </c>
      <c r="D891" s="476"/>
      <c r="E891" s="476"/>
      <c r="F891" s="476"/>
      <c r="G891" s="279">
        <v>563065</v>
      </c>
      <c r="H891" s="279"/>
      <c r="I891" s="279"/>
      <c r="J891" s="279"/>
      <c r="K891" s="279"/>
      <c r="L891" s="150">
        <f t="shared" si="8"/>
        <v>563065</v>
      </c>
      <c r="M891" s="476"/>
      <c r="N891" s="487"/>
    </row>
    <row r="892" spans="1:14" s="148" customFormat="1" ht="36" x14ac:dyDescent="0.25">
      <c r="A892" s="241">
        <v>6</v>
      </c>
      <c r="B892" s="90" t="s">
        <v>695</v>
      </c>
      <c r="C892" s="91" t="s">
        <v>36</v>
      </c>
      <c r="D892" s="91" t="s">
        <v>696</v>
      </c>
      <c r="E892" s="197" t="s">
        <v>33</v>
      </c>
      <c r="F892" s="92" t="s">
        <v>697</v>
      </c>
      <c r="G892" s="198">
        <v>39.299999999999997</v>
      </c>
      <c r="H892" s="198">
        <v>17</v>
      </c>
      <c r="I892" s="198">
        <v>17</v>
      </c>
      <c r="J892" s="198">
        <v>17</v>
      </c>
      <c r="K892" s="198">
        <v>17</v>
      </c>
      <c r="L892" s="199">
        <f t="shared" ref="L892:L903" si="9">SUM(G892:K892)</f>
        <v>107.3</v>
      </c>
      <c r="M892" s="91" t="s">
        <v>145</v>
      </c>
      <c r="N892" s="92" t="s">
        <v>698</v>
      </c>
    </row>
    <row r="893" spans="1:14" s="148" customFormat="1" ht="36" x14ac:dyDescent="0.25">
      <c r="A893" s="241">
        <v>7</v>
      </c>
      <c r="B893" s="90" t="s">
        <v>699</v>
      </c>
      <c r="C893" s="91" t="s">
        <v>36</v>
      </c>
      <c r="D893" s="91" t="s">
        <v>700</v>
      </c>
      <c r="E893" s="279" t="s">
        <v>290</v>
      </c>
      <c r="F893" s="92" t="s">
        <v>697</v>
      </c>
      <c r="G893" s="198">
        <v>1.5</v>
      </c>
      <c r="H893" s="198">
        <v>3.3</v>
      </c>
      <c r="I893" s="198">
        <v>3.3</v>
      </c>
      <c r="J893" s="198">
        <v>3.3</v>
      </c>
      <c r="K893" s="198">
        <v>3.3</v>
      </c>
      <c r="L893" s="200">
        <f t="shared" si="9"/>
        <v>14.7</v>
      </c>
      <c r="M893" s="91" t="s">
        <v>145</v>
      </c>
      <c r="N893" s="92" t="s">
        <v>698</v>
      </c>
    </row>
    <row r="894" spans="1:14" s="148" customFormat="1" ht="36" x14ac:dyDescent="0.25">
      <c r="A894" s="241">
        <v>8</v>
      </c>
      <c r="B894" s="90" t="s">
        <v>701</v>
      </c>
      <c r="C894" s="91" t="s">
        <v>36</v>
      </c>
      <c r="D894" s="91" t="s">
        <v>702</v>
      </c>
      <c r="E894" s="279" t="s">
        <v>290</v>
      </c>
      <c r="F894" s="92" t="s">
        <v>697</v>
      </c>
      <c r="G894" s="198">
        <v>6.5</v>
      </c>
      <c r="H894" s="198">
        <v>6.5</v>
      </c>
      <c r="I894" s="198">
        <v>6.5</v>
      </c>
      <c r="J894" s="198">
        <v>6.5</v>
      </c>
      <c r="K894" s="198">
        <v>6.5</v>
      </c>
      <c r="L894" s="200">
        <f t="shared" si="9"/>
        <v>32.5</v>
      </c>
      <c r="M894" s="91" t="s">
        <v>145</v>
      </c>
      <c r="N894" s="92" t="s">
        <v>703</v>
      </c>
    </row>
    <row r="895" spans="1:14" s="148" customFormat="1" ht="36" x14ac:dyDescent="0.25">
      <c r="A895" s="241">
        <v>9</v>
      </c>
      <c r="B895" s="90" t="s">
        <v>704</v>
      </c>
      <c r="C895" s="91" t="s">
        <v>36</v>
      </c>
      <c r="D895" s="91" t="s">
        <v>705</v>
      </c>
      <c r="E895" s="279" t="s">
        <v>290</v>
      </c>
      <c r="F895" s="92" t="s">
        <v>697</v>
      </c>
      <c r="G895" s="198">
        <v>155</v>
      </c>
      <c r="H895" s="198">
        <v>131.1</v>
      </c>
      <c r="I895" s="198">
        <v>45.7</v>
      </c>
      <c r="J895" s="198">
        <v>45.7</v>
      </c>
      <c r="K895" s="198">
        <v>45.7</v>
      </c>
      <c r="L895" s="200">
        <f t="shared" si="9"/>
        <v>423.2</v>
      </c>
      <c r="M895" s="91" t="s">
        <v>145</v>
      </c>
      <c r="N895" s="92" t="s">
        <v>706</v>
      </c>
    </row>
    <row r="896" spans="1:14" s="148" customFormat="1" ht="72" x14ac:dyDescent="0.25">
      <c r="A896" s="241">
        <v>10</v>
      </c>
      <c r="B896" s="90" t="s">
        <v>707</v>
      </c>
      <c r="C896" s="91" t="s">
        <v>36</v>
      </c>
      <c r="D896" s="91" t="s">
        <v>708</v>
      </c>
      <c r="E896" s="279" t="s">
        <v>33</v>
      </c>
      <c r="F896" s="92" t="s">
        <v>697</v>
      </c>
      <c r="G896" s="198">
        <v>75.2</v>
      </c>
      <c r="H896" s="198">
        <v>34</v>
      </c>
      <c r="I896" s="198">
        <v>22.6</v>
      </c>
      <c r="J896" s="198">
        <v>22.6</v>
      </c>
      <c r="K896" s="198">
        <v>22.6</v>
      </c>
      <c r="L896" s="200">
        <f t="shared" si="9"/>
        <v>177</v>
      </c>
      <c r="M896" s="91" t="s">
        <v>145</v>
      </c>
      <c r="N896" s="92" t="s">
        <v>706</v>
      </c>
    </row>
    <row r="897" spans="1:14" s="148" customFormat="1" ht="36" x14ac:dyDescent="0.25">
      <c r="A897" s="241">
        <v>11</v>
      </c>
      <c r="B897" s="90" t="s">
        <v>709</v>
      </c>
      <c r="C897" s="91" t="s">
        <v>36</v>
      </c>
      <c r="D897" s="91" t="s">
        <v>696</v>
      </c>
      <c r="E897" s="279" t="s">
        <v>33</v>
      </c>
      <c r="F897" s="92" t="s">
        <v>697</v>
      </c>
      <c r="G897" s="198">
        <v>0</v>
      </c>
      <c r="H897" s="198">
        <v>301.12200000000001</v>
      </c>
      <c r="I897" s="198">
        <v>301.12200000000001</v>
      </c>
      <c r="J897" s="198">
        <v>301.12200000000001</v>
      </c>
      <c r="K897" s="198">
        <v>301.12200000000001</v>
      </c>
      <c r="L897" s="200">
        <f t="shared" si="9"/>
        <v>1204.4880000000001</v>
      </c>
      <c r="M897" s="91" t="s">
        <v>145</v>
      </c>
      <c r="N897" s="92" t="s">
        <v>698</v>
      </c>
    </row>
    <row r="898" spans="1:14" s="148" customFormat="1" ht="36" x14ac:dyDescent="0.25">
      <c r="A898" s="241">
        <v>12</v>
      </c>
      <c r="B898" s="90" t="s">
        <v>710</v>
      </c>
      <c r="C898" s="91" t="s">
        <v>36</v>
      </c>
      <c r="D898" s="91" t="s">
        <v>711</v>
      </c>
      <c r="E898" s="279" t="s">
        <v>33</v>
      </c>
      <c r="F898" s="92" t="s">
        <v>697</v>
      </c>
      <c r="G898" s="198">
        <v>0</v>
      </c>
      <c r="H898" s="198">
        <v>2.097</v>
      </c>
      <c r="I898" s="198">
        <v>2.097</v>
      </c>
      <c r="J898" s="198">
        <v>2.097</v>
      </c>
      <c r="K898" s="198">
        <v>2.097</v>
      </c>
      <c r="L898" s="200">
        <f t="shared" si="9"/>
        <v>8.3879999999999999</v>
      </c>
      <c r="M898" s="91" t="s">
        <v>145</v>
      </c>
      <c r="N898" s="92" t="s">
        <v>698</v>
      </c>
    </row>
    <row r="899" spans="1:14" s="148" customFormat="1" ht="36" x14ac:dyDescent="0.25">
      <c r="A899" s="241">
        <v>13</v>
      </c>
      <c r="B899" s="90" t="s">
        <v>712</v>
      </c>
      <c r="C899" s="91" t="s">
        <v>36</v>
      </c>
      <c r="D899" s="91" t="s">
        <v>713</v>
      </c>
      <c r="E899" s="279" t="s">
        <v>33</v>
      </c>
      <c r="F899" s="92" t="s">
        <v>697</v>
      </c>
      <c r="G899" s="198">
        <v>0.3</v>
      </c>
      <c r="H899" s="198">
        <v>0.32</v>
      </c>
      <c r="I899" s="198">
        <v>0.32</v>
      </c>
      <c r="J899" s="198">
        <v>0.32</v>
      </c>
      <c r="K899" s="198">
        <v>0.32</v>
      </c>
      <c r="L899" s="200">
        <f t="shared" si="9"/>
        <v>1.58</v>
      </c>
      <c r="M899" s="91" t="s">
        <v>145</v>
      </c>
      <c r="N899" s="92" t="s">
        <v>703</v>
      </c>
    </row>
    <row r="900" spans="1:14" s="148" customFormat="1" ht="54" x14ac:dyDescent="0.25">
      <c r="A900" s="241">
        <v>14</v>
      </c>
      <c r="B900" s="90" t="s">
        <v>714</v>
      </c>
      <c r="C900" s="91" t="s">
        <v>36</v>
      </c>
      <c r="D900" s="91" t="s">
        <v>713</v>
      </c>
      <c r="E900" s="279" t="s">
        <v>33</v>
      </c>
      <c r="F900" s="92" t="s">
        <v>697</v>
      </c>
      <c r="G900" s="198">
        <v>8</v>
      </c>
      <c r="H900" s="198">
        <v>2.4</v>
      </c>
      <c r="I900" s="198">
        <v>2.4</v>
      </c>
      <c r="J900" s="198">
        <v>2.4</v>
      </c>
      <c r="K900" s="198">
        <v>2.4</v>
      </c>
      <c r="L900" s="200">
        <f t="shared" si="9"/>
        <v>17.600000000000001</v>
      </c>
      <c r="M900" s="91" t="s">
        <v>145</v>
      </c>
      <c r="N900" s="92" t="s">
        <v>703</v>
      </c>
    </row>
    <row r="901" spans="1:14" s="148" customFormat="1" ht="82.5" customHeight="1" x14ac:dyDescent="0.25">
      <c r="A901" s="241">
        <v>15</v>
      </c>
      <c r="B901" s="90" t="s">
        <v>715</v>
      </c>
      <c r="C901" s="91" t="s">
        <v>36</v>
      </c>
      <c r="D901" s="91" t="s">
        <v>716</v>
      </c>
      <c r="E901" s="279" t="s">
        <v>717</v>
      </c>
      <c r="F901" s="92" t="s">
        <v>697</v>
      </c>
      <c r="G901" s="198">
        <v>0</v>
      </c>
      <c r="H901" s="198">
        <v>20.029</v>
      </c>
      <c r="I901" s="198">
        <v>20.029</v>
      </c>
      <c r="J901" s="198">
        <v>20.029</v>
      </c>
      <c r="K901" s="198">
        <v>20.029</v>
      </c>
      <c r="L901" s="200">
        <f t="shared" si="9"/>
        <v>80.116</v>
      </c>
      <c r="M901" s="91" t="s">
        <v>145</v>
      </c>
      <c r="N901" s="92" t="s">
        <v>698</v>
      </c>
    </row>
    <row r="902" spans="1:14" s="148" customFormat="1" ht="36" x14ac:dyDescent="0.25">
      <c r="A902" s="241">
        <v>16</v>
      </c>
      <c r="B902" s="55" t="s">
        <v>718</v>
      </c>
      <c r="C902" s="279" t="s">
        <v>232</v>
      </c>
      <c r="D902" s="279" t="s">
        <v>547</v>
      </c>
      <c r="E902" s="279" t="s">
        <v>719</v>
      </c>
      <c r="F902" s="93" t="s">
        <v>720</v>
      </c>
      <c r="G902" s="201">
        <v>1.5</v>
      </c>
      <c r="H902" s="152">
        <v>2</v>
      </c>
      <c r="I902" s="152">
        <v>2</v>
      </c>
      <c r="J902" s="152">
        <v>2</v>
      </c>
      <c r="K902" s="291">
        <v>2</v>
      </c>
      <c r="L902" s="150">
        <f t="shared" si="9"/>
        <v>9.5</v>
      </c>
      <c r="M902" s="279" t="s">
        <v>145</v>
      </c>
      <c r="N902" s="160" t="s">
        <v>721</v>
      </c>
    </row>
    <row r="903" spans="1:14" s="148" customFormat="1" ht="92.25" customHeight="1" x14ac:dyDescent="0.25">
      <c r="A903" s="241">
        <v>17</v>
      </c>
      <c r="B903" s="55" t="s">
        <v>722</v>
      </c>
      <c r="C903" s="279" t="s">
        <v>232</v>
      </c>
      <c r="D903" s="279" t="s">
        <v>723</v>
      </c>
      <c r="E903" s="279" t="s">
        <v>719</v>
      </c>
      <c r="F903" s="93" t="s">
        <v>724</v>
      </c>
      <c r="G903" s="150">
        <v>6</v>
      </c>
      <c r="H903" s="152">
        <v>7</v>
      </c>
      <c r="I903" s="152">
        <v>7</v>
      </c>
      <c r="J903" s="152">
        <v>7</v>
      </c>
      <c r="K903" s="152">
        <v>7</v>
      </c>
      <c r="L903" s="150">
        <f t="shared" si="9"/>
        <v>34</v>
      </c>
      <c r="M903" s="279" t="s">
        <v>145</v>
      </c>
      <c r="N903" s="160" t="s">
        <v>721</v>
      </c>
    </row>
    <row r="904" spans="1:14" ht="35.25" hidden="1" customHeight="1" x14ac:dyDescent="0.25">
      <c r="A904" s="396"/>
      <c r="B904" s="409" t="s">
        <v>143</v>
      </c>
      <c r="C904" s="394"/>
      <c r="D904" s="394"/>
      <c r="E904" s="396"/>
      <c r="F904" s="392"/>
      <c r="G904" s="414"/>
      <c r="H904" s="418"/>
      <c r="I904" s="414"/>
      <c r="J904" s="410"/>
      <c r="K904" s="414"/>
      <c r="L904" s="410"/>
      <c r="M904" s="396"/>
      <c r="N904" s="393"/>
    </row>
    <row r="905" spans="1:14" ht="33.75" hidden="1" customHeight="1" x14ac:dyDescent="0.25">
      <c r="A905" s="396"/>
      <c r="B905" s="409" t="s">
        <v>203</v>
      </c>
      <c r="C905" s="394"/>
      <c r="D905" s="394"/>
      <c r="E905" s="396"/>
      <c r="F905" s="392"/>
      <c r="G905" s="407">
        <f>G877+G880+G883+G886+G889+G892+G893+G894+G895+G896+G899+G900+G902+G903</f>
        <v>316.101428</v>
      </c>
      <c r="H905" s="407">
        <f>H877+H880+H883+H886+H892+H893+H894+H895+H896+H897+H898+H899+H900+H901+H902+H903</f>
        <v>535.66542800000002</v>
      </c>
      <c r="I905" s="410">
        <f>I892+I893+I894+I895+I896+I897+I898+I899+I900+I901+I902+I903</f>
        <v>430.06799999999993</v>
      </c>
      <c r="J905" s="410">
        <f>J892+J893+J894+J895+J896+J897+J898+J899+J900+J901+J902+J903</f>
        <v>430.06799999999993</v>
      </c>
      <c r="K905" s="410">
        <f>K892+K893+K894+K895+K896+K897+K898+K899+K900+K901+K902+K903</f>
        <v>430.06799999999993</v>
      </c>
      <c r="L905" s="410">
        <f>G905+H905+I905+J905+K905</f>
        <v>2141.9708559999999</v>
      </c>
      <c r="M905" s="396"/>
      <c r="N905" s="393"/>
    </row>
    <row r="906" spans="1:14" ht="33.75" hidden="1" customHeight="1" x14ac:dyDescent="0.25">
      <c r="A906" s="396"/>
      <c r="B906" s="409" t="s">
        <v>234</v>
      </c>
      <c r="C906" s="394"/>
      <c r="D906" s="394"/>
      <c r="E906" s="396"/>
      <c r="F906" s="392"/>
      <c r="G906" s="396"/>
      <c r="H906" s="396"/>
      <c r="I906" s="396"/>
      <c r="J906" s="396"/>
      <c r="K906" s="396"/>
      <c r="L906" s="396"/>
      <c r="M906" s="396"/>
      <c r="N906" s="393"/>
    </row>
    <row r="907" spans="1:14" s="170" customFormat="1" ht="33.75" hidden="1" customHeight="1" x14ac:dyDescent="0.25">
      <c r="A907" s="419"/>
      <c r="B907" s="409" t="s">
        <v>143</v>
      </c>
      <c r="C907" s="552" t="s">
        <v>870</v>
      </c>
      <c r="D907" s="553"/>
      <c r="E907" s="553"/>
      <c r="F907" s="554"/>
      <c r="G907" s="396"/>
      <c r="H907" s="396"/>
      <c r="I907" s="396"/>
      <c r="J907" s="396"/>
      <c r="K907" s="396"/>
      <c r="L907" s="420"/>
      <c r="M907" s="396"/>
      <c r="N907" s="393"/>
    </row>
    <row r="908" spans="1:14" s="170" customFormat="1" ht="33.75" hidden="1" customHeight="1" x14ac:dyDescent="0.25">
      <c r="A908" s="419"/>
      <c r="B908" s="409" t="s">
        <v>203</v>
      </c>
      <c r="C908" s="555"/>
      <c r="D908" s="556"/>
      <c r="E908" s="556"/>
      <c r="F908" s="557"/>
      <c r="G908" s="421">
        <f>G892+G893+G894+G895+G896+G897+G898+G899+G900+G901</f>
        <v>285.8</v>
      </c>
      <c r="H908" s="421">
        <f>H893+H894+H895+H896+H897+H898+H899+H900+H901+H892</f>
        <v>517.86799999999994</v>
      </c>
      <c r="I908" s="421">
        <f t="shared" ref="I908:K908" si="10">I893+I894+I895+I896+I897+I898+I899+I900+I901+I892</f>
        <v>421.06799999999993</v>
      </c>
      <c r="J908" s="421">
        <f t="shared" si="10"/>
        <v>421.06799999999993</v>
      </c>
      <c r="K908" s="421">
        <f t="shared" si="10"/>
        <v>421.06799999999993</v>
      </c>
      <c r="L908" s="420"/>
      <c r="M908" s="396"/>
      <c r="N908" s="393"/>
    </row>
    <row r="909" spans="1:14" s="170" customFormat="1" ht="33.75" hidden="1" customHeight="1" x14ac:dyDescent="0.25">
      <c r="A909" s="419"/>
      <c r="B909" s="409" t="s">
        <v>234</v>
      </c>
      <c r="C909" s="558"/>
      <c r="D909" s="559"/>
      <c r="E909" s="559"/>
      <c r="F909" s="560"/>
      <c r="G909" s="396"/>
      <c r="H909" s="396"/>
      <c r="I909" s="396"/>
      <c r="J909" s="396"/>
      <c r="K909" s="396"/>
      <c r="L909" s="420"/>
      <c r="M909" s="396"/>
      <c r="N909" s="393"/>
    </row>
    <row r="910" spans="1:14" s="154" customFormat="1" ht="81.75" customHeight="1" x14ac:dyDescent="0.25">
      <c r="A910" s="253">
        <v>65</v>
      </c>
      <c r="B910" s="50" t="s">
        <v>725</v>
      </c>
      <c r="C910" s="250" t="s">
        <v>24</v>
      </c>
      <c r="D910" s="8"/>
      <c r="E910" s="8"/>
      <c r="F910" s="284" t="s">
        <v>726</v>
      </c>
      <c r="G910" s="54">
        <v>20</v>
      </c>
      <c r="H910" s="54">
        <v>40</v>
      </c>
      <c r="I910" s="54">
        <v>60</v>
      </c>
      <c r="J910" s="54">
        <v>80</v>
      </c>
      <c r="K910" s="54">
        <v>100</v>
      </c>
      <c r="L910" s="342">
        <f>G908+G918+G1094+G1083</f>
        <v>2569.2400000000002</v>
      </c>
      <c r="M910" s="251"/>
      <c r="N910" s="251"/>
    </row>
    <row r="911" spans="1:14" s="154" customFormat="1" ht="78" customHeight="1" x14ac:dyDescent="0.25">
      <c r="A911" s="241">
        <v>1</v>
      </c>
      <c r="B911" s="271" t="s">
        <v>727</v>
      </c>
      <c r="C911" s="279" t="s">
        <v>728</v>
      </c>
      <c r="D911" s="279" t="s">
        <v>729</v>
      </c>
      <c r="E911" s="279" t="s">
        <v>316</v>
      </c>
      <c r="F911" s="279" t="s">
        <v>730</v>
      </c>
      <c r="G911" s="279">
        <v>41220</v>
      </c>
      <c r="H911" s="279">
        <v>83040</v>
      </c>
      <c r="I911" s="279">
        <v>125460</v>
      </c>
      <c r="J911" s="279">
        <v>168480</v>
      </c>
      <c r="K911" s="279">
        <v>212099</v>
      </c>
      <c r="L911" s="279"/>
      <c r="M911" s="279"/>
      <c r="N911" s="246"/>
    </row>
    <row r="912" spans="1:14" s="154" customFormat="1" ht="141" customHeight="1" x14ac:dyDescent="0.25">
      <c r="A912" s="241">
        <v>2</v>
      </c>
      <c r="B912" s="48" t="s">
        <v>731</v>
      </c>
      <c r="C912" s="249"/>
      <c r="D912" s="249"/>
      <c r="E912" s="279" t="s">
        <v>290</v>
      </c>
      <c r="F912" s="92" t="s">
        <v>697</v>
      </c>
      <c r="G912" s="249"/>
      <c r="H912" s="249"/>
      <c r="I912" s="249"/>
      <c r="J912" s="249"/>
      <c r="K912" s="249"/>
      <c r="L912" s="249"/>
      <c r="M912" s="279"/>
      <c r="N912" s="246"/>
    </row>
    <row r="913" spans="1:14" s="154" customFormat="1" ht="75.75" customHeight="1" x14ac:dyDescent="0.25">
      <c r="A913" s="253">
        <v>66</v>
      </c>
      <c r="B913" s="50" t="s">
        <v>732</v>
      </c>
      <c r="C913" s="250" t="s">
        <v>24</v>
      </c>
      <c r="D913" s="8"/>
      <c r="E913" s="8"/>
      <c r="F913" s="284" t="s">
        <v>733</v>
      </c>
      <c r="G913" s="250">
        <v>25</v>
      </c>
      <c r="H913" s="250">
        <v>28</v>
      </c>
      <c r="I913" s="250">
        <v>31</v>
      </c>
      <c r="J913" s="250">
        <v>35</v>
      </c>
      <c r="K913" s="250">
        <v>40</v>
      </c>
      <c r="L913" s="285"/>
      <c r="M913" s="251"/>
      <c r="N913" s="251"/>
    </row>
    <row r="914" spans="1:14" s="154" customFormat="1" ht="108" x14ac:dyDescent="0.25">
      <c r="A914" s="246">
        <v>1</v>
      </c>
      <c r="B914" s="48" t="s">
        <v>734</v>
      </c>
      <c r="C914" s="88" t="s">
        <v>47</v>
      </c>
      <c r="D914" s="279" t="s">
        <v>735</v>
      </c>
      <c r="E914" s="279" t="s">
        <v>290</v>
      </c>
      <c r="F914" s="92" t="s">
        <v>736</v>
      </c>
      <c r="G914" s="243">
        <v>847</v>
      </c>
      <c r="H914" s="243">
        <v>827</v>
      </c>
      <c r="I914" s="243">
        <v>879</v>
      </c>
      <c r="J914" s="243">
        <v>921</v>
      </c>
      <c r="K914" s="243">
        <v>979</v>
      </c>
      <c r="L914" s="94">
        <f>G914+H914+I914+J914+K914</f>
        <v>4453</v>
      </c>
      <c r="M914" s="279" t="s">
        <v>737</v>
      </c>
      <c r="N914" s="246"/>
    </row>
    <row r="915" spans="1:14" s="154" customFormat="1" ht="108" x14ac:dyDescent="0.25">
      <c r="A915" s="246">
        <v>2</v>
      </c>
      <c r="B915" s="48" t="s">
        <v>738</v>
      </c>
      <c r="C915" s="88" t="s">
        <v>47</v>
      </c>
      <c r="D915" s="279" t="s">
        <v>739</v>
      </c>
      <c r="E915" s="279" t="s">
        <v>290</v>
      </c>
      <c r="F915" s="92" t="s">
        <v>697</v>
      </c>
      <c r="G915" s="243">
        <v>1084</v>
      </c>
      <c r="H915" s="243">
        <v>1262</v>
      </c>
      <c r="I915" s="243">
        <v>1368</v>
      </c>
      <c r="J915" s="243">
        <v>1478</v>
      </c>
      <c r="K915" s="243">
        <v>1543</v>
      </c>
      <c r="L915" s="94">
        <f>G915+H915+I915+J915+K915</f>
        <v>6735</v>
      </c>
      <c r="M915" s="279" t="s">
        <v>737</v>
      </c>
      <c r="N915" s="246"/>
    </row>
    <row r="916" spans="1:14" s="148" customFormat="1" ht="144" x14ac:dyDescent="0.25">
      <c r="A916" s="244">
        <v>3</v>
      </c>
      <c r="B916" s="48" t="s">
        <v>1634</v>
      </c>
      <c r="C916" s="88" t="s">
        <v>36</v>
      </c>
      <c r="D916" s="279" t="s">
        <v>1635</v>
      </c>
      <c r="E916" s="279" t="s">
        <v>717</v>
      </c>
      <c r="F916" s="92" t="s">
        <v>697</v>
      </c>
      <c r="G916" s="243">
        <v>5</v>
      </c>
      <c r="H916" s="243">
        <v>5</v>
      </c>
      <c r="I916" s="243">
        <v>5</v>
      </c>
      <c r="J916" s="243">
        <v>5</v>
      </c>
      <c r="K916" s="243">
        <v>5</v>
      </c>
      <c r="L916" s="94">
        <v>20</v>
      </c>
      <c r="M916" s="279" t="s">
        <v>145</v>
      </c>
      <c r="N916" s="246" t="s">
        <v>1636</v>
      </c>
    </row>
    <row r="917" spans="1:14" s="169" customFormat="1" ht="18" hidden="1" x14ac:dyDescent="0.25">
      <c r="A917" s="244"/>
      <c r="B917" s="48" t="s">
        <v>143</v>
      </c>
      <c r="C917" s="88"/>
      <c r="D917" s="279"/>
      <c r="E917" s="279"/>
      <c r="F917" s="316"/>
      <c r="G917" s="243"/>
      <c r="H917" s="243"/>
      <c r="I917" s="243"/>
      <c r="J917" s="243"/>
      <c r="K917" s="243"/>
      <c r="L917" s="94"/>
      <c r="M917" s="279"/>
      <c r="N917" s="246"/>
    </row>
    <row r="918" spans="1:14" s="317" customFormat="1" ht="49.5" hidden="1" customHeight="1" x14ac:dyDescent="0.25">
      <c r="A918" s="253"/>
      <c r="B918" s="50" t="s">
        <v>145</v>
      </c>
      <c r="C918" s="321"/>
      <c r="D918" s="250"/>
      <c r="E918" s="250"/>
      <c r="F918" s="86"/>
      <c r="G918" s="249">
        <f>G916</f>
        <v>5</v>
      </c>
      <c r="H918" s="249">
        <f>H916</f>
        <v>5</v>
      </c>
      <c r="I918" s="249">
        <f>I916</f>
        <v>5</v>
      </c>
      <c r="J918" s="249">
        <f>J916</f>
        <v>5</v>
      </c>
      <c r="K918" s="249">
        <f>K916</f>
        <v>5</v>
      </c>
      <c r="L918" s="94"/>
      <c r="M918" s="250"/>
      <c r="N918" s="251"/>
    </row>
    <row r="919" spans="1:14" s="317" customFormat="1" ht="49.5" hidden="1" customHeight="1" x14ac:dyDescent="0.25">
      <c r="A919" s="253"/>
      <c r="B919" s="50" t="s">
        <v>234</v>
      </c>
      <c r="C919" s="321"/>
      <c r="D919" s="250"/>
      <c r="E919" s="250"/>
      <c r="F919" s="86"/>
      <c r="G919" s="249"/>
      <c r="H919" s="249"/>
      <c r="I919" s="249"/>
      <c r="J919" s="249"/>
      <c r="K919" s="249"/>
      <c r="L919" s="94"/>
      <c r="M919" s="250"/>
      <c r="N919" s="251"/>
    </row>
    <row r="920" spans="1:14" ht="109.5" x14ac:dyDescent="0.25">
      <c r="A920" s="247">
        <v>67</v>
      </c>
      <c r="B920" s="286" t="s">
        <v>740</v>
      </c>
      <c r="C920" s="84" t="s">
        <v>47</v>
      </c>
      <c r="D920" s="85"/>
      <c r="E920" s="85"/>
      <c r="F920" s="86" t="s">
        <v>741</v>
      </c>
      <c r="G920" s="54" t="s">
        <v>41</v>
      </c>
      <c r="H920" s="54">
        <v>25</v>
      </c>
      <c r="I920" s="54">
        <v>25</v>
      </c>
      <c r="J920" s="54">
        <v>25</v>
      </c>
      <c r="K920" s="54">
        <v>25</v>
      </c>
      <c r="L920" s="290"/>
      <c r="M920" s="286"/>
      <c r="N920" s="85"/>
    </row>
    <row r="921" spans="1:14" ht="18" x14ac:dyDescent="0.25">
      <c r="A921" s="65"/>
      <c r="B921" s="532" t="s">
        <v>422</v>
      </c>
      <c r="C921" s="532"/>
      <c r="D921" s="532"/>
      <c r="E921" s="532"/>
      <c r="F921" s="532"/>
      <c r="G921" s="533"/>
      <c r="H921" s="533"/>
      <c r="I921" s="533"/>
      <c r="J921" s="533"/>
      <c r="K921" s="533"/>
      <c r="L921" s="532"/>
      <c r="M921" s="532"/>
      <c r="N921" s="532"/>
    </row>
    <row r="922" spans="1:14" ht="18" x14ac:dyDescent="0.25">
      <c r="A922" s="251"/>
      <c r="B922" s="50" t="s">
        <v>22</v>
      </c>
      <c r="C922" s="250"/>
      <c r="D922" s="8"/>
      <c r="E922" s="8"/>
      <c r="F922" s="251"/>
      <c r="G922" s="253"/>
      <c r="H922" s="149"/>
      <c r="I922" s="253"/>
      <c r="J922" s="253"/>
      <c r="K922" s="253"/>
      <c r="L922" s="251"/>
      <c r="M922" s="251"/>
      <c r="N922" s="251"/>
    </row>
    <row r="923" spans="1:14" ht="96" customHeight="1" x14ac:dyDescent="0.25">
      <c r="A923" s="247">
        <v>68</v>
      </c>
      <c r="B923" s="286" t="s">
        <v>742</v>
      </c>
      <c r="C923" s="84" t="s">
        <v>24</v>
      </c>
      <c r="D923" s="85"/>
      <c r="E923" s="85"/>
      <c r="F923" s="86" t="s">
        <v>743</v>
      </c>
      <c r="G923" s="54" t="s">
        <v>41</v>
      </c>
      <c r="H923" s="54" t="s">
        <v>41</v>
      </c>
      <c r="I923" s="54">
        <v>20</v>
      </c>
      <c r="J923" s="54">
        <v>30</v>
      </c>
      <c r="K923" s="54">
        <v>50</v>
      </c>
      <c r="L923" s="290"/>
      <c r="M923" s="286"/>
      <c r="N923" s="85"/>
    </row>
    <row r="924" spans="1:14" ht="18" x14ac:dyDescent="0.25">
      <c r="A924" s="65"/>
      <c r="B924" s="532" t="s">
        <v>422</v>
      </c>
      <c r="C924" s="532"/>
      <c r="D924" s="532"/>
      <c r="E924" s="532"/>
      <c r="F924" s="532"/>
      <c r="G924" s="533"/>
      <c r="H924" s="533"/>
      <c r="I924" s="533"/>
      <c r="J924" s="533"/>
      <c r="K924" s="533"/>
      <c r="L924" s="532"/>
      <c r="M924" s="532"/>
      <c r="N924" s="532"/>
    </row>
    <row r="925" spans="1:14" ht="54" x14ac:dyDescent="0.25">
      <c r="A925" s="241">
        <v>1</v>
      </c>
      <c r="B925" s="90" t="s">
        <v>1516</v>
      </c>
      <c r="C925" s="91" t="s">
        <v>1006</v>
      </c>
      <c r="D925" s="91"/>
      <c r="E925" s="91" t="s">
        <v>1517</v>
      </c>
      <c r="F925" s="85" t="s">
        <v>743</v>
      </c>
      <c r="G925" s="287"/>
      <c r="H925" s="287"/>
      <c r="I925" s="287"/>
      <c r="J925" s="287"/>
      <c r="K925" s="287"/>
      <c r="L925" s="286"/>
      <c r="M925" s="286"/>
      <c r="N925" s="85"/>
    </row>
    <row r="926" spans="1:14" ht="18" x14ac:dyDescent="0.25">
      <c r="A926" s="251"/>
      <c r="B926" s="50" t="s">
        <v>22</v>
      </c>
      <c r="C926" s="250"/>
      <c r="D926" s="8"/>
      <c r="E926" s="8"/>
      <c r="F926" s="251"/>
      <c r="G926" s="253"/>
      <c r="H926" s="253"/>
      <c r="I926" s="253"/>
      <c r="J926" s="253"/>
      <c r="K926" s="253"/>
      <c r="L926" s="251"/>
      <c r="M926" s="251"/>
      <c r="N926" s="251"/>
    </row>
    <row r="927" spans="1:14" ht="110.25" x14ac:dyDescent="0.25">
      <c r="A927" s="508">
        <v>69</v>
      </c>
      <c r="B927" s="286" t="s">
        <v>744</v>
      </c>
      <c r="C927" s="541" t="s">
        <v>47</v>
      </c>
      <c r="D927" s="85"/>
      <c r="E927" s="85"/>
      <c r="F927" s="544" t="s">
        <v>745</v>
      </c>
      <c r="G927" s="54"/>
      <c r="H927" s="54"/>
      <c r="I927" s="54"/>
      <c r="J927" s="54"/>
      <c r="K927" s="54"/>
      <c r="L927" s="290"/>
      <c r="M927" s="286"/>
      <c r="N927" s="85"/>
    </row>
    <row r="928" spans="1:14" ht="18" x14ac:dyDescent="0.25">
      <c r="A928" s="509"/>
      <c r="B928" s="286" t="s">
        <v>746</v>
      </c>
      <c r="C928" s="542"/>
      <c r="D928" s="85"/>
      <c r="E928" s="85"/>
      <c r="F928" s="545"/>
      <c r="G928" s="54">
        <v>5</v>
      </c>
      <c r="H928" s="54">
        <v>1</v>
      </c>
      <c r="I928" s="54">
        <v>1</v>
      </c>
      <c r="J928" s="54">
        <v>3</v>
      </c>
      <c r="K928" s="54">
        <v>4</v>
      </c>
      <c r="L928" s="290"/>
      <c r="M928" s="286"/>
      <c r="N928" s="85"/>
    </row>
    <row r="929" spans="1:14" ht="18" x14ac:dyDescent="0.25">
      <c r="A929" s="510"/>
      <c r="B929" s="286" t="s">
        <v>747</v>
      </c>
      <c r="C929" s="543"/>
      <c r="D929" s="85"/>
      <c r="E929" s="85"/>
      <c r="F929" s="546"/>
      <c r="G929" s="54">
        <v>60</v>
      </c>
      <c r="H929" s="54">
        <v>42</v>
      </c>
      <c r="I929" s="54">
        <v>22</v>
      </c>
      <c r="J929" s="54">
        <v>22</v>
      </c>
      <c r="K929" s="54">
        <v>20</v>
      </c>
      <c r="L929" s="290"/>
      <c r="M929" s="286"/>
      <c r="N929" s="85"/>
    </row>
    <row r="930" spans="1:14" s="148" customFormat="1" ht="18" x14ac:dyDescent="0.25">
      <c r="A930" s="65"/>
      <c r="B930" s="532" t="s">
        <v>422</v>
      </c>
      <c r="C930" s="532"/>
      <c r="D930" s="532"/>
      <c r="E930" s="532"/>
      <c r="F930" s="532"/>
      <c r="G930" s="533"/>
      <c r="H930" s="533"/>
      <c r="I930" s="533"/>
      <c r="J930" s="533"/>
      <c r="K930" s="533"/>
      <c r="L930" s="532"/>
      <c r="M930" s="532"/>
      <c r="N930" s="532"/>
    </row>
    <row r="931" spans="1:14" ht="92.25" customHeight="1" x14ac:dyDescent="0.25">
      <c r="A931" s="475">
        <v>1</v>
      </c>
      <c r="B931" s="479" t="s">
        <v>749</v>
      </c>
      <c r="C931" s="530" t="s">
        <v>36</v>
      </c>
      <c r="D931" s="475" t="s">
        <v>750</v>
      </c>
      <c r="E931" s="475" t="s">
        <v>75</v>
      </c>
      <c r="F931" s="486" t="s">
        <v>745</v>
      </c>
      <c r="G931" s="306">
        <v>752.8</v>
      </c>
      <c r="H931" s="306"/>
      <c r="I931" s="306"/>
      <c r="J931" s="306"/>
      <c r="K931" s="306"/>
      <c r="L931" s="94"/>
      <c r="M931" s="279" t="s">
        <v>145</v>
      </c>
      <c r="N931" s="246" t="s">
        <v>1596</v>
      </c>
    </row>
    <row r="932" spans="1:14" ht="18" customHeight="1" x14ac:dyDescent="0.25">
      <c r="A932" s="498"/>
      <c r="B932" s="480"/>
      <c r="C932" s="531"/>
      <c r="D932" s="476"/>
      <c r="E932" s="476"/>
      <c r="F932" s="487"/>
      <c r="G932" s="306">
        <v>1208.5</v>
      </c>
      <c r="H932" s="306"/>
      <c r="I932" s="306"/>
      <c r="J932" s="306"/>
      <c r="K932" s="306"/>
      <c r="L932" s="94"/>
      <c r="M932" s="279" t="s">
        <v>143</v>
      </c>
      <c r="N932" s="246" t="s">
        <v>1597</v>
      </c>
    </row>
    <row r="933" spans="1:14" ht="93" customHeight="1" x14ac:dyDescent="0.25">
      <c r="A933" s="475">
        <v>2</v>
      </c>
      <c r="B933" s="318" t="s">
        <v>751</v>
      </c>
      <c r="C933" s="88" t="s">
        <v>36</v>
      </c>
      <c r="D933" s="279" t="s">
        <v>750</v>
      </c>
      <c r="E933" s="279">
        <v>2021</v>
      </c>
      <c r="F933" s="245" t="s">
        <v>745</v>
      </c>
      <c r="G933" s="306">
        <v>144.69999999999999</v>
      </c>
      <c r="H933" s="306"/>
      <c r="I933" s="306"/>
      <c r="J933" s="306"/>
      <c r="K933" s="306"/>
      <c r="L933" s="94"/>
      <c r="M933" s="279" t="s">
        <v>145</v>
      </c>
      <c r="N933" s="246" t="s">
        <v>1598</v>
      </c>
    </row>
    <row r="934" spans="1:14" ht="18" x14ac:dyDescent="0.25">
      <c r="A934" s="498"/>
      <c r="B934" s="319" t="s">
        <v>752</v>
      </c>
      <c r="C934" s="88"/>
      <c r="D934" s="279"/>
      <c r="E934" s="279"/>
      <c r="F934" s="245"/>
      <c r="G934" s="306"/>
      <c r="H934" s="306"/>
      <c r="I934" s="306"/>
      <c r="J934" s="306"/>
      <c r="K934" s="306"/>
      <c r="L934" s="94"/>
      <c r="M934" s="279"/>
      <c r="N934" s="246"/>
    </row>
    <row r="935" spans="1:14" s="148" customFormat="1" ht="90" x14ac:dyDescent="0.25">
      <c r="A935" s="475">
        <v>3</v>
      </c>
      <c r="B935" s="318" t="s">
        <v>753</v>
      </c>
      <c r="C935" s="88" t="s">
        <v>36</v>
      </c>
      <c r="D935" s="279" t="s">
        <v>750</v>
      </c>
      <c r="E935" s="279">
        <v>2021</v>
      </c>
      <c r="F935" s="245" t="s">
        <v>745</v>
      </c>
      <c r="G935" s="306">
        <v>154.5</v>
      </c>
      <c r="H935" s="306"/>
      <c r="I935" s="306"/>
      <c r="J935" s="306"/>
      <c r="K935" s="306"/>
      <c r="L935" s="94"/>
      <c r="M935" s="279" t="s">
        <v>145</v>
      </c>
      <c r="N935" s="246" t="s">
        <v>1599</v>
      </c>
    </row>
    <row r="936" spans="1:14" ht="18" x14ac:dyDescent="0.25">
      <c r="A936" s="498"/>
      <c r="B936" s="319" t="s">
        <v>754</v>
      </c>
      <c r="C936" s="88"/>
      <c r="D936" s="279"/>
      <c r="E936" s="279"/>
      <c r="F936" s="245"/>
      <c r="G936" s="306"/>
      <c r="H936" s="306"/>
      <c r="I936" s="306"/>
      <c r="J936" s="306"/>
      <c r="K936" s="306"/>
      <c r="L936" s="94"/>
      <c r="M936" s="279"/>
      <c r="N936" s="246"/>
    </row>
    <row r="937" spans="1:14" ht="18" customHeight="1" x14ac:dyDescent="0.25">
      <c r="A937" s="475">
        <v>4</v>
      </c>
      <c r="B937" s="479" t="s">
        <v>755</v>
      </c>
      <c r="C937" s="530" t="s">
        <v>36</v>
      </c>
      <c r="D937" s="475" t="s">
        <v>750</v>
      </c>
      <c r="E937" s="475" t="s">
        <v>75</v>
      </c>
      <c r="F937" s="486" t="s">
        <v>756</v>
      </c>
      <c r="G937" s="71">
        <v>100</v>
      </c>
      <c r="H937" s="71">
        <v>241.95099999999999</v>
      </c>
      <c r="I937" s="243"/>
      <c r="J937" s="243"/>
      <c r="K937" s="243"/>
      <c r="L937" s="94"/>
      <c r="M937" s="279" t="s">
        <v>143</v>
      </c>
      <c r="N937" s="246" t="s">
        <v>1600</v>
      </c>
    </row>
    <row r="938" spans="1:14" ht="18" customHeight="1" x14ac:dyDescent="0.25">
      <c r="A938" s="498"/>
      <c r="B938" s="480"/>
      <c r="C938" s="531"/>
      <c r="D938" s="476"/>
      <c r="E938" s="476"/>
      <c r="F938" s="487"/>
      <c r="G938" s="71">
        <v>11.1</v>
      </c>
      <c r="H938" s="71"/>
      <c r="I938" s="243"/>
      <c r="J938" s="243"/>
      <c r="K938" s="243"/>
      <c r="L938" s="94"/>
      <c r="M938" s="279" t="s">
        <v>203</v>
      </c>
      <c r="N938" s="246" t="s">
        <v>1601</v>
      </c>
    </row>
    <row r="939" spans="1:14" ht="45" customHeight="1" x14ac:dyDescent="0.25">
      <c r="A939" s="320"/>
      <c r="B939" s="319" t="s">
        <v>757</v>
      </c>
      <c r="C939" s="88"/>
      <c r="D939" s="279"/>
      <c r="E939" s="279"/>
      <c r="F939" s="245"/>
      <c r="G939" s="306"/>
      <c r="H939" s="306"/>
      <c r="I939" s="306"/>
      <c r="J939" s="306"/>
      <c r="K939" s="306"/>
      <c r="L939" s="94"/>
      <c r="M939" s="279"/>
      <c r="N939" s="246"/>
    </row>
    <row r="940" spans="1:14" ht="18" customHeight="1" x14ac:dyDescent="0.25">
      <c r="A940" s="475">
        <v>5</v>
      </c>
      <c r="B940" s="516" t="s">
        <v>758</v>
      </c>
      <c r="C940" s="530" t="s">
        <v>36</v>
      </c>
      <c r="D940" s="475" t="s">
        <v>750</v>
      </c>
      <c r="E940" s="475">
        <v>2021</v>
      </c>
      <c r="F940" s="486" t="s">
        <v>759</v>
      </c>
      <c r="G940" s="243">
        <v>80.825999999999993</v>
      </c>
      <c r="H940" s="306"/>
      <c r="I940" s="306"/>
      <c r="J940" s="306"/>
      <c r="K940" s="306"/>
      <c r="L940" s="94"/>
      <c r="M940" s="279" t="s">
        <v>143</v>
      </c>
      <c r="N940" s="246" t="s">
        <v>1602</v>
      </c>
    </row>
    <row r="941" spans="1:14" ht="18" customHeight="1" x14ac:dyDescent="0.25">
      <c r="A941" s="498"/>
      <c r="B941" s="529"/>
      <c r="C941" s="531"/>
      <c r="D941" s="476"/>
      <c r="E941" s="476"/>
      <c r="F941" s="487"/>
      <c r="G941" s="243">
        <v>8.6110000000000007</v>
      </c>
      <c r="H941" s="306"/>
      <c r="I941" s="306"/>
      <c r="J941" s="306"/>
      <c r="K941" s="306"/>
      <c r="L941" s="94"/>
      <c r="M941" s="279" t="s">
        <v>203</v>
      </c>
      <c r="N941" s="246" t="s">
        <v>1603</v>
      </c>
    </row>
    <row r="942" spans="1:14" ht="18" x14ac:dyDescent="0.25">
      <c r="A942" s="320"/>
      <c r="B942" s="319" t="s">
        <v>760</v>
      </c>
      <c r="C942" s="88"/>
      <c r="D942" s="279"/>
      <c r="E942" s="279"/>
      <c r="F942" s="245"/>
      <c r="G942" s="306"/>
      <c r="H942" s="306"/>
      <c r="I942" s="306"/>
      <c r="J942" s="306"/>
      <c r="K942" s="306"/>
      <c r="L942" s="94"/>
      <c r="M942" s="279"/>
      <c r="N942" s="246"/>
    </row>
    <row r="943" spans="1:14" ht="90" x14ac:dyDescent="0.25">
      <c r="A943" s="241">
        <v>6</v>
      </c>
      <c r="B943" s="318" t="s">
        <v>761</v>
      </c>
      <c r="C943" s="88" t="s">
        <v>36</v>
      </c>
      <c r="D943" s="279" t="s">
        <v>750</v>
      </c>
      <c r="E943" s="279">
        <v>2021</v>
      </c>
      <c r="F943" s="245" t="s">
        <v>745</v>
      </c>
      <c r="G943" s="306">
        <v>279.89999999999998</v>
      </c>
      <c r="H943" s="306"/>
      <c r="I943" s="306"/>
      <c r="J943" s="306"/>
      <c r="K943" s="306"/>
      <c r="L943" s="94"/>
      <c r="M943" s="279" t="s">
        <v>203</v>
      </c>
      <c r="N943" s="246" t="s">
        <v>1601</v>
      </c>
    </row>
    <row r="944" spans="1:14" ht="18" x14ac:dyDescent="0.25">
      <c r="A944" s="320"/>
      <c r="B944" s="319" t="s">
        <v>762</v>
      </c>
      <c r="C944" s="321"/>
      <c r="D944" s="250"/>
      <c r="E944" s="250"/>
      <c r="F944" s="254"/>
      <c r="G944" s="62">
        <f>G945+G946+G947</f>
        <v>34.299999999999997</v>
      </c>
      <c r="H944" s="62">
        <f>H945+H946+H947</f>
        <v>3.7</v>
      </c>
      <c r="I944" s="62">
        <f>I945+I946+I947</f>
        <v>0</v>
      </c>
      <c r="J944" s="62">
        <f>J945+J946+J947</f>
        <v>0</v>
      </c>
      <c r="K944" s="62">
        <f>K945+K946+K947</f>
        <v>0</v>
      </c>
      <c r="L944" s="62">
        <f>SUM(G944:K944)</f>
        <v>38</v>
      </c>
      <c r="M944" s="250"/>
      <c r="N944" s="251"/>
    </row>
    <row r="945" spans="1:14" ht="54" x14ac:dyDescent="0.25">
      <c r="A945" s="279">
        <v>7</v>
      </c>
      <c r="B945" s="318" t="s">
        <v>763</v>
      </c>
      <c r="C945" s="88" t="s">
        <v>36</v>
      </c>
      <c r="D945" s="279" t="s">
        <v>764</v>
      </c>
      <c r="E945" s="279">
        <v>2021</v>
      </c>
      <c r="F945" s="246" t="s">
        <v>765</v>
      </c>
      <c r="G945" s="306">
        <v>1.5</v>
      </c>
      <c r="H945" s="306"/>
      <c r="I945" s="306"/>
      <c r="J945" s="306"/>
      <c r="K945" s="306"/>
      <c r="L945" s="94"/>
      <c r="M945" s="279" t="s">
        <v>203</v>
      </c>
      <c r="N945" s="322" t="s">
        <v>1564</v>
      </c>
    </row>
    <row r="946" spans="1:14" ht="54" x14ac:dyDescent="0.25">
      <c r="A946" s="279">
        <v>8</v>
      </c>
      <c r="B946" s="318" t="s">
        <v>766</v>
      </c>
      <c r="C946" s="88" t="s">
        <v>36</v>
      </c>
      <c r="D946" s="279" t="s">
        <v>764</v>
      </c>
      <c r="E946" s="279">
        <v>2021</v>
      </c>
      <c r="F946" s="246" t="s">
        <v>765</v>
      </c>
      <c r="G946" s="306">
        <v>32.799999999999997</v>
      </c>
      <c r="H946" s="306"/>
      <c r="I946" s="306"/>
      <c r="J946" s="306"/>
      <c r="K946" s="306"/>
      <c r="L946" s="94"/>
      <c r="M946" s="279" t="s">
        <v>203</v>
      </c>
      <c r="N946" s="322" t="s">
        <v>1564</v>
      </c>
    </row>
    <row r="947" spans="1:14" ht="54" x14ac:dyDescent="0.25">
      <c r="A947" s="475">
        <v>9</v>
      </c>
      <c r="B947" s="318" t="s">
        <v>767</v>
      </c>
      <c r="C947" s="88" t="s">
        <v>36</v>
      </c>
      <c r="D947" s="279" t="s">
        <v>764</v>
      </c>
      <c r="E947" s="279">
        <v>2022</v>
      </c>
      <c r="F947" s="246" t="s">
        <v>765</v>
      </c>
      <c r="G947" s="306"/>
      <c r="H947" s="306">
        <v>3.7</v>
      </c>
      <c r="I947" s="306"/>
      <c r="J947" s="306"/>
      <c r="K947" s="306"/>
      <c r="L947" s="322"/>
      <c r="M947" s="279" t="s">
        <v>203</v>
      </c>
      <c r="N947" s="322" t="s">
        <v>1564</v>
      </c>
    </row>
    <row r="948" spans="1:14" ht="18" x14ac:dyDescent="0.25">
      <c r="A948" s="498"/>
      <c r="B948" s="319" t="s">
        <v>748</v>
      </c>
      <c r="C948" s="88"/>
      <c r="D948" s="279"/>
      <c r="E948" s="279"/>
      <c r="F948" s="245"/>
      <c r="G948" s="62">
        <f>G949</f>
        <v>87.9</v>
      </c>
      <c r="H948" s="62">
        <f>H949</f>
        <v>0</v>
      </c>
      <c r="I948" s="62">
        <f>I949</f>
        <v>0</v>
      </c>
      <c r="J948" s="62">
        <f>J949</f>
        <v>0</v>
      </c>
      <c r="K948" s="62">
        <f>K949</f>
        <v>0</v>
      </c>
      <c r="L948" s="94">
        <f>SUM(G948:K948)</f>
        <v>87.9</v>
      </c>
      <c r="M948" s="279"/>
      <c r="N948" s="246"/>
    </row>
    <row r="949" spans="1:14" ht="54" x14ac:dyDescent="0.25">
      <c r="A949" s="241">
        <v>10</v>
      </c>
      <c r="B949" s="318" t="s">
        <v>768</v>
      </c>
      <c r="C949" s="88" t="s">
        <v>36</v>
      </c>
      <c r="D949" s="279" t="s">
        <v>764</v>
      </c>
      <c r="E949" s="279">
        <v>2021</v>
      </c>
      <c r="F949" s="245" t="s">
        <v>765</v>
      </c>
      <c r="G949" s="243">
        <v>87.9</v>
      </c>
      <c r="H949" s="306"/>
      <c r="I949" s="306"/>
      <c r="J949" s="306"/>
      <c r="K949" s="306"/>
      <c r="L949" s="94"/>
      <c r="M949" s="279" t="s">
        <v>203</v>
      </c>
      <c r="N949" s="246" t="s">
        <v>1604</v>
      </c>
    </row>
    <row r="950" spans="1:14" ht="18" x14ac:dyDescent="0.25">
      <c r="A950" s="241"/>
      <c r="B950" s="319" t="s">
        <v>752</v>
      </c>
      <c r="C950" s="321"/>
      <c r="D950" s="250"/>
      <c r="E950" s="250"/>
      <c r="F950" s="254"/>
      <c r="G950" s="62">
        <f>SUM(G951:G965)</f>
        <v>120.50000000000001</v>
      </c>
      <c r="H950" s="62">
        <f>SUM(H951:H966)</f>
        <v>476.2</v>
      </c>
      <c r="I950" s="62">
        <f>SUM(I951:I965)</f>
        <v>365.4</v>
      </c>
      <c r="J950" s="62">
        <f>SUM(J951:J965)</f>
        <v>0</v>
      </c>
      <c r="K950" s="62">
        <f>SUM(K951:K965)</f>
        <v>0</v>
      </c>
      <c r="L950" s="94">
        <f>SUM(G950:K950)</f>
        <v>962.1</v>
      </c>
      <c r="M950" s="250"/>
      <c r="N950" s="251"/>
    </row>
    <row r="951" spans="1:14" ht="54" x14ac:dyDescent="0.25">
      <c r="A951" s="241">
        <v>11</v>
      </c>
      <c r="B951" s="323" t="s">
        <v>769</v>
      </c>
      <c r="C951" s="88" t="s">
        <v>36</v>
      </c>
      <c r="D951" s="279" t="s">
        <v>764</v>
      </c>
      <c r="E951" s="279">
        <v>2021</v>
      </c>
      <c r="F951" s="244" t="s">
        <v>765</v>
      </c>
      <c r="G951" s="306">
        <v>28.4</v>
      </c>
      <c r="H951" s="306"/>
      <c r="I951" s="306"/>
      <c r="J951" s="306"/>
      <c r="K951" s="306"/>
      <c r="L951" s="94"/>
      <c r="M951" s="279" t="s">
        <v>203</v>
      </c>
      <c r="N951" s="279" t="s">
        <v>1605</v>
      </c>
    </row>
    <row r="952" spans="1:14" ht="54" x14ac:dyDescent="0.25">
      <c r="A952" s="241">
        <v>12</v>
      </c>
      <c r="B952" s="323" t="s">
        <v>770</v>
      </c>
      <c r="C952" s="88" t="s">
        <v>36</v>
      </c>
      <c r="D952" s="279" t="s">
        <v>764</v>
      </c>
      <c r="E952" s="279">
        <v>2021</v>
      </c>
      <c r="F952" s="246" t="s">
        <v>765</v>
      </c>
      <c r="G952" s="306">
        <v>28.5</v>
      </c>
      <c r="H952" s="306">
        <v>28.5</v>
      </c>
      <c r="I952" s="306"/>
      <c r="J952" s="306"/>
      <c r="K952" s="306"/>
      <c r="L952" s="94"/>
      <c r="M952" s="279" t="s">
        <v>203</v>
      </c>
      <c r="N952" s="322" t="s">
        <v>1605</v>
      </c>
    </row>
    <row r="953" spans="1:14" ht="54" x14ac:dyDescent="0.25">
      <c r="A953" s="241">
        <v>13</v>
      </c>
      <c r="B953" s="318" t="s">
        <v>771</v>
      </c>
      <c r="C953" s="88" t="s">
        <v>36</v>
      </c>
      <c r="D953" s="279" t="s">
        <v>764</v>
      </c>
      <c r="E953" s="279">
        <v>2022</v>
      </c>
      <c r="F953" s="246" t="s">
        <v>765</v>
      </c>
      <c r="G953" s="306"/>
      <c r="H953" s="324">
        <v>150</v>
      </c>
      <c r="I953" s="306">
        <v>365.4</v>
      </c>
      <c r="J953" s="306"/>
      <c r="K953" s="306"/>
      <c r="L953" s="322"/>
      <c r="M953" s="279" t="s">
        <v>203</v>
      </c>
      <c r="N953" s="322" t="s">
        <v>1605</v>
      </c>
    </row>
    <row r="954" spans="1:14" ht="54" x14ac:dyDescent="0.25">
      <c r="A954" s="241">
        <v>14</v>
      </c>
      <c r="B954" s="323" t="s">
        <v>772</v>
      </c>
      <c r="C954" s="88" t="s">
        <v>36</v>
      </c>
      <c r="D954" s="279" t="s">
        <v>764</v>
      </c>
      <c r="E954" s="279">
        <v>2021</v>
      </c>
      <c r="F954" s="246" t="s">
        <v>765</v>
      </c>
      <c r="G954" s="306">
        <v>8.8000000000000007</v>
      </c>
      <c r="H954" s="306"/>
      <c r="I954" s="306"/>
      <c r="J954" s="306"/>
      <c r="K954" s="306"/>
      <c r="L954" s="94"/>
      <c r="M954" s="279" t="s">
        <v>203</v>
      </c>
      <c r="N954" s="279" t="s">
        <v>1606</v>
      </c>
    </row>
    <row r="955" spans="1:14" ht="54" x14ac:dyDescent="0.25">
      <c r="A955" s="241">
        <v>15</v>
      </c>
      <c r="B955" s="323" t="s">
        <v>773</v>
      </c>
      <c r="C955" s="88" t="s">
        <v>36</v>
      </c>
      <c r="D955" s="279" t="s">
        <v>764</v>
      </c>
      <c r="E955" s="279">
        <v>2021</v>
      </c>
      <c r="F955" s="246" t="s">
        <v>765</v>
      </c>
      <c r="G955" s="306">
        <v>5.5</v>
      </c>
      <c r="H955" s="306"/>
      <c r="I955" s="306"/>
      <c r="J955" s="306"/>
      <c r="K955" s="306"/>
      <c r="L955" s="94"/>
      <c r="M955" s="279" t="s">
        <v>203</v>
      </c>
      <c r="N955" s="279" t="s">
        <v>1606</v>
      </c>
    </row>
    <row r="956" spans="1:14" ht="54" x14ac:dyDescent="0.25">
      <c r="A956" s="241">
        <v>16</v>
      </c>
      <c r="B956" s="323" t="s">
        <v>774</v>
      </c>
      <c r="C956" s="88" t="s">
        <v>36</v>
      </c>
      <c r="D956" s="279" t="s">
        <v>764</v>
      </c>
      <c r="E956" s="279">
        <v>2021</v>
      </c>
      <c r="F956" s="246" t="s">
        <v>765</v>
      </c>
      <c r="G956" s="306">
        <v>7.4</v>
      </c>
      <c r="H956" s="306"/>
      <c r="I956" s="306"/>
      <c r="J956" s="306"/>
      <c r="K956" s="306"/>
      <c r="L956" s="94"/>
      <c r="M956" s="279" t="s">
        <v>203</v>
      </c>
      <c r="N956" s="279" t="s">
        <v>1606</v>
      </c>
    </row>
    <row r="957" spans="1:14" ht="54" x14ac:dyDescent="0.25">
      <c r="A957" s="241">
        <v>17</v>
      </c>
      <c r="B957" s="323" t="s">
        <v>775</v>
      </c>
      <c r="C957" s="88" t="s">
        <v>36</v>
      </c>
      <c r="D957" s="279" t="s">
        <v>764</v>
      </c>
      <c r="E957" s="279">
        <v>2021</v>
      </c>
      <c r="F957" s="246" t="s">
        <v>765</v>
      </c>
      <c r="G957" s="306">
        <v>11.5</v>
      </c>
      <c r="H957" s="306"/>
      <c r="I957" s="306"/>
      <c r="J957" s="306"/>
      <c r="K957" s="306"/>
      <c r="L957" s="94"/>
      <c r="M957" s="279" t="s">
        <v>203</v>
      </c>
      <c r="N957" s="279" t="s">
        <v>1606</v>
      </c>
    </row>
    <row r="958" spans="1:14" ht="54" x14ac:dyDescent="0.25">
      <c r="A958" s="241">
        <v>18</v>
      </c>
      <c r="B958" s="323" t="s">
        <v>776</v>
      </c>
      <c r="C958" s="88" t="s">
        <v>36</v>
      </c>
      <c r="D958" s="279" t="s">
        <v>764</v>
      </c>
      <c r="E958" s="279">
        <v>2021</v>
      </c>
      <c r="F958" s="246" t="s">
        <v>765</v>
      </c>
      <c r="G958" s="306">
        <v>9.1</v>
      </c>
      <c r="H958" s="306"/>
      <c r="I958" s="306"/>
      <c r="J958" s="306"/>
      <c r="K958" s="306"/>
      <c r="L958" s="94"/>
      <c r="M958" s="279" t="s">
        <v>203</v>
      </c>
      <c r="N958" s="279" t="s">
        <v>1606</v>
      </c>
    </row>
    <row r="959" spans="1:14" ht="54" x14ac:dyDescent="0.25">
      <c r="A959" s="241">
        <v>19</v>
      </c>
      <c r="B959" s="325" t="s">
        <v>777</v>
      </c>
      <c r="C959" s="88" t="s">
        <v>36</v>
      </c>
      <c r="D959" s="279" t="s">
        <v>764</v>
      </c>
      <c r="E959" s="279">
        <v>2021</v>
      </c>
      <c r="F959" s="246" t="s">
        <v>765</v>
      </c>
      <c r="G959" s="306">
        <v>7.2</v>
      </c>
      <c r="H959" s="306"/>
      <c r="I959" s="306"/>
      <c r="J959" s="306"/>
      <c r="K959" s="306"/>
      <c r="L959" s="94"/>
      <c r="M959" s="279" t="s">
        <v>203</v>
      </c>
      <c r="N959" s="279" t="s">
        <v>1606</v>
      </c>
    </row>
    <row r="960" spans="1:14" ht="54" x14ac:dyDescent="0.25">
      <c r="A960" s="241">
        <v>20</v>
      </c>
      <c r="B960" s="323" t="s">
        <v>778</v>
      </c>
      <c r="C960" s="88" t="s">
        <v>36</v>
      </c>
      <c r="D960" s="279" t="s">
        <v>764</v>
      </c>
      <c r="E960" s="279">
        <v>2021</v>
      </c>
      <c r="F960" s="246" t="s">
        <v>765</v>
      </c>
      <c r="G960" s="306">
        <v>2.9</v>
      </c>
      <c r="H960" s="306"/>
      <c r="I960" s="306"/>
      <c r="J960" s="306"/>
      <c r="K960" s="306"/>
      <c r="L960" s="94"/>
      <c r="M960" s="279" t="s">
        <v>203</v>
      </c>
      <c r="N960" s="279" t="s">
        <v>1606</v>
      </c>
    </row>
    <row r="961" spans="1:14" ht="54" x14ac:dyDescent="0.25">
      <c r="A961" s="241">
        <v>21</v>
      </c>
      <c r="B961" s="323" t="s">
        <v>779</v>
      </c>
      <c r="C961" s="88" t="s">
        <v>36</v>
      </c>
      <c r="D961" s="279" t="s">
        <v>764</v>
      </c>
      <c r="E961" s="279">
        <v>2021</v>
      </c>
      <c r="F961" s="246" t="s">
        <v>765</v>
      </c>
      <c r="G961" s="306">
        <v>11.2</v>
      </c>
      <c r="H961" s="306"/>
      <c r="I961" s="306"/>
      <c r="J961" s="306"/>
      <c r="K961" s="306"/>
      <c r="L961" s="94"/>
      <c r="M961" s="279" t="s">
        <v>203</v>
      </c>
      <c r="N961" s="246" t="s">
        <v>1607</v>
      </c>
    </row>
    <row r="962" spans="1:14" ht="54" x14ac:dyDescent="0.25">
      <c r="A962" s="241">
        <v>22</v>
      </c>
      <c r="B962" s="326" t="s">
        <v>780</v>
      </c>
      <c r="C962" s="88" t="s">
        <v>36</v>
      </c>
      <c r="D962" s="279" t="s">
        <v>764</v>
      </c>
      <c r="E962" s="279">
        <v>2022</v>
      </c>
      <c r="F962" s="246" t="s">
        <v>765</v>
      </c>
      <c r="G962" s="306"/>
      <c r="H962" s="306">
        <v>16.5</v>
      </c>
      <c r="I962" s="306"/>
      <c r="J962" s="306"/>
      <c r="K962" s="306"/>
      <c r="L962" s="279"/>
      <c r="M962" s="279" t="s">
        <v>203</v>
      </c>
      <c r="N962" s="279" t="s">
        <v>1606</v>
      </c>
    </row>
    <row r="963" spans="1:14" ht="54" x14ac:dyDescent="0.25">
      <c r="A963" s="241">
        <v>23</v>
      </c>
      <c r="B963" s="326" t="s">
        <v>781</v>
      </c>
      <c r="C963" s="88" t="s">
        <v>36</v>
      </c>
      <c r="D963" s="279" t="s">
        <v>764</v>
      </c>
      <c r="E963" s="279">
        <v>2022</v>
      </c>
      <c r="F963" s="246" t="s">
        <v>765</v>
      </c>
      <c r="G963" s="306"/>
      <c r="H963" s="306">
        <v>12.7</v>
      </c>
      <c r="I963" s="306"/>
      <c r="J963" s="306"/>
      <c r="K963" s="306"/>
      <c r="L963" s="279"/>
      <c r="M963" s="279" t="s">
        <v>203</v>
      </c>
      <c r="N963" s="279" t="s">
        <v>1606</v>
      </c>
    </row>
    <row r="964" spans="1:14" ht="54" x14ac:dyDescent="0.25">
      <c r="A964" s="241">
        <v>24</v>
      </c>
      <c r="B964" s="318" t="s">
        <v>782</v>
      </c>
      <c r="C964" s="88" t="s">
        <v>36</v>
      </c>
      <c r="D964" s="279" t="s">
        <v>764</v>
      </c>
      <c r="E964" s="279">
        <v>2022</v>
      </c>
      <c r="F964" s="246" t="s">
        <v>765</v>
      </c>
      <c r="G964" s="306"/>
      <c r="H964" s="306">
        <v>16.399999999999999</v>
      </c>
      <c r="I964" s="306"/>
      <c r="J964" s="306"/>
      <c r="K964" s="306"/>
      <c r="L964" s="279"/>
      <c r="M964" s="279" t="s">
        <v>203</v>
      </c>
      <c r="N964" s="279" t="s">
        <v>1606</v>
      </c>
    </row>
    <row r="965" spans="1:14" ht="54" x14ac:dyDescent="0.25">
      <c r="A965" s="241">
        <v>25</v>
      </c>
      <c r="B965" s="318" t="s">
        <v>783</v>
      </c>
      <c r="C965" s="88" t="s">
        <v>36</v>
      </c>
      <c r="D965" s="279" t="s">
        <v>764</v>
      </c>
      <c r="E965" s="279">
        <v>2022</v>
      </c>
      <c r="F965" s="246" t="s">
        <v>765</v>
      </c>
      <c r="G965" s="306"/>
      <c r="H965" s="243">
        <v>64.400000000000006</v>
      </c>
      <c r="I965" s="306"/>
      <c r="J965" s="306"/>
      <c r="K965" s="306"/>
      <c r="L965" s="279"/>
      <c r="M965" s="279" t="s">
        <v>203</v>
      </c>
      <c r="N965" s="279" t="s">
        <v>1606</v>
      </c>
    </row>
    <row r="966" spans="1:14" ht="54" x14ac:dyDescent="0.25">
      <c r="A966" s="241">
        <v>26</v>
      </c>
      <c r="B966" s="318" t="s">
        <v>1608</v>
      </c>
      <c r="C966" s="88" t="s">
        <v>36</v>
      </c>
      <c r="D966" s="279" t="s">
        <v>764</v>
      </c>
      <c r="E966" s="279">
        <v>2022</v>
      </c>
      <c r="F966" s="246" t="s">
        <v>765</v>
      </c>
      <c r="G966" s="306"/>
      <c r="H966" s="243">
        <v>187.7</v>
      </c>
      <c r="I966" s="306"/>
      <c r="J966" s="306"/>
      <c r="K966" s="306"/>
      <c r="L966" s="94"/>
      <c r="M966" s="279"/>
      <c r="N966" s="246"/>
    </row>
    <row r="967" spans="1:14" ht="18" x14ac:dyDescent="0.25">
      <c r="A967" s="320"/>
      <c r="B967" s="319" t="s">
        <v>784</v>
      </c>
      <c r="C967" s="321"/>
      <c r="D967" s="250"/>
      <c r="E967" s="250"/>
      <c r="F967" s="254"/>
      <c r="G967" s="327">
        <f>G968+G969+G970</f>
        <v>32.5</v>
      </c>
      <c r="H967" s="327">
        <f>H968+H969+H970</f>
        <v>34</v>
      </c>
      <c r="I967" s="327">
        <f>I968+I969+I970</f>
        <v>0</v>
      </c>
      <c r="J967" s="327">
        <f>J968+J969+J970</f>
        <v>0</v>
      </c>
      <c r="K967" s="327">
        <f>K968+K969+K970</f>
        <v>0</v>
      </c>
      <c r="L967" s="94">
        <f>SUM(G967:K967)</f>
        <v>66.5</v>
      </c>
      <c r="M967" s="250"/>
      <c r="N967" s="251"/>
    </row>
    <row r="968" spans="1:14" ht="54" x14ac:dyDescent="0.25">
      <c r="A968" s="241">
        <v>26</v>
      </c>
      <c r="B968" s="326" t="s">
        <v>785</v>
      </c>
      <c r="C968" s="88" t="s">
        <v>36</v>
      </c>
      <c r="D968" s="279" t="s">
        <v>764</v>
      </c>
      <c r="E968" s="279" t="s">
        <v>75</v>
      </c>
      <c r="F968" s="246" t="s">
        <v>765</v>
      </c>
      <c r="G968" s="306">
        <v>15.2</v>
      </c>
      <c r="H968" s="324">
        <v>34</v>
      </c>
      <c r="I968" s="306"/>
      <c r="J968" s="306"/>
      <c r="K968" s="306"/>
      <c r="L968" s="322"/>
      <c r="M968" s="279" t="s">
        <v>203</v>
      </c>
      <c r="N968" s="322" t="s">
        <v>1609</v>
      </c>
    </row>
    <row r="969" spans="1:14" ht="54" x14ac:dyDescent="0.25">
      <c r="A969" s="241">
        <v>27</v>
      </c>
      <c r="B969" s="55" t="s">
        <v>786</v>
      </c>
      <c r="C969" s="88" t="s">
        <v>36</v>
      </c>
      <c r="D969" s="279" t="s">
        <v>764</v>
      </c>
      <c r="E969" s="279">
        <v>2021</v>
      </c>
      <c r="F969" s="246" t="s">
        <v>765</v>
      </c>
      <c r="G969" s="324">
        <v>16</v>
      </c>
      <c r="H969" s="306"/>
      <c r="I969" s="306"/>
      <c r="J969" s="306"/>
      <c r="K969" s="306"/>
      <c r="L969" s="94"/>
      <c r="M969" s="279" t="s">
        <v>203</v>
      </c>
      <c r="N969" s="246" t="s">
        <v>1610</v>
      </c>
    </row>
    <row r="970" spans="1:14" ht="54" x14ac:dyDescent="0.25">
      <c r="A970" s="241">
        <v>28</v>
      </c>
      <c r="B970" s="326" t="s">
        <v>787</v>
      </c>
      <c r="C970" s="88" t="s">
        <v>36</v>
      </c>
      <c r="D970" s="279" t="s">
        <v>764</v>
      </c>
      <c r="E970" s="279">
        <v>2021</v>
      </c>
      <c r="F970" s="246" t="s">
        <v>765</v>
      </c>
      <c r="G970" s="306">
        <v>1.3</v>
      </c>
      <c r="H970" s="306"/>
      <c r="I970" s="306"/>
      <c r="J970" s="306"/>
      <c r="K970" s="306"/>
      <c r="L970" s="94"/>
      <c r="M970" s="279" t="s">
        <v>203</v>
      </c>
      <c r="N970" s="246" t="s">
        <v>1610</v>
      </c>
    </row>
    <row r="971" spans="1:14" ht="18" x14ac:dyDescent="0.25">
      <c r="A971" s="241"/>
      <c r="B971" s="319" t="s">
        <v>788</v>
      </c>
      <c r="C971" s="88"/>
      <c r="D971" s="279"/>
      <c r="E971" s="279"/>
      <c r="F971" s="245"/>
      <c r="G971" s="62">
        <f>G972+G973+G974</f>
        <v>5</v>
      </c>
      <c r="H971" s="62">
        <f>H972+H973+H974</f>
        <v>19.399999999999999</v>
      </c>
      <c r="I971" s="62">
        <f>I972+I973+I974</f>
        <v>91.2</v>
      </c>
      <c r="J971" s="62">
        <f>J972+J973+J974</f>
        <v>0</v>
      </c>
      <c r="K971" s="62">
        <f>K972+K973+K974</f>
        <v>0</v>
      </c>
      <c r="L971" s="94">
        <f>SUM(G971:K971)</f>
        <v>115.6</v>
      </c>
      <c r="M971" s="279"/>
      <c r="N971" s="246"/>
    </row>
    <row r="972" spans="1:14" ht="54" x14ac:dyDescent="0.25">
      <c r="A972" s="241">
        <v>29</v>
      </c>
      <c r="B972" s="318" t="s">
        <v>789</v>
      </c>
      <c r="C972" s="88" t="s">
        <v>36</v>
      </c>
      <c r="D972" s="279" t="s">
        <v>764</v>
      </c>
      <c r="E972" s="279">
        <v>2021</v>
      </c>
      <c r="F972" s="245" t="s">
        <v>765</v>
      </c>
      <c r="G972" s="306">
        <v>3.2</v>
      </c>
      <c r="H972" s="306"/>
      <c r="I972" s="324">
        <v>12</v>
      </c>
      <c r="J972" s="306"/>
      <c r="K972" s="306"/>
      <c r="L972" s="306"/>
      <c r="M972" s="279" t="s">
        <v>203</v>
      </c>
      <c r="N972" s="246" t="s">
        <v>1611</v>
      </c>
    </row>
    <row r="973" spans="1:14" ht="54" x14ac:dyDescent="0.25">
      <c r="A973" s="241">
        <v>30</v>
      </c>
      <c r="B973" s="318" t="s">
        <v>790</v>
      </c>
      <c r="C973" s="88" t="s">
        <v>36</v>
      </c>
      <c r="D973" s="279" t="s">
        <v>764</v>
      </c>
      <c r="E973" s="279" t="s">
        <v>791</v>
      </c>
      <c r="F973" s="246" t="s">
        <v>765</v>
      </c>
      <c r="G973" s="306">
        <v>1.8</v>
      </c>
      <c r="H973" s="306"/>
      <c r="I973" s="306">
        <v>79.2</v>
      </c>
      <c r="J973" s="306"/>
      <c r="K973" s="306"/>
      <c r="L973" s="306"/>
      <c r="M973" s="279" t="s">
        <v>203</v>
      </c>
      <c r="N973" s="246" t="s">
        <v>1564</v>
      </c>
    </row>
    <row r="974" spans="1:14" ht="54" x14ac:dyDescent="0.25">
      <c r="A974" s="241">
        <v>31</v>
      </c>
      <c r="B974" s="318" t="s">
        <v>792</v>
      </c>
      <c r="C974" s="88" t="s">
        <v>36</v>
      </c>
      <c r="D974" s="279" t="s">
        <v>764</v>
      </c>
      <c r="E974" s="279">
        <v>2022</v>
      </c>
      <c r="F974" s="246" t="s">
        <v>765</v>
      </c>
      <c r="G974" s="306">
        <v>0</v>
      </c>
      <c r="H974" s="306">
        <v>19.399999999999999</v>
      </c>
      <c r="I974" s="306"/>
      <c r="J974" s="306"/>
      <c r="K974" s="306"/>
      <c r="L974" s="306"/>
      <c r="M974" s="279" t="s">
        <v>203</v>
      </c>
      <c r="N974" s="306" t="s">
        <v>1611</v>
      </c>
    </row>
    <row r="975" spans="1:14" ht="18" x14ac:dyDescent="0.25">
      <c r="A975" s="241"/>
      <c r="B975" s="319" t="s">
        <v>793</v>
      </c>
      <c r="C975" s="88"/>
      <c r="D975" s="279"/>
      <c r="E975" s="279"/>
      <c r="F975" s="245"/>
      <c r="G975" s="62">
        <f>G976+G977</f>
        <v>10.8</v>
      </c>
      <c r="H975" s="62">
        <f>H976+H977</f>
        <v>11.1</v>
      </c>
      <c r="I975" s="62">
        <f>I976+I977</f>
        <v>0</v>
      </c>
      <c r="J975" s="62">
        <f>J976+J977</f>
        <v>0</v>
      </c>
      <c r="K975" s="62">
        <f>K976+K977</f>
        <v>0</v>
      </c>
      <c r="L975" s="94">
        <f>SUM(G975:K975)</f>
        <v>21.9</v>
      </c>
      <c r="M975" s="279"/>
      <c r="N975" s="246"/>
    </row>
    <row r="976" spans="1:14" ht="54" x14ac:dyDescent="0.25">
      <c r="A976" s="241">
        <v>32</v>
      </c>
      <c r="B976" s="326" t="s">
        <v>794</v>
      </c>
      <c r="C976" s="88" t="s">
        <v>36</v>
      </c>
      <c r="D976" s="279" t="s">
        <v>764</v>
      </c>
      <c r="E976" s="279">
        <v>2021</v>
      </c>
      <c r="F976" s="245" t="s">
        <v>765</v>
      </c>
      <c r="G976" s="306">
        <v>10.8</v>
      </c>
      <c r="H976" s="306"/>
      <c r="I976" s="306"/>
      <c r="J976" s="306"/>
      <c r="K976" s="306"/>
      <c r="L976" s="94"/>
      <c r="M976" s="279" t="s">
        <v>203</v>
      </c>
      <c r="N976" s="246" t="s">
        <v>1564</v>
      </c>
    </row>
    <row r="977" spans="1:14" ht="54" x14ac:dyDescent="0.25">
      <c r="A977" s="241">
        <v>33</v>
      </c>
      <c r="B977" s="326" t="s">
        <v>790</v>
      </c>
      <c r="C977" s="88" t="s">
        <v>36</v>
      </c>
      <c r="D977" s="279" t="s">
        <v>764</v>
      </c>
      <c r="E977" s="279">
        <v>2022</v>
      </c>
      <c r="F977" s="245" t="s">
        <v>765</v>
      </c>
      <c r="G977" s="306"/>
      <c r="H977" s="324">
        <v>11.1</v>
      </c>
      <c r="I977" s="306"/>
      <c r="J977" s="306"/>
      <c r="K977" s="306"/>
      <c r="L977" s="322"/>
      <c r="M977" s="279" t="s">
        <v>203</v>
      </c>
      <c r="N977" s="322" t="s">
        <v>1564</v>
      </c>
    </row>
    <row r="978" spans="1:14" ht="18" x14ac:dyDescent="0.25">
      <c r="A978" s="320"/>
      <c r="B978" s="319" t="s">
        <v>795</v>
      </c>
      <c r="C978" s="88"/>
      <c r="D978" s="279"/>
      <c r="E978" s="279"/>
      <c r="F978" s="245"/>
      <c r="G978" s="62">
        <f>G979</f>
        <v>3.4</v>
      </c>
      <c r="H978" s="62">
        <f>H979</f>
        <v>0</v>
      </c>
      <c r="I978" s="62">
        <f>I979</f>
        <v>0</v>
      </c>
      <c r="J978" s="62">
        <f>J979</f>
        <v>0</v>
      </c>
      <c r="K978" s="62">
        <f>K979</f>
        <v>0</v>
      </c>
      <c r="L978" s="94">
        <f>SUM(G978:K978)</f>
        <v>3.4</v>
      </c>
      <c r="M978" s="279"/>
      <c r="N978" s="246"/>
    </row>
    <row r="979" spans="1:14" ht="54" x14ac:dyDescent="0.25">
      <c r="A979" s="241">
        <v>34</v>
      </c>
      <c r="B979" s="326" t="s">
        <v>796</v>
      </c>
      <c r="C979" s="88" t="s">
        <v>36</v>
      </c>
      <c r="D979" s="279" t="s">
        <v>764</v>
      </c>
      <c r="E979" s="279">
        <v>2021</v>
      </c>
      <c r="F979" s="245" t="s">
        <v>765</v>
      </c>
      <c r="G979" s="306">
        <v>3.4</v>
      </c>
      <c r="H979" s="306"/>
      <c r="I979" s="306"/>
      <c r="J979" s="306"/>
      <c r="K979" s="306"/>
      <c r="L979" s="94"/>
      <c r="M979" s="279" t="s">
        <v>203</v>
      </c>
      <c r="N979" s="293" t="s">
        <v>1612</v>
      </c>
    </row>
    <row r="980" spans="1:14" ht="18" x14ac:dyDescent="0.25">
      <c r="A980" s="241"/>
      <c r="B980" s="319" t="s">
        <v>797</v>
      </c>
      <c r="C980" s="88"/>
      <c r="D980" s="279"/>
      <c r="E980" s="279"/>
      <c r="F980" s="245"/>
      <c r="G980" s="327">
        <f>G981+G982+G983</f>
        <v>179</v>
      </c>
      <c r="H980" s="327">
        <f>H981+H982+H983</f>
        <v>0</v>
      </c>
      <c r="I980" s="327">
        <f>I981+I982+I983</f>
        <v>0</v>
      </c>
      <c r="J980" s="327">
        <f>J981+J982+J983</f>
        <v>0</v>
      </c>
      <c r="K980" s="327">
        <f>K981+K982+K983</f>
        <v>0</v>
      </c>
      <c r="L980" s="94">
        <f>SUM(G980:K980)</f>
        <v>179</v>
      </c>
      <c r="M980" s="279"/>
      <c r="N980" s="246"/>
    </row>
    <row r="981" spans="1:14" ht="54" x14ac:dyDescent="0.25">
      <c r="A981" s="241">
        <v>35</v>
      </c>
      <c r="B981" s="326" t="s">
        <v>798</v>
      </c>
      <c r="C981" s="88" t="s">
        <v>36</v>
      </c>
      <c r="D981" s="279" t="s">
        <v>764</v>
      </c>
      <c r="E981" s="279">
        <v>2021</v>
      </c>
      <c r="F981" s="246" t="s">
        <v>765</v>
      </c>
      <c r="G981" s="289">
        <v>124.5</v>
      </c>
      <c r="H981" s="289"/>
      <c r="I981" s="289"/>
      <c r="J981" s="289"/>
      <c r="K981" s="289"/>
      <c r="L981" s="328"/>
      <c r="M981" s="279" t="s">
        <v>203</v>
      </c>
      <c r="N981" s="246" t="s">
        <v>1564</v>
      </c>
    </row>
    <row r="982" spans="1:14" ht="54" x14ac:dyDescent="0.25">
      <c r="A982" s="241">
        <v>36</v>
      </c>
      <c r="B982" s="326" t="s">
        <v>799</v>
      </c>
      <c r="C982" s="88" t="s">
        <v>36</v>
      </c>
      <c r="D982" s="279" t="s">
        <v>764</v>
      </c>
      <c r="E982" s="279">
        <v>2021</v>
      </c>
      <c r="F982" s="246" t="s">
        <v>765</v>
      </c>
      <c r="G982" s="289">
        <v>6.2</v>
      </c>
      <c r="H982" s="289"/>
      <c r="I982" s="289"/>
      <c r="J982" s="289"/>
      <c r="K982" s="289"/>
      <c r="L982" s="328"/>
      <c r="M982" s="279" t="s">
        <v>203</v>
      </c>
      <c r="N982" s="246" t="s">
        <v>1611</v>
      </c>
    </row>
    <row r="983" spans="1:14" ht="54" x14ac:dyDescent="0.25">
      <c r="A983" s="241">
        <v>37</v>
      </c>
      <c r="B983" s="318" t="s">
        <v>800</v>
      </c>
      <c r="C983" s="88" t="s">
        <v>36</v>
      </c>
      <c r="D983" s="279" t="s">
        <v>764</v>
      </c>
      <c r="E983" s="279">
        <v>2021</v>
      </c>
      <c r="F983" s="246" t="s">
        <v>765</v>
      </c>
      <c r="G983" s="289">
        <v>48.3</v>
      </c>
      <c r="H983" s="289"/>
      <c r="I983" s="289"/>
      <c r="J983" s="289"/>
      <c r="K983" s="289"/>
      <c r="L983" s="328"/>
      <c r="M983" s="279" t="s">
        <v>203</v>
      </c>
      <c r="N983" s="246" t="s">
        <v>1564</v>
      </c>
    </row>
    <row r="984" spans="1:14" ht="18" x14ac:dyDescent="0.25">
      <c r="A984" s="241"/>
      <c r="B984" s="329" t="s">
        <v>801</v>
      </c>
      <c r="C984" s="330"/>
      <c r="D984" s="242"/>
      <c r="E984" s="242"/>
      <c r="F984" s="245"/>
      <c r="G984" s="331">
        <f>SUM(G985:G989)</f>
        <v>48.699999999999996</v>
      </c>
      <c r="H984" s="331">
        <f>SUM(H985:H989)</f>
        <v>58.500000000000007</v>
      </c>
      <c r="I984" s="331">
        <f>SUM(I985:I989)</f>
        <v>0</v>
      </c>
      <c r="J984" s="331">
        <f>SUM(J985:J989)</f>
        <v>0</v>
      </c>
      <c r="K984" s="331">
        <f>SUM(K985:K989)</f>
        <v>0</v>
      </c>
      <c r="L984" s="332">
        <f>SUM(G984:K984)</f>
        <v>107.2</v>
      </c>
      <c r="M984" s="279"/>
      <c r="N984" s="244"/>
    </row>
    <row r="985" spans="1:14" ht="54" x14ac:dyDescent="0.25">
      <c r="A985" s="241">
        <v>38</v>
      </c>
      <c r="B985" s="326" t="s">
        <v>802</v>
      </c>
      <c r="C985" s="88" t="s">
        <v>36</v>
      </c>
      <c r="D985" s="279" t="s">
        <v>764</v>
      </c>
      <c r="E985" s="279">
        <v>2021</v>
      </c>
      <c r="F985" s="246" t="s">
        <v>765</v>
      </c>
      <c r="G985" s="289">
        <v>36.4</v>
      </c>
      <c r="H985" s="119"/>
      <c r="I985" s="289"/>
      <c r="J985" s="289"/>
      <c r="K985" s="289"/>
      <c r="L985" s="328"/>
      <c r="M985" s="279" t="s">
        <v>203</v>
      </c>
      <c r="N985" s="117" t="s">
        <v>1564</v>
      </c>
    </row>
    <row r="986" spans="1:14" ht="54" x14ac:dyDescent="0.25">
      <c r="A986" s="241">
        <v>39</v>
      </c>
      <c r="B986" s="326" t="s">
        <v>803</v>
      </c>
      <c r="C986" s="88" t="s">
        <v>36</v>
      </c>
      <c r="D986" s="279" t="s">
        <v>764</v>
      </c>
      <c r="E986" s="279" t="s">
        <v>75</v>
      </c>
      <c r="F986" s="246" t="s">
        <v>765</v>
      </c>
      <c r="G986" s="289">
        <v>1.9</v>
      </c>
      <c r="H986" s="289">
        <v>1.2</v>
      </c>
      <c r="I986" s="289"/>
      <c r="J986" s="289"/>
      <c r="K986" s="289"/>
      <c r="L986" s="322"/>
      <c r="M986" s="279" t="s">
        <v>203</v>
      </c>
      <c r="N986" s="322" t="s">
        <v>1564</v>
      </c>
    </row>
    <row r="987" spans="1:14" ht="54" x14ac:dyDescent="0.25">
      <c r="A987" s="241">
        <v>40</v>
      </c>
      <c r="B987" s="326" t="s">
        <v>804</v>
      </c>
      <c r="C987" s="88" t="s">
        <v>36</v>
      </c>
      <c r="D987" s="279" t="s">
        <v>764</v>
      </c>
      <c r="E987" s="279" t="s">
        <v>75</v>
      </c>
      <c r="F987" s="246" t="s">
        <v>765</v>
      </c>
      <c r="G987" s="289">
        <v>10.4</v>
      </c>
      <c r="H987" s="289"/>
      <c r="I987" s="289"/>
      <c r="J987" s="289"/>
      <c r="K987" s="289"/>
      <c r="L987" s="328"/>
      <c r="M987" s="279" t="s">
        <v>203</v>
      </c>
      <c r="N987" s="322" t="s">
        <v>1564</v>
      </c>
    </row>
    <row r="988" spans="1:14" ht="54" x14ac:dyDescent="0.25">
      <c r="A988" s="241">
        <v>41</v>
      </c>
      <c r="B988" s="326" t="s">
        <v>805</v>
      </c>
      <c r="C988" s="88" t="s">
        <v>36</v>
      </c>
      <c r="D988" s="279" t="s">
        <v>764</v>
      </c>
      <c r="E988" s="279">
        <v>2022</v>
      </c>
      <c r="F988" s="246" t="s">
        <v>765</v>
      </c>
      <c r="G988" s="306"/>
      <c r="H988" s="306">
        <v>40.200000000000003</v>
      </c>
      <c r="I988" s="306"/>
      <c r="J988" s="306"/>
      <c r="K988" s="306"/>
      <c r="L988" s="322"/>
      <c r="M988" s="279" t="s">
        <v>203</v>
      </c>
      <c r="N988" s="322" t="s">
        <v>1564</v>
      </c>
    </row>
    <row r="989" spans="1:14" ht="54" x14ac:dyDescent="0.25">
      <c r="A989" s="241">
        <v>42</v>
      </c>
      <c r="B989" s="326" t="s">
        <v>806</v>
      </c>
      <c r="C989" s="88" t="s">
        <v>36</v>
      </c>
      <c r="D989" s="279" t="s">
        <v>764</v>
      </c>
      <c r="E989" s="279">
        <v>2022</v>
      </c>
      <c r="F989" s="246" t="s">
        <v>765</v>
      </c>
      <c r="G989" s="306"/>
      <c r="H989" s="306">
        <v>17.100000000000001</v>
      </c>
      <c r="I989" s="306"/>
      <c r="J989" s="306"/>
      <c r="K989" s="306"/>
      <c r="L989" s="322"/>
      <c r="M989" s="279" t="s">
        <v>203</v>
      </c>
      <c r="N989" s="322" t="s">
        <v>1564</v>
      </c>
    </row>
    <row r="990" spans="1:14" ht="18" x14ac:dyDescent="0.25">
      <c r="A990" s="320"/>
      <c r="B990" s="319" t="s">
        <v>754</v>
      </c>
      <c r="C990" s="88"/>
      <c r="D990" s="279"/>
      <c r="E990" s="279"/>
      <c r="F990" s="244"/>
      <c r="G990" s="62">
        <f>SUM(G991:G994)</f>
        <v>40.5</v>
      </c>
      <c r="H990" s="62">
        <f>SUM(H991:H994)</f>
        <v>76.599999999999994</v>
      </c>
      <c r="I990" s="62">
        <f>SUM(I991:I994)</f>
        <v>0</v>
      </c>
      <c r="J990" s="62">
        <f>SUM(J991:J994)</f>
        <v>0</v>
      </c>
      <c r="K990" s="62">
        <f>SUM(K991:K994)</f>
        <v>0</v>
      </c>
      <c r="L990" s="94">
        <f>SUM(G990:K990)</f>
        <v>117.1</v>
      </c>
      <c r="M990" s="279"/>
      <c r="N990" s="246"/>
    </row>
    <row r="991" spans="1:14" ht="54" x14ac:dyDescent="0.25">
      <c r="A991" s="333">
        <v>43</v>
      </c>
      <c r="B991" s="55" t="s">
        <v>807</v>
      </c>
      <c r="C991" s="88" t="s">
        <v>36</v>
      </c>
      <c r="D991" s="279" t="s">
        <v>764</v>
      </c>
      <c r="E991" s="279">
        <v>2021</v>
      </c>
      <c r="F991" s="246" t="s">
        <v>765</v>
      </c>
      <c r="G991" s="306">
        <v>36.1</v>
      </c>
      <c r="H991" s="306">
        <v>67.5</v>
      </c>
      <c r="I991" s="306"/>
      <c r="J991" s="306"/>
      <c r="K991" s="306"/>
      <c r="L991" s="322"/>
      <c r="M991" s="279" t="s">
        <v>203</v>
      </c>
      <c r="N991" s="322" t="s">
        <v>1609</v>
      </c>
    </row>
    <row r="992" spans="1:14" ht="54" x14ac:dyDescent="0.25">
      <c r="A992" s="333">
        <v>44</v>
      </c>
      <c r="B992" s="55" t="s">
        <v>808</v>
      </c>
      <c r="C992" s="88" t="s">
        <v>36</v>
      </c>
      <c r="D992" s="279" t="s">
        <v>764</v>
      </c>
      <c r="E992" s="279">
        <v>2021</v>
      </c>
      <c r="F992" s="246" t="s">
        <v>765</v>
      </c>
      <c r="G992" s="306">
        <v>2.1</v>
      </c>
      <c r="H992" s="306"/>
      <c r="I992" s="306"/>
      <c r="J992" s="306"/>
      <c r="K992" s="306"/>
      <c r="L992" s="94"/>
      <c r="M992" s="279" t="s">
        <v>203</v>
      </c>
      <c r="N992" s="322" t="s">
        <v>1609</v>
      </c>
    </row>
    <row r="993" spans="1:14" ht="54" x14ac:dyDescent="0.25">
      <c r="A993" s="333">
        <v>45</v>
      </c>
      <c r="B993" s="55" t="s">
        <v>809</v>
      </c>
      <c r="C993" s="88" t="s">
        <v>36</v>
      </c>
      <c r="D993" s="279" t="s">
        <v>764</v>
      </c>
      <c r="E993" s="279">
        <v>2021</v>
      </c>
      <c r="F993" s="246" t="s">
        <v>765</v>
      </c>
      <c r="G993" s="306">
        <v>2.2999999999999998</v>
      </c>
      <c r="H993" s="306">
        <v>7.1</v>
      </c>
      <c r="I993" s="306"/>
      <c r="J993" s="306"/>
      <c r="K993" s="306"/>
      <c r="L993" s="322"/>
      <c r="M993" s="279" t="s">
        <v>203</v>
      </c>
      <c r="N993" s="322" t="s">
        <v>1609</v>
      </c>
    </row>
    <row r="994" spans="1:14" ht="54" x14ac:dyDescent="0.25">
      <c r="A994" s="333">
        <v>46</v>
      </c>
      <c r="B994" s="55" t="s">
        <v>810</v>
      </c>
      <c r="C994" s="88" t="s">
        <v>36</v>
      </c>
      <c r="D994" s="279" t="s">
        <v>764</v>
      </c>
      <c r="E994" s="279">
        <v>2022</v>
      </c>
      <c r="F994" s="246" t="s">
        <v>765</v>
      </c>
      <c r="G994" s="289"/>
      <c r="H994" s="324">
        <v>2</v>
      </c>
      <c r="I994" s="306"/>
      <c r="J994" s="306"/>
      <c r="K994" s="306"/>
      <c r="L994" s="322"/>
      <c r="M994" s="279" t="s">
        <v>203</v>
      </c>
      <c r="N994" s="322" t="s">
        <v>1609</v>
      </c>
    </row>
    <row r="995" spans="1:14" ht="18" x14ac:dyDescent="0.25">
      <c r="A995" s="333"/>
      <c r="B995" s="319" t="s">
        <v>757</v>
      </c>
      <c r="C995" s="321"/>
      <c r="D995" s="250"/>
      <c r="E995" s="250"/>
      <c r="F995" s="251"/>
      <c r="G995" s="334">
        <f>SUM(G996:G999)</f>
        <v>108</v>
      </c>
      <c r="H995" s="334">
        <f>SUM(H996:H999)</f>
        <v>0</v>
      </c>
      <c r="I995" s="334">
        <f>SUM(I996:I999)</f>
        <v>45.2</v>
      </c>
      <c r="J995" s="334">
        <f>SUM(J996:J999)</f>
        <v>0</v>
      </c>
      <c r="K995" s="334">
        <f>SUM(K996:K999)</f>
        <v>0</v>
      </c>
      <c r="L995" s="94">
        <f>SUM(G995:K995)</f>
        <v>153.19999999999999</v>
      </c>
      <c r="M995" s="250"/>
      <c r="N995" s="251"/>
    </row>
    <row r="996" spans="1:14" ht="54" x14ac:dyDescent="0.25">
      <c r="A996" s="333">
        <v>47</v>
      </c>
      <c r="B996" s="318" t="s">
        <v>811</v>
      </c>
      <c r="C996" s="88" t="s">
        <v>36</v>
      </c>
      <c r="D996" s="279" t="s">
        <v>764</v>
      </c>
      <c r="E996" s="279">
        <v>2021</v>
      </c>
      <c r="F996" s="246" t="s">
        <v>765</v>
      </c>
      <c r="G996" s="324">
        <v>40</v>
      </c>
      <c r="H996" s="306"/>
      <c r="I996" s="306"/>
      <c r="J996" s="306"/>
      <c r="K996" s="306"/>
      <c r="L996" s="94"/>
      <c r="M996" s="279" t="s">
        <v>203</v>
      </c>
      <c r="N996" s="246" t="s">
        <v>1613</v>
      </c>
    </row>
    <row r="997" spans="1:14" ht="54" x14ac:dyDescent="0.25">
      <c r="A997" s="333">
        <v>48</v>
      </c>
      <c r="B997" s="318" t="s">
        <v>812</v>
      </c>
      <c r="C997" s="88" t="s">
        <v>36</v>
      </c>
      <c r="D997" s="279" t="s">
        <v>764</v>
      </c>
      <c r="E997" s="279">
        <v>2021</v>
      </c>
      <c r="F997" s="246" t="s">
        <v>765</v>
      </c>
      <c r="G997" s="306">
        <v>12.7</v>
      </c>
      <c r="H997" s="306"/>
      <c r="I997" s="306"/>
      <c r="J997" s="306"/>
      <c r="K997" s="306"/>
      <c r="L997" s="94"/>
      <c r="M997" s="279" t="s">
        <v>203</v>
      </c>
      <c r="N997" s="246" t="s">
        <v>1614</v>
      </c>
    </row>
    <row r="998" spans="1:14" ht="54" x14ac:dyDescent="0.25">
      <c r="A998" s="333">
        <v>49</v>
      </c>
      <c r="B998" s="318" t="s">
        <v>813</v>
      </c>
      <c r="C998" s="88" t="s">
        <v>36</v>
      </c>
      <c r="D998" s="279" t="s">
        <v>764</v>
      </c>
      <c r="E998" s="279">
        <v>2021</v>
      </c>
      <c r="F998" s="246" t="s">
        <v>765</v>
      </c>
      <c r="G998" s="306">
        <v>55.3</v>
      </c>
      <c r="H998" s="306"/>
      <c r="I998" s="306"/>
      <c r="J998" s="306"/>
      <c r="K998" s="306"/>
      <c r="L998" s="94"/>
      <c r="M998" s="279" t="s">
        <v>203</v>
      </c>
      <c r="N998" s="246" t="s">
        <v>1614</v>
      </c>
    </row>
    <row r="999" spans="1:14" ht="54" x14ac:dyDescent="0.25">
      <c r="A999" s="333">
        <v>50</v>
      </c>
      <c r="B999" s="318" t="s">
        <v>814</v>
      </c>
      <c r="C999" s="88" t="s">
        <v>36</v>
      </c>
      <c r="D999" s="279" t="s">
        <v>764</v>
      </c>
      <c r="E999" s="279">
        <v>2023</v>
      </c>
      <c r="F999" s="245" t="s">
        <v>765</v>
      </c>
      <c r="G999" s="306"/>
      <c r="H999" s="306"/>
      <c r="I999" s="306">
        <v>45.2</v>
      </c>
      <c r="J999" s="306"/>
      <c r="K999" s="306"/>
      <c r="L999" s="94"/>
      <c r="M999" s="279" t="s">
        <v>203</v>
      </c>
      <c r="N999" s="246" t="s">
        <v>1615</v>
      </c>
    </row>
    <row r="1000" spans="1:14" ht="18" x14ac:dyDescent="0.25">
      <c r="A1000" s="333"/>
      <c r="B1000" s="319" t="s">
        <v>815</v>
      </c>
      <c r="C1000" s="321"/>
      <c r="D1000" s="250"/>
      <c r="E1000" s="250"/>
      <c r="F1000" s="254"/>
      <c r="G1000" s="62">
        <f>SUM(G1001:G1004)</f>
        <v>47.286000000000001</v>
      </c>
      <c r="H1000" s="62">
        <f>SUM(H1001:H1004)</f>
        <v>0</v>
      </c>
      <c r="I1000" s="62">
        <f>SUM(I1001:I1004)</f>
        <v>175</v>
      </c>
      <c r="J1000" s="62">
        <f>SUM(J1001:J1004)</f>
        <v>0</v>
      </c>
      <c r="K1000" s="62">
        <f>SUM(K1001:K1004)</f>
        <v>0</v>
      </c>
      <c r="L1000" s="94">
        <f>SUM(G1000:K1000)</f>
        <v>222.286</v>
      </c>
      <c r="M1000" s="250"/>
      <c r="N1000" s="251"/>
    </row>
    <row r="1001" spans="1:14" ht="18" customHeight="1" x14ac:dyDescent="0.25">
      <c r="A1001" s="534">
        <v>51</v>
      </c>
      <c r="B1001" s="516" t="s">
        <v>816</v>
      </c>
      <c r="C1001" s="530" t="s">
        <v>36</v>
      </c>
      <c r="D1001" s="475" t="s">
        <v>764</v>
      </c>
      <c r="E1001" s="475">
        <v>2021</v>
      </c>
      <c r="F1001" s="486" t="s">
        <v>765</v>
      </c>
      <c r="G1001" s="306">
        <v>42.557000000000002</v>
      </c>
      <c r="H1001" s="306"/>
      <c r="I1001" s="306"/>
      <c r="J1001" s="306"/>
      <c r="K1001" s="306"/>
      <c r="L1001" s="94"/>
      <c r="M1001" s="279" t="s">
        <v>143</v>
      </c>
      <c r="N1001" s="246" t="s">
        <v>1616</v>
      </c>
    </row>
    <row r="1002" spans="1:14" ht="39" customHeight="1" x14ac:dyDescent="0.25">
      <c r="A1002" s="535"/>
      <c r="B1002" s="529"/>
      <c r="C1002" s="531"/>
      <c r="D1002" s="476"/>
      <c r="E1002" s="476"/>
      <c r="F1002" s="487"/>
      <c r="G1002" s="306">
        <v>4.7290000000000001</v>
      </c>
      <c r="H1002" s="306"/>
      <c r="I1002" s="306"/>
      <c r="J1002" s="306"/>
      <c r="K1002" s="306"/>
      <c r="L1002" s="94"/>
      <c r="M1002" s="279" t="s">
        <v>203</v>
      </c>
      <c r="N1002" s="246" t="s">
        <v>1616</v>
      </c>
    </row>
    <row r="1003" spans="1:14" ht="54" x14ac:dyDescent="0.25">
      <c r="A1003" s="333">
        <v>52</v>
      </c>
      <c r="B1003" s="55" t="s">
        <v>817</v>
      </c>
      <c r="C1003" s="88" t="s">
        <v>36</v>
      </c>
      <c r="D1003" s="279" t="s">
        <v>764</v>
      </c>
      <c r="E1003" s="279">
        <v>2023</v>
      </c>
      <c r="F1003" s="246" t="s">
        <v>765</v>
      </c>
      <c r="G1003" s="306"/>
      <c r="H1003" s="324"/>
      <c r="I1003" s="324">
        <v>150</v>
      </c>
      <c r="J1003" s="306"/>
      <c r="K1003" s="306"/>
      <c r="L1003" s="94"/>
      <c r="M1003" s="279" t="s">
        <v>203</v>
      </c>
      <c r="N1003" s="246" t="s">
        <v>1564</v>
      </c>
    </row>
    <row r="1004" spans="1:14" ht="54" x14ac:dyDescent="0.25">
      <c r="A1004" s="333">
        <v>53</v>
      </c>
      <c r="B1004" s="55" t="s">
        <v>818</v>
      </c>
      <c r="C1004" s="88" t="s">
        <v>36</v>
      </c>
      <c r="D1004" s="279" t="s">
        <v>764</v>
      </c>
      <c r="E1004" s="279">
        <v>2023</v>
      </c>
      <c r="F1004" s="246" t="s">
        <v>765</v>
      </c>
      <c r="G1004" s="306"/>
      <c r="H1004" s="324"/>
      <c r="I1004" s="324">
        <v>25</v>
      </c>
      <c r="J1004" s="306"/>
      <c r="K1004" s="306"/>
      <c r="L1004" s="94"/>
      <c r="M1004" s="279" t="s">
        <v>203</v>
      </c>
      <c r="N1004" s="246" t="s">
        <v>1564</v>
      </c>
    </row>
    <row r="1005" spans="1:14" ht="18" customHeight="1" x14ac:dyDescent="0.25">
      <c r="A1005" s="333"/>
      <c r="B1005" s="319" t="s">
        <v>819</v>
      </c>
      <c r="C1005" s="88" t="s">
        <v>47</v>
      </c>
      <c r="D1005" s="279" t="s">
        <v>764</v>
      </c>
      <c r="E1005" s="279">
        <v>2021</v>
      </c>
      <c r="F1005" s="97"/>
      <c r="G1005" s="62">
        <f>SUM(G1006:G1010)</f>
        <v>28.599999999999998</v>
      </c>
      <c r="H1005" s="62">
        <f>SUM(H1006:H1010)</f>
        <v>10.6</v>
      </c>
      <c r="I1005" s="62">
        <f>SUM(I1006:I1010)</f>
        <v>0</v>
      </c>
      <c r="J1005" s="62">
        <f>SUM(J1006:J1010)</f>
        <v>0</v>
      </c>
      <c r="K1005" s="62">
        <f>SUM(K1006:K1010)</f>
        <v>0</v>
      </c>
      <c r="L1005" s="94">
        <f>SUM(G1005:K1005)</f>
        <v>39.199999999999996</v>
      </c>
      <c r="M1005" s="279"/>
      <c r="N1005" s="246"/>
    </row>
    <row r="1006" spans="1:14" ht="54" x14ac:dyDescent="0.25">
      <c r="A1006" s="333">
        <v>54</v>
      </c>
      <c r="B1006" s="55" t="s">
        <v>820</v>
      </c>
      <c r="C1006" s="88" t="s">
        <v>36</v>
      </c>
      <c r="D1006" s="279" t="s">
        <v>764</v>
      </c>
      <c r="E1006" s="279">
        <v>2021</v>
      </c>
      <c r="F1006" s="246" t="s">
        <v>765</v>
      </c>
      <c r="G1006" s="306">
        <v>17.899999999999999</v>
      </c>
      <c r="H1006" s="306"/>
      <c r="I1006" s="306"/>
      <c r="J1006" s="306"/>
      <c r="K1006" s="306"/>
      <c r="L1006" s="94"/>
      <c r="M1006" s="279" t="s">
        <v>203</v>
      </c>
      <c r="N1006" s="246" t="s">
        <v>1616</v>
      </c>
    </row>
    <row r="1007" spans="1:14" ht="54" x14ac:dyDescent="0.25">
      <c r="A1007" s="333">
        <v>55</v>
      </c>
      <c r="B1007" s="55" t="s">
        <v>821</v>
      </c>
      <c r="C1007" s="88" t="s">
        <v>36</v>
      </c>
      <c r="D1007" s="279" t="s">
        <v>764</v>
      </c>
      <c r="E1007" s="279">
        <v>2021</v>
      </c>
      <c r="F1007" s="246" t="s">
        <v>765</v>
      </c>
      <c r="G1007" s="306">
        <v>7.8</v>
      </c>
      <c r="H1007" s="306"/>
      <c r="I1007" s="306"/>
      <c r="J1007" s="306"/>
      <c r="K1007" s="306"/>
      <c r="L1007" s="94"/>
      <c r="M1007" s="279" t="s">
        <v>203</v>
      </c>
      <c r="N1007" s="246" t="s">
        <v>1616</v>
      </c>
    </row>
    <row r="1008" spans="1:14" ht="54" x14ac:dyDescent="0.25">
      <c r="A1008" s="333">
        <v>56</v>
      </c>
      <c r="B1008" s="55" t="s">
        <v>822</v>
      </c>
      <c r="C1008" s="88" t="s">
        <v>36</v>
      </c>
      <c r="D1008" s="279" t="s">
        <v>764</v>
      </c>
      <c r="E1008" s="279">
        <v>2021</v>
      </c>
      <c r="F1008" s="246" t="s">
        <v>765</v>
      </c>
      <c r="G1008" s="306">
        <v>2.9</v>
      </c>
      <c r="H1008" s="306"/>
      <c r="I1008" s="306"/>
      <c r="J1008" s="306"/>
      <c r="K1008" s="306"/>
      <c r="L1008" s="94"/>
      <c r="M1008" s="279" t="s">
        <v>203</v>
      </c>
      <c r="N1008" s="246" t="s">
        <v>1616</v>
      </c>
    </row>
    <row r="1009" spans="1:14" ht="18" customHeight="1" x14ac:dyDescent="0.25">
      <c r="A1009" s="333">
        <v>57</v>
      </c>
      <c r="B1009" s="55" t="s">
        <v>823</v>
      </c>
      <c r="C1009" s="88" t="s">
        <v>36</v>
      </c>
      <c r="D1009" s="279" t="s">
        <v>764</v>
      </c>
      <c r="E1009" s="279">
        <v>2022</v>
      </c>
      <c r="F1009" s="486" t="s">
        <v>765</v>
      </c>
      <c r="G1009" s="306"/>
      <c r="H1009" s="306">
        <v>6.1</v>
      </c>
      <c r="I1009" s="306"/>
      <c r="J1009" s="306"/>
      <c r="K1009" s="306"/>
      <c r="L1009" s="322"/>
      <c r="M1009" s="279" t="s">
        <v>203</v>
      </c>
      <c r="N1009" s="322" t="s">
        <v>1564</v>
      </c>
    </row>
    <row r="1010" spans="1:14" ht="18" x14ac:dyDescent="0.25">
      <c r="A1010" s="333">
        <v>58</v>
      </c>
      <c r="B1010" s="55" t="s">
        <v>824</v>
      </c>
      <c r="C1010" s="88" t="s">
        <v>36</v>
      </c>
      <c r="D1010" s="279" t="s">
        <v>764</v>
      </c>
      <c r="E1010" s="279">
        <v>2022</v>
      </c>
      <c r="F1010" s="487"/>
      <c r="G1010" s="306"/>
      <c r="H1010" s="306">
        <v>4.5</v>
      </c>
      <c r="I1010" s="306"/>
      <c r="J1010" s="306"/>
      <c r="K1010" s="306"/>
      <c r="L1010" s="322"/>
      <c r="M1010" s="279" t="s">
        <v>203</v>
      </c>
      <c r="N1010" s="322" t="s">
        <v>1564</v>
      </c>
    </row>
    <row r="1011" spans="1:14" ht="18" customHeight="1" x14ac:dyDescent="0.25">
      <c r="A1011" s="333"/>
      <c r="B1011" s="319" t="s">
        <v>825</v>
      </c>
      <c r="C1011" s="321"/>
      <c r="D1011" s="250"/>
      <c r="E1011" s="250"/>
      <c r="F1011" s="254"/>
      <c r="G1011" s="62">
        <f>SUM(G1012:G1023)</f>
        <v>29.6</v>
      </c>
      <c r="H1011" s="62">
        <f>SUM(H1012:H1023)</f>
        <v>8.1999999999999993</v>
      </c>
      <c r="I1011" s="62">
        <f>SUM(I1012:I1023)</f>
        <v>83.300000000000011</v>
      </c>
      <c r="J1011" s="62">
        <f>SUM(J1012:J1023)</f>
        <v>0</v>
      </c>
      <c r="K1011" s="62">
        <f>SUM(K1012:K1023)</f>
        <v>0</v>
      </c>
      <c r="L1011" s="94">
        <f>SUM(G1011:K1011)</f>
        <v>121.10000000000001</v>
      </c>
      <c r="M1011" s="250"/>
      <c r="N1011" s="251"/>
    </row>
    <row r="1012" spans="1:14" ht="54" x14ac:dyDescent="0.25">
      <c r="A1012" s="333">
        <v>59</v>
      </c>
      <c r="B1012" s="55" t="s">
        <v>826</v>
      </c>
      <c r="C1012" s="88" t="s">
        <v>36</v>
      </c>
      <c r="D1012" s="279" t="s">
        <v>764</v>
      </c>
      <c r="E1012" s="279">
        <v>2021</v>
      </c>
      <c r="F1012" s="246" t="s">
        <v>765</v>
      </c>
      <c r="G1012" s="306">
        <v>1.2</v>
      </c>
      <c r="H1012" s="306"/>
      <c r="I1012" s="306"/>
      <c r="J1012" s="306"/>
      <c r="K1012" s="306"/>
      <c r="L1012" s="94"/>
      <c r="M1012" s="279" t="s">
        <v>203</v>
      </c>
      <c r="N1012" s="246" t="s">
        <v>1617</v>
      </c>
    </row>
    <row r="1013" spans="1:14" ht="54" x14ac:dyDescent="0.25">
      <c r="A1013" s="333">
        <v>60</v>
      </c>
      <c r="B1013" s="55" t="s">
        <v>827</v>
      </c>
      <c r="C1013" s="88" t="s">
        <v>36</v>
      </c>
      <c r="D1013" s="279" t="s">
        <v>764</v>
      </c>
      <c r="E1013" s="279">
        <v>2021</v>
      </c>
      <c r="F1013" s="246" t="s">
        <v>765</v>
      </c>
      <c r="G1013" s="306">
        <v>1.2</v>
      </c>
      <c r="H1013" s="306"/>
      <c r="I1013" s="306"/>
      <c r="J1013" s="306"/>
      <c r="K1013" s="306"/>
      <c r="L1013" s="94"/>
      <c r="M1013" s="279" t="s">
        <v>203</v>
      </c>
      <c r="N1013" s="246" t="s">
        <v>1617</v>
      </c>
    </row>
    <row r="1014" spans="1:14" ht="54" x14ac:dyDescent="0.25">
      <c r="A1014" s="333">
        <v>61</v>
      </c>
      <c r="B1014" s="55" t="s">
        <v>828</v>
      </c>
      <c r="C1014" s="88" t="s">
        <v>36</v>
      </c>
      <c r="D1014" s="279" t="s">
        <v>764</v>
      </c>
      <c r="E1014" s="279">
        <v>2021</v>
      </c>
      <c r="F1014" s="246" t="s">
        <v>765</v>
      </c>
      <c r="G1014" s="306">
        <v>2.2000000000000002</v>
      </c>
      <c r="H1014" s="306"/>
      <c r="I1014" s="306"/>
      <c r="J1014" s="306"/>
      <c r="K1014" s="306"/>
      <c r="L1014" s="94"/>
      <c r="M1014" s="279" t="s">
        <v>203</v>
      </c>
      <c r="N1014" s="246" t="s">
        <v>1617</v>
      </c>
    </row>
    <row r="1015" spans="1:14" ht="18" customHeight="1" x14ac:dyDescent="0.25">
      <c r="A1015" s="333">
        <v>62</v>
      </c>
      <c r="B1015" s="55" t="s">
        <v>1637</v>
      </c>
      <c r="C1015" s="88" t="s">
        <v>36</v>
      </c>
      <c r="D1015" s="279" t="s">
        <v>764</v>
      </c>
      <c r="E1015" s="279">
        <v>2021</v>
      </c>
      <c r="F1015" s="246" t="s">
        <v>765</v>
      </c>
      <c r="G1015" s="306">
        <v>10</v>
      </c>
      <c r="H1015" s="306"/>
      <c r="I1015" s="306"/>
      <c r="J1015" s="306"/>
      <c r="K1015" s="306"/>
      <c r="L1015" s="94"/>
      <c r="M1015" s="279" t="s">
        <v>203</v>
      </c>
      <c r="N1015" s="246" t="s">
        <v>1638</v>
      </c>
    </row>
    <row r="1016" spans="1:14" ht="54" x14ac:dyDescent="0.25">
      <c r="A1016" s="333">
        <v>63</v>
      </c>
      <c r="B1016" s="55" t="s">
        <v>1639</v>
      </c>
      <c r="C1016" s="88" t="s">
        <v>36</v>
      </c>
      <c r="D1016" s="279" t="s">
        <v>764</v>
      </c>
      <c r="E1016" s="279">
        <v>2021</v>
      </c>
      <c r="F1016" s="246" t="s">
        <v>765</v>
      </c>
      <c r="G1016" s="306">
        <v>15</v>
      </c>
      <c r="H1016" s="306"/>
      <c r="I1016" s="306"/>
      <c r="J1016" s="306"/>
      <c r="K1016" s="306"/>
      <c r="L1016" s="94"/>
      <c r="M1016" s="279" t="s">
        <v>203</v>
      </c>
      <c r="N1016" s="246" t="s">
        <v>1640</v>
      </c>
    </row>
    <row r="1017" spans="1:14" ht="18" x14ac:dyDescent="0.25">
      <c r="A1017" s="333">
        <v>64</v>
      </c>
      <c r="B1017" s="55" t="s">
        <v>829</v>
      </c>
      <c r="C1017" s="88" t="s">
        <v>36</v>
      </c>
      <c r="D1017" s="279" t="s">
        <v>764</v>
      </c>
      <c r="E1017" s="279">
        <v>2022</v>
      </c>
      <c r="F1017" s="486" t="s">
        <v>765</v>
      </c>
      <c r="G1017" s="306"/>
      <c r="H1017" s="324">
        <v>1.1000000000000001</v>
      </c>
      <c r="I1017" s="306"/>
      <c r="J1017" s="306"/>
      <c r="K1017" s="306"/>
      <c r="L1017" s="322"/>
      <c r="M1017" s="279" t="s">
        <v>203</v>
      </c>
      <c r="N1017" s="322" t="s">
        <v>1564</v>
      </c>
    </row>
    <row r="1018" spans="1:14" ht="18" x14ac:dyDescent="0.25">
      <c r="A1018" s="333">
        <v>65</v>
      </c>
      <c r="B1018" s="55" t="s">
        <v>830</v>
      </c>
      <c r="C1018" s="88" t="s">
        <v>36</v>
      </c>
      <c r="D1018" s="279" t="s">
        <v>764</v>
      </c>
      <c r="E1018" s="279">
        <v>2022</v>
      </c>
      <c r="F1018" s="502"/>
      <c r="G1018" s="306"/>
      <c r="H1018" s="306">
        <v>3.4</v>
      </c>
      <c r="I1018" s="306"/>
      <c r="J1018" s="306"/>
      <c r="K1018" s="306"/>
      <c r="L1018" s="322"/>
      <c r="M1018" s="279" t="s">
        <v>203</v>
      </c>
      <c r="N1018" s="322" t="s">
        <v>1564</v>
      </c>
    </row>
    <row r="1019" spans="1:14" ht="18" x14ac:dyDescent="0.25">
      <c r="A1019" s="333">
        <v>66</v>
      </c>
      <c r="B1019" s="55" t="s">
        <v>831</v>
      </c>
      <c r="C1019" s="88" t="s">
        <v>36</v>
      </c>
      <c r="D1019" s="279" t="s">
        <v>764</v>
      </c>
      <c r="E1019" s="279">
        <v>2022</v>
      </c>
      <c r="F1019" s="487"/>
      <c r="G1019" s="306"/>
      <c r="H1019" s="306">
        <v>3.7</v>
      </c>
      <c r="I1019" s="306"/>
      <c r="J1019" s="306"/>
      <c r="K1019" s="306"/>
      <c r="L1019" s="322"/>
      <c r="M1019" s="279" t="s">
        <v>203</v>
      </c>
      <c r="N1019" s="322" t="s">
        <v>1564</v>
      </c>
    </row>
    <row r="1020" spans="1:14" ht="54" x14ac:dyDescent="0.25">
      <c r="A1020" s="333">
        <v>67</v>
      </c>
      <c r="B1020" s="55" t="s">
        <v>832</v>
      </c>
      <c r="C1020" s="88" t="s">
        <v>36</v>
      </c>
      <c r="D1020" s="279" t="s">
        <v>764</v>
      </c>
      <c r="E1020" s="279">
        <v>2023</v>
      </c>
      <c r="F1020" s="246" t="s">
        <v>765</v>
      </c>
      <c r="G1020" s="306"/>
      <c r="H1020" s="306"/>
      <c r="I1020" s="306">
        <v>2.5</v>
      </c>
      <c r="J1020" s="306"/>
      <c r="K1020" s="306"/>
      <c r="L1020" s="94"/>
      <c r="M1020" s="279" t="s">
        <v>203</v>
      </c>
      <c r="N1020" s="322" t="s">
        <v>1564</v>
      </c>
    </row>
    <row r="1021" spans="1:14" ht="63" customHeight="1" x14ac:dyDescent="0.25">
      <c r="A1021" s="333">
        <v>68</v>
      </c>
      <c r="B1021" s="55" t="s">
        <v>833</v>
      </c>
      <c r="C1021" s="88" t="s">
        <v>36</v>
      </c>
      <c r="D1021" s="279" t="s">
        <v>764</v>
      </c>
      <c r="E1021" s="279">
        <v>2023</v>
      </c>
      <c r="F1021" s="246" t="s">
        <v>765</v>
      </c>
      <c r="G1021" s="306"/>
      <c r="H1021" s="306"/>
      <c r="I1021" s="306">
        <v>5.2</v>
      </c>
      <c r="J1021" s="306"/>
      <c r="K1021" s="306"/>
      <c r="L1021" s="94"/>
      <c r="M1021" s="279" t="s">
        <v>203</v>
      </c>
      <c r="N1021" s="322" t="s">
        <v>1564</v>
      </c>
    </row>
    <row r="1022" spans="1:14" ht="54" x14ac:dyDescent="0.25">
      <c r="A1022" s="333">
        <v>69</v>
      </c>
      <c r="B1022" s="55" t="s">
        <v>834</v>
      </c>
      <c r="C1022" s="88" t="s">
        <v>36</v>
      </c>
      <c r="D1022" s="279" t="s">
        <v>764</v>
      </c>
      <c r="E1022" s="279">
        <v>2023</v>
      </c>
      <c r="F1022" s="246" t="s">
        <v>765</v>
      </c>
      <c r="G1022" s="324"/>
      <c r="H1022" s="306"/>
      <c r="I1022" s="306">
        <v>36.4</v>
      </c>
      <c r="J1022" s="306"/>
      <c r="K1022" s="306"/>
      <c r="L1022" s="94"/>
      <c r="M1022" s="279" t="s">
        <v>203</v>
      </c>
      <c r="N1022" s="322" t="s">
        <v>1564</v>
      </c>
    </row>
    <row r="1023" spans="1:14" ht="54" x14ac:dyDescent="0.25">
      <c r="A1023" s="333">
        <v>70</v>
      </c>
      <c r="B1023" s="55" t="s">
        <v>835</v>
      </c>
      <c r="C1023" s="88" t="s">
        <v>36</v>
      </c>
      <c r="D1023" s="279" t="s">
        <v>764</v>
      </c>
      <c r="E1023" s="279">
        <v>2023</v>
      </c>
      <c r="F1023" s="246" t="s">
        <v>765</v>
      </c>
      <c r="G1023" s="306"/>
      <c r="H1023" s="306"/>
      <c r="I1023" s="306">
        <v>39.200000000000003</v>
      </c>
      <c r="J1023" s="306"/>
      <c r="K1023" s="306"/>
      <c r="L1023" s="94"/>
      <c r="M1023" s="279" t="s">
        <v>203</v>
      </c>
      <c r="N1023" s="322" t="s">
        <v>1564</v>
      </c>
    </row>
    <row r="1024" spans="1:14" ht="18" x14ac:dyDescent="0.25">
      <c r="A1024" s="333"/>
      <c r="B1024" s="319" t="s">
        <v>836</v>
      </c>
      <c r="C1024" s="321"/>
      <c r="D1024" s="250"/>
      <c r="E1024" s="250"/>
      <c r="F1024" s="254"/>
      <c r="G1024" s="327">
        <f>SUM(G1025:G1032)</f>
        <v>16</v>
      </c>
      <c r="H1024" s="327">
        <f>SUM(H1025:H1032)</f>
        <v>116.5</v>
      </c>
      <c r="I1024" s="327">
        <f>SUM(I1025:I1032)</f>
        <v>60</v>
      </c>
      <c r="J1024" s="327">
        <f>SUM(J1025:J1032)</f>
        <v>0</v>
      </c>
      <c r="K1024" s="327">
        <f>SUM(K1025:K1032)</f>
        <v>0</v>
      </c>
      <c r="L1024" s="94">
        <f>SUM(G1024:K1024)</f>
        <v>192.5</v>
      </c>
      <c r="M1024" s="250"/>
      <c r="N1024" s="251"/>
    </row>
    <row r="1025" spans="1:14" ht="54" x14ac:dyDescent="0.25">
      <c r="A1025" s="333">
        <v>71</v>
      </c>
      <c r="B1025" s="55" t="s">
        <v>837</v>
      </c>
      <c r="C1025" s="88" t="s">
        <v>36</v>
      </c>
      <c r="D1025" s="279" t="s">
        <v>764</v>
      </c>
      <c r="E1025" s="279">
        <v>2021</v>
      </c>
      <c r="F1025" s="245" t="s">
        <v>765</v>
      </c>
      <c r="G1025" s="324">
        <v>16</v>
      </c>
      <c r="H1025" s="306"/>
      <c r="I1025" s="306"/>
      <c r="J1025" s="306"/>
      <c r="K1025" s="306"/>
      <c r="L1025" s="94"/>
      <c r="M1025" s="279" t="s">
        <v>203</v>
      </c>
      <c r="N1025" s="246" t="s">
        <v>1564</v>
      </c>
    </row>
    <row r="1026" spans="1:14" ht="18" customHeight="1" x14ac:dyDescent="0.25">
      <c r="A1026" s="333">
        <v>72</v>
      </c>
      <c r="B1026" s="335" t="s">
        <v>838</v>
      </c>
      <c r="C1026" s="88" t="s">
        <v>36</v>
      </c>
      <c r="D1026" s="279" t="s">
        <v>764</v>
      </c>
      <c r="E1026" s="279">
        <v>2022</v>
      </c>
      <c r="F1026" s="246" t="s">
        <v>765</v>
      </c>
      <c r="G1026" s="306"/>
      <c r="H1026" s="306">
        <v>58.5</v>
      </c>
      <c r="I1026" s="306"/>
      <c r="J1026" s="306"/>
      <c r="K1026" s="306"/>
      <c r="L1026" s="322"/>
      <c r="M1026" s="279" t="s">
        <v>203</v>
      </c>
      <c r="N1026" s="322" t="s">
        <v>1564</v>
      </c>
    </row>
    <row r="1027" spans="1:14" ht="54" x14ac:dyDescent="0.25">
      <c r="A1027" s="333">
        <v>73</v>
      </c>
      <c r="B1027" s="335" t="s">
        <v>839</v>
      </c>
      <c r="C1027" s="88" t="s">
        <v>36</v>
      </c>
      <c r="D1027" s="279" t="s">
        <v>764</v>
      </c>
      <c r="E1027" s="279">
        <v>2022</v>
      </c>
      <c r="F1027" s="246" t="s">
        <v>765</v>
      </c>
      <c r="G1027" s="306"/>
      <c r="H1027" s="324">
        <v>16</v>
      </c>
      <c r="I1027" s="306"/>
      <c r="J1027" s="306"/>
      <c r="K1027" s="306"/>
      <c r="L1027" s="322"/>
      <c r="M1027" s="279" t="s">
        <v>203</v>
      </c>
      <c r="N1027" s="322" t="s">
        <v>1564</v>
      </c>
    </row>
    <row r="1028" spans="1:14" ht="18" customHeight="1" x14ac:dyDescent="0.25">
      <c r="A1028" s="333">
        <v>74</v>
      </c>
      <c r="B1028" s="335" t="s">
        <v>840</v>
      </c>
      <c r="C1028" s="88" t="s">
        <v>36</v>
      </c>
      <c r="D1028" s="279" t="s">
        <v>764</v>
      </c>
      <c r="E1028" s="279">
        <v>2022</v>
      </c>
      <c r="F1028" s="246" t="s">
        <v>765</v>
      </c>
      <c r="G1028" s="306"/>
      <c r="H1028" s="324">
        <v>8</v>
      </c>
      <c r="I1028" s="306"/>
      <c r="J1028" s="306"/>
      <c r="K1028" s="306"/>
      <c r="L1028" s="322"/>
      <c r="M1028" s="279" t="s">
        <v>203</v>
      </c>
      <c r="N1028" s="322" t="s">
        <v>1564</v>
      </c>
    </row>
    <row r="1029" spans="1:14" ht="54" x14ac:dyDescent="0.25">
      <c r="A1029" s="333">
        <v>75</v>
      </c>
      <c r="B1029" s="335" t="s">
        <v>841</v>
      </c>
      <c r="C1029" s="88" t="s">
        <v>36</v>
      </c>
      <c r="D1029" s="279" t="s">
        <v>764</v>
      </c>
      <c r="E1029" s="279">
        <v>2022</v>
      </c>
      <c r="F1029" s="246" t="s">
        <v>765</v>
      </c>
      <c r="G1029" s="306"/>
      <c r="H1029" s="324">
        <v>15</v>
      </c>
      <c r="I1029" s="306"/>
      <c r="J1029" s="306"/>
      <c r="K1029" s="306"/>
      <c r="L1029" s="322"/>
      <c r="M1029" s="279" t="s">
        <v>203</v>
      </c>
      <c r="N1029" s="322" t="s">
        <v>1564</v>
      </c>
    </row>
    <row r="1030" spans="1:14" ht="54" x14ac:dyDescent="0.25">
      <c r="A1030" s="333">
        <v>76</v>
      </c>
      <c r="B1030" s="335" t="s">
        <v>842</v>
      </c>
      <c r="C1030" s="88" t="s">
        <v>36</v>
      </c>
      <c r="D1030" s="279" t="s">
        <v>764</v>
      </c>
      <c r="E1030" s="279">
        <v>2022</v>
      </c>
      <c r="F1030" s="246" t="s">
        <v>765</v>
      </c>
      <c r="G1030" s="306"/>
      <c r="H1030" s="324">
        <v>15</v>
      </c>
      <c r="I1030" s="306"/>
      <c r="J1030" s="306"/>
      <c r="K1030" s="306"/>
      <c r="L1030" s="322"/>
      <c r="M1030" s="279" t="s">
        <v>203</v>
      </c>
      <c r="N1030" s="322" t="s">
        <v>1564</v>
      </c>
    </row>
    <row r="1031" spans="1:14" ht="54" x14ac:dyDescent="0.25">
      <c r="A1031" s="333">
        <v>77</v>
      </c>
      <c r="B1031" s="335" t="s">
        <v>1618</v>
      </c>
      <c r="C1031" s="88" t="s">
        <v>36</v>
      </c>
      <c r="D1031" s="279" t="s">
        <v>764</v>
      </c>
      <c r="E1031" s="279">
        <v>2022</v>
      </c>
      <c r="F1031" s="246" t="s">
        <v>765</v>
      </c>
      <c r="G1031" s="306"/>
      <c r="H1031" s="324">
        <v>4</v>
      </c>
      <c r="I1031" s="306"/>
      <c r="J1031" s="306"/>
      <c r="K1031" s="306"/>
      <c r="L1031" s="322"/>
      <c r="M1031" s="279" t="s">
        <v>203</v>
      </c>
      <c r="N1031" s="322" t="s">
        <v>1564</v>
      </c>
    </row>
    <row r="1032" spans="1:14" ht="18" customHeight="1" x14ac:dyDescent="0.25">
      <c r="A1032" s="333">
        <v>78</v>
      </c>
      <c r="B1032" s="335" t="s">
        <v>843</v>
      </c>
      <c r="C1032" s="88" t="s">
        <v>36</v>
      </c>
      <c r="D1032" s="279" t="s">
        <v>764</v>
      </c>
      <c r="E1032" s="279">
        <v>2023</v>
      </c>
      <c r="F1032" s="246" t="s">
        <v>765</v>
      </c>
      <c r="G1032" s="306"/>
      <c r="H1032" s="324"/>
      <c r="I1032" s="324">
        <v>60</v>
      </c>
      <c r="J1032" s="306"/>
      <c r="K1032" s="306"/>
      <c r="L1032" s="94"/>
      <c r="M1032" s="279" t="s">
        <v>203</v>
      </c>
      <c r="N1032" s="246" t="s">
        <v>1619</v>
      </c>
    </row>
    <row r="1033" spans="1:14" ht="18" customHeight="1" x14ac:dyDescent="0.25">
      <c r="A1033" s="333"/>
      <c r="B1033" s="319" t="s">
        <v>844</v>
      </c>
      <c r="C1033" s="88"/>
      <c r="D1033" s="279"/>
      <c r="E1033" s="279"/>
      <c r="F1033" s="245"/>
      <c r="G1033" s="327">
        <f>SUM(G1034:G1045)</f>
        <v>103.10000000000001</v>
      </c>
      <c r="H1033" s="327">
        <f>SUM(H1034:H1045)</f>
        <v>53.337000000000003</v>
      </c>
      <c r="I1033" s="327">
        <f>SUM(I1034:I1045)</f>
        <v>547.9</v>
      </c>
      <c r="J1033" s="327">
        <f>SUM(J1034:J1045)</f>
        <v>0</v>
      </c>
      <c r="K1033" s="327">
        <f>SUM(K1034:K1045)</f>
        <v>0</v>
      </c>
      <c r="L1033" s="94">
        <f>SUM(G1033:K1033)</f>
        <v>704.33699999999999</v>
      </c>
      <c r="M1033" s="279"/>
      <c r="N1033" s="246"/>
    </row>
    <row r="1034" spans="1:14" ht="18" customHeight="1" x14ac:dyDescent="0.25">
      <c r="A1034" s="534">
        <v>79</v>
      </c>
      <c r="B1034" s="516" t="s">
        <v>845</v>
      </c>
      <c r="C1034" s="530" t="s">
        <v>36</v>
      </c>
      <c r="D1034" s="475" t="s">
        <v>764</v>
      </c>
      <c r="E1034" s="475" t="s">
        <v>75</v>
      </c>
      <c r="F1034" s="486" t="s">
        <v>765</v>
      </c>
      <c r="G1034" s="324">
        <v>84</v>
      </c>
      <c r="H1034" s="324">
        <v>47.56</v>
      </c>
      <c r="I1034" s="306"/>
      <c r="J1034" s="306"/>
      <c r="K1034" s="306"/>
      <c r="L1034" s="322"/>
      <c r="M1034" s="279" t="s">
        <v>143</v>
      </c>
      <c r="N1034" s="322" t="s">
        <v>1620</v>
      </c>
    </row>
    <row r="1035" spans="1:14" ht="18" x14ac:dyDescent="0.25">
      <c r="A1035" s="535"/>
      <c r="B1035" s="529"/>
      <c r="C1035" s="531"/>
      <c r="D1035" s="476"/>
      <c r="E1035" s="476"/>
      <c r="F1035" s="502"/>
      <c r="G1035" s="324">
        <v>9.3000000000000007</v>
      </c>
      <c r="H1035" s="306">
        <v>5.7770000000000001</v>
      </c>
      <c r="I1035" s="306"/>
      <c r="J1035" s="306"/>
      <c r="K1035" s="306"/>
      <c r="L1035" s="322"/>
      <c r="M1035" s="279" t="s">
        <v>203</v>
      </c>
      <c r="N1035" s="322" t="s">
        <v>1620</v>
      </c>
    </row>
    <row r="1036" spans="1:14" ht="18" x14ac:dyDescent="0.25">
      <c r="A1036" s="333">
        <v>80</v>
      </c>
      <c r="B1036" s="55" t="s">
        <v>846</v>
      </c>
      <c r="C1036" s="88" t="s">
        <v>36</v>
      </c>
      <c r="D1036" s="279" t="s">
        <v>764</v>
      </c>
      <c r="E1036" s="279">
        <v>2021</v>
      </c>
      <c r="F1036" s="502"/>
      <c r="G1036" s="324">
        <v>2</v>
      </c>
      <c r="H1036" s="306"/>
      <c r="I1036" s="306"/>
      <c r="J1036" s="306"/>
      <c r="K1036" s="306"/>
      <c r="L1036" s="94"/>
      <c r="M1036" s="279" t="s">
        <v>203</v>
      </c>
      <c r="N1036" s="246" t="s">
        <v>1621</v>
      </c>
    </row>
    <row r="1037" spans="1:14" ht="18" customHeight="1" x14ac:dyDescent="0.25">
      <c r="A1037" s="333">
        <v>81</v>
      </c>
      <c r="B1037" s="55" t="s">
        <v>847</v>
      </c>
      <c r="C1037" s="88" t="s">
        <v>36</v>
      </c>
      <c r="D1037" s="279" t="s">
        <v>764</v>
      </c>
      <c r="E1037" s="279">
        <v>2021</v>
      </c>
      <c r="F1037" s="502"/>
      <c r="G1037" s="324">
        <v>1.4</v>
      </c>
      <c r="H1037" s="306"/>
      <c r="I1037" s="306"/>
      <c r="J1037" s="306"/>
      <c r="K1037" s="306"/>
      <c r="L1037" s="94"/>
      <c r="M1037" s="279" t="s">
        <v>203</v>
      </c>
      <c r="N1037" s="246" t="s">
        <v>1621</v>
      </c>
    </row>
    <row r="1038" spans="1:14" ht="18" customHeight="1" x14ac:dyDescent="0.25">
      <c r="A1038" s="333">
        <v>82</v>
      </c>
      <c r="B1038" s="55" t="s">
        <v>848</v>
      </c>
      <c r="C1038" s="88" t="s">
        <v>36</v>
      </c>
      <c r="D1038" s="279" t="s">
        <v>764</v>
      </c>
      <c r="E1038" s="279">
        <v>2021</v>
      </c>
      <c r="F1038" s="502"/>
      <c r="G1038" s="324">
        <v>4.3</v>
      </c>
      <c r="H1038" s="306"/>
      <c r="I1038" s="306"/>
      <c r="J1038" s="306"/>
      <c r="K1038" s="306"/>
      <c r="L1038" s="94"/>
      <c r="M1038" s="279" t="s">
        <v>203</v>
      </c>
      <c r="N1038" s="246" t="s">
        <v>1621</v>
      </c>
    </row>
    <row r="1039" spans="1:14" ht="18" customHeight="1" x14ac:dyDescent="0.25">
      <c r="A1039" s="333">
        <v>83</v>
      </c>
      <c r="B1039" s="55" t="s">
        <v>849</v>
      </c>
      <c r="C1039" s="88" t="s">
        <v>36</v>
      </c>
      <c r="D1039" s="279" t="s">
        <v>764</v>
      </c>
      <c r="E1039" s="279">
        <v>2021</v>
      </c>
      <c r="F1039" s="502"/>
      <c r="G1039" s="324">
        <v>1.4</v>
      </c>
      <c r="H1039" s="306"/>
      <c r="I1039" s="306"/>
      <c r="J1039" s="306"/>
      <c r="K1039" s="306"/>
      <c r="L1039" s="94"/>
      <c r="M1039" s="279" t="s">
        <v>203</v>
      </c>
      <c r="N1039" s="246" t="s">
        <v>1621</v>
      </c>
    </row>
    <row r="1040" spans="1:14" ht="18" x14ac:dyDescent="0.25">
      <c r="A1040" s="333">
        <v>84</v>
      </c>
      <c r="B1040" s="55" t="s">
        <v>850</v>
      </c>
      <c r="C1040" s="88" t="s">
        <v>36</v>
      </c>
      <c r="D1040" s="279" t="s">
        <v>764</v>
      </c>
      <c r="E1040" s="279">
        <v>2021</v>
      </c>
      <c r="F1040" s="487"/>
      <c r="G1040" s="324">
        <v>0.7</v>
      </c>
      <c r="H1040" s="306"/>
      <c r="I1040" s="306"/>
      <c r="J1040" s="306"/>
      <c r="K1040" s="306"/>
      <c r="L1040" s="94"/>
      <c r="M1040" s="279" t="s">
        <v>203</v>
      </c>
      <c r="N1040" s="246" t="s">
        <v>1621</v>
      </c>
    </row>
    <row r="1041" spans="1:14" ht="18" x14ac:dyDescent="0.25">
      <c r="A1041" s="333">
        <v>85</v>
      </c>
      <c r="B1041" s="55" t="s">
        <v>851</v>
      </c>
      <c r="C1041" s="88" t="s">
        <v>36</v>
      </c>
      <c r="D1041" s="279" t="s">
        <v>764</v>
      </c>
      <c r="E1041" s="279">
        <v>2023</v>
      </c>
      <c r="F1041" s="486" t="s">
        <v>765</v>
      </c>
      <c r="G1041" s="324"/>
      <c r="H1041" s="306"/>
      <c r="I1041" s="324">
        <v>35.700000000000003</v>
      </c>
      <c r="J1041" s="306"/>
      <c r="K1041" s="306"/>
      <c r="L1041" s="94"/>
      <c r="M1041" s="279" t="s">
        <v>143</v>
      </c>
      <c r="N1041" s="246" t="s">
        <v>1615</v>
      </c>
    </row>
    <row r="1042" spans="1:14" ht="18" customHeight="1" x14ac:dyDescent="0.25">
      <c r="A1042" s="333">
        <v>86</v>
      </c>
      <c r="B1042" s="55" t="s">
        <v>852</v>
      </c>
      <c r="C1042" s="88" t="s">
        <v>36</v>
      </c>
      <c r="D1042" s="279" t="s">
        <v>764</v>
      </c>
      <c r="E1042" s="279">
        <v>2023</v>
      </c>
      <c r="F1042" s="502"/>
      <c r="G1042" s="324"/>
      <c r="H1042" s="306"/>
      <c r="I1042" s="324">
        <v>129</v>
      </c>
      <c r="J1042" s="306"/>
      <c r="K1042" s="306"/>
      <c r="L1042" s="94"/>
      <c r="M1042" s="279" t="s">
        <v>143</v>
      </c>
      <c r="N1042" s="246" t="s">
        <v>1615</v>
      </c>
    </row>
    <row r="1043" spans="1:14" ht="18" customHeight="1" x14ac:dyDescent="0.25">
      <c r="A1043" s="333">
        <v>87</v>
      </c>
      <c r="B1043" s="55" t="s">
        <v>853</v>
      </c>
      <c r="C1043" s="88" t="s">
        <v>36</v>
      </c>
      <c r="D1043" s="279" t="s">
        <v>764</v>
      </c>
      <c r="E1043" s="279">
        <v>2023</v>
      </c>
      <c r="F1043" s="502"/>
      <c r="G1043" s="324"/>
      <c r="H1043" s="306"/>
      <c r="I1043" s="324">
        <v>126</v>
      </c>
      <c r="J1043" s="306"/>
      <c r="K1043" s="306"/>
      <c r="L1043" s="94"/>
      <c r="M1043" s="279" t="s">
        <v>143</v>
      </c>
      <c r="N1043" s="246" t="s">
        <v>1615</v>
      </c>
    </row>
    <row r="1044" spans="1:14" ht="18" x14ac:dyDescent="0.25">
      <c r="A1044" s="333">
        <v>88</v>
      </c>
      <c r="B1044" s="55" t="s">
        <v>854</v>
      </c>
      <c r="C1044" s="88" t="s">
        <v>36</v>
      </c>
      <c r="D1044" s="279" t="s">
        <v>764</v>
      </c>
      <c r="E1044" s="279">
        <v>2023</v>
      </c>
      <c r="F1044" s="502"/>
      <c r="G1044" s="324"/>
      <c r="H1044" s="306"/>
      <c r="I1044" s="324">
        <v>128.19999999999999</v>
      </c>
      <c r="J1044" s="306"/>
      <c r="K1044" s="306"/>
      <c r="L1044" s="94"/>
      <c r="M1044" s="279" t="s">
        <v>143</v>
      </c>
      <c r="N1044" s="246" t="s">
        <v>1615</v>
      </c>
    </row>
    <row r="1045" spans="1:14" ht="18" customHeight="1" x14ac:dyDescent="0.25">
      <c r="A1045" s="333">
        <v>89</v>
      </c>
      <c r="B1045" s="55" t="s">
        <v>855</v>
      </c>
      <c r="C1045" s="88" t="s">
        <v>36</v>
      </c>
      <c r="D1045" s="279" t="s">
        <v>764</v>
      </c>
      <c r="E1045" s="279">
        <v>2023</v>
      </c>
      <c r="F1045" s="487"/>
      <c r="G1045" s="324"/>
      <c r="H1045" s="306"/>
      <c r="I1045" s="324">
        <v>129</v>
      </c>
      <c r="J1045" s="306"/>
      <c r="K1045" s="306"/>
      <c r="L1045" s="94"/>
      <c r="M1045" s="279" t="s">
        <v>143</v>
      </c>
      <c r="N1045" s="246" t="s">
        <v>1615</v>
      </c>
    </row>
    <row r="1046" spans="1:14" ht="18" x14ac:dyDescent="0.25">
      <c r="A1046" s="333"/>
      <c r="B1046" s="319" t="s">
        <v>760</v>
      </c>
      <c r="C1046" s="321"/>
      <c r="D1046" s="250"/>
      <c r="E1046" s="250"/>
      <c r="F1046" s="254"/>
      <c r="G1046" s="327">
        <f>SUM(G1047:G1053)</f>
        <v>48</v>
      </c>
      <c r="H1046" s="327">
        <f>SUM(H1047:H1053)</f>
        <v>12</v>
      </c>
      <c r="I1046" s="327">
        <f>SUM(I1047:I1053)</f>
        <v>244.9</v>
      </c>
      <c r="J1046" s="327">
        <f>SUM(J1047:J1053)</f>
        <v>0</v>
      </c>
      <c r="K1046" s="327">
        <f>SUM(K1047:K1053)</f>
        <v>0</v>
      </c>
      <c r="L1046" s="94">
        <f>SUM(G1046:K1046)</f>
        <v>304.89999999999998</v>
      </c>
      <c r="M1046" s="250"/>
      <c r="N1046" s="251"/>
    </row>
    <row r="1047" spans="1:14" s="170" customFormat="1" ht="36" customHeight="1" x14ac:dyDescent="0.25">
      <c r="A1047" s="333">
        <v>90</v>
      </c>
      <c r="B1047" s="55" t="s">
        <v>856</v>
      </c>
      <c r="C1047" s="88" t="s">
        <v>36</v>
      </c>
      <c r="D1047" s="279" t="s">
        <v>764</v>
      </c>
      <c r="E1047" s="279">
        <v>2021</v>
      </c>
      <c r="F1047" s="486" t="s">
        <v>765</v>
      </c>
      <c r="G1047" s="306">
        <v>10.6</v>
      </c>
      <c r="H1047" s="306"/>
      <c r="I1047" s="306"/>
      <c r="J1047" s="306"/>
      <c r="K1047" s="306"/>
      <c r="L1047" s="94"/>
      <c r="M1047" s="279" t="s">
        <v>203</v>
      </c>
      <c r="N1047" s="246" t="s">
        <v>1616</v>
      </c>
    </row>
    <row r="1048" spans="1:14" s="170" customFormat="1" ht="18" customHeight="1" x14ac:dyDescent="0.25">
      <c r="A1048" s="333">
        <v>91</v>
      </c>
      <c r="B1048" s="55" t="s">
        <v>857</v>
      </c>
      <c r="C1048" s="88" t="s">
        <v>36</v>
      </c>
      <c r="D1048" s="279" t="s">
        <v>764</v>
      </c>
      <c r="E1048" s="279">
        <v>2021</v>
      </c>
      <c r="F1048" s="502"/>
      <c r="G1048" s="306">
        <v>22.4</v>
      </c>
      <c r="H1048" s="306"/>
      <c r="I1048" s="306"/>
      <c r="J1048" s="306"/>
      <c r="K1048" s="306"/>
      <c r="L1048" s="94"/>
      <c r="M1048" s="279" t="s">
        <v>203</v>
      </c>
      <c r="N1048" s="246" t="s">
        <v>1616</v>
      </c>
    </row>
    <row r="1049" spans="1:14" s="170" customFormat="1" ht="18" customHeight="1" x14ac:dyDescent="0.25">
      <c r="A1049" s="333">
        <v>92</v>
      </c>
      <c r="B1049" s="55" t="s">
        <v>858</v>
      </c>
      <c r="C1049" s="88" t="s">
        <v>36</v>
      </c>
      <c r="D1049" s="279" t="s">
        <v>764</v>
      </c>
      <c r="E1049" s="279">
        <v>2021</v>
      </c>
      <c r="F1049" s="487"/>
      <c r="G1049" s="324">
        <v>15</v>
      </c>
      <c r="H1049" s="306"/>
      <c r="I1049" s="306"/>
      <c r="J1049" s="306"/>
      <c r="K1049" s="306"/>
      <c r="L1049" s="94"/>
      <c r="M1049" s="279" t="s">
        <v>203</v>
      </c>
      <c r="N1049" s="246" t="s">
        <v>1616</v>
      </c>
    </row>
    <row r="1050" spans="1:14" s="170" customFormat="1" ht="18" customHeight="1" x14ac:dyDescent="0.25">
      <c r="A1050" s="333">
        <v>93</v>
      </c>
      <c r="B1050" s="55" t="s">
        <v>859</v>
      </c>
      <c r="C1050" s="88" t="s">
        <v>36</v>
      </c>
      <c r="D1050" s="279" t="s">
        <v>764</v>
      </c>
      <c r="E1050" s="279">
        <v>2022</v>
      </c>
      <c r="F1050" s="244" t="s">
        <v>765</v>
      </c>
      <c r="G1050" s="306"/>
      <c r="H1050" s="324">
        <v>12</v>
      </c>
      <c r="I1050" s="306"/>
      <c r="J1050" s="306"/>
      <c r="K1050" s="306"/>
      <c r="L1050" s="322"/>
      <c r="M1050" s="279" t="s">
        <v>203</v>
      </c>
      <c r="N1050" s="322" t="s">
        <v>1564</v>
      </c>
    </row>
    <row r="1051" spans="1:14" s="170" customFormat="1" ht="18" x14ac:dyDescent="0.25">
      <c r="A1051" s="333">
        <v>94</v>
      </c>
      <c r="B1051" s="55" t="s">
        <v>860</v>
      </c>
      <c r="C1051" s="88" t="s">
        <v>36</v>
      </c>
      <c r="D1051" s="279" t="s">
        <v>764</v>
      </c>
      <c r="E1051" s="279">
        <v>2023</v>
      </c>
      <c r="F1051" s="486" t="s">
        <v>765</v>
      </c>
      <c r="G1051" s="306"/>
      <c r="H1051" s="306"/>
      <c r="I1051" s="306">
        <v>123.5</v>
      </c>
      <c r="J1051" s="306"/>
      <c r="K1051" s="306"/>
      <c r="L1051" s="94"/>
      <c r="M1051" s="279" t="s">
        <v>203</v>
      </c>
      <c r="N1051" s="246" t="s">
        <v>1564</v>
      </c>
    </row>
    <row r="1052" spans="1:14" s="170" customFormat="1" ht="36" customHeight="1" x14ac:dyDescent="0.25">
      <c r="A1052" s="333">
        <v>95</v>
      </c>
      <c r="B1052" s="55" t="s">
        <v>861</v>
      </c>
      <c r="C1052" s="88" t="s">
        <v>36</v>
      </c>
      <c r="D1052" s="279" t="s">
        <v>764</v>
      </c>
      <c r="E1052" s="279">
        <v>2023</v>
      </c>
      <c r="F1052" s="502"/>
      <c r="G1052" s="306"/>
      <c r="H1052" s="306"/>
      <c r="I1052" s="306">
        <v>27.4</v>
      </c>
      <c r="J1052" s="306"/>
      <c r="K1052" s="306"/>
      <c r="L1052" s="94"/>
      <c r="M1052" s="279" t="s">
        <v>203</v>
      </c>
      <c r="N1052" s="246" t="s">
        <v>1564</v>
      </c>
    </row>
    <row r="1053" spans="1:14" s="170" customFormat="1" ht="18" x14ac:dyDescent="0.25">
      <c r="A1053" s="333">
        <v>96</v>
      </c>
      <c r="B1053" s="55" t="s">
        <v>862</v>
      </c>
      <c r="C1053" s="88" t="s">
        <v>36</v>
      </c>
      <c r="D1053" s="279" t="s">
        <v>764</v>
      </c>
      <c r="E1053" s="279">
        <v>2023</v>
      </c>
      <c r="F1053" s="487"/>
      <c r="G1053" s="306"/>
      <c r="H1053" s="306"/>
      <c r="I1053" s="324">
        <v>94</v>
      </c>
      <c r="J1053" s="306"/>
      <c r="K1053" s="306"/>
      <c r="L1053" s="94"/>
      <c r="M1053" s="279" t="s">
        <v>203</v>
      </c>
      <c r="N1053" s="246" t="s">
        <v>1615</v>
      </c>
    </row>
    <row r="1054" spans="1:14" s="170" customFormat="1" ht="18" customHeight="1" x14ac:dyDescent="0.25">
      <c r="A1054" s="333"/>
      <c r="B1054" s="319" t="s">
        <v>863</v>
      </c>
      <c r="C1054" s="321"/>
      <c r="D1054" s="250"/>
      <c r="E1054" s="250"/>
      <c r="F1054" s="254"/>
      <c r="G1054" s="327">
        <f>SUM(G1055:G1062)</f>
        <v>13.8</v>
      </c>
      <c r="H1054" s="327">
        <f>SUM(H1055:H1062)</f>
        <v>132.33499999999998</v>
      </c>
      <c r="I1054" s="327">
        <f>SUM(I1055:I1062)</f>
        <v>144.94</v>
      </c>
      <c r="J1054" s="62">
        <f>SUM(J1055:J1062)</f>
        <v>0</v>
      </c>
      <c r="K1054" s="62">
        <f>SUM(K1055:K1062)</f>
        <v>0</v>
      </c>
      <c r="L1054" s="327">
        <f>SUM(G1054:K1054)</f>
        <v>291.07499999999999</v>
      </c>
      <c r="M1054" s="250"/>
      <c r="N1054" s="251"/>
    </row>
    <row r="1055" spans="1:14" s="170" customFormat="1" ht="18" customHeight="1" x14ac:dyDescent="0.25">
      <c r="A1055" s="333">
        <v>97</v>
      </c>
      <c r="B1055" s="326" t="s">
        <v>864</v>
      </c>
      <c r="C1055" s="88" t="s">
        <v>36</v>
      </c>
      <c r="D1055" s="279" t="s">
        <v>764</v>
      </c>
      <c r="E1055" s="279">
        <v>2021</v>
      </c>
      <c r="F1055" s="245" t="s">
        <v>765</v>
      </c>
      <c r="G1055" s="243">
        <v>13.8</v>
      </c>
      <c r="H1055" s="243"/>
      <c r="I1055" s="243"/>
      <c r="J1055" s="243"/>
      <c r="K1055" s="243"/>
      <c r="L1055" s="94"/>
      <c r="M1055" s="279" t="s">
        <v>203</v>
      </c>
      <c r="N1055" s="246" t="s">
        <v>1616</v>
      </c>
    </row>
    <row r="1056" spans="1:14" s="170" customFormat="1" ht="18" x14ac:dyDescent="0.25">
      <c r="A1056" s="333">
        <v>98</v>
      </c>
      <c r="B1056" s="326" t="s">
        <v>865</v>
      </c>
      <c r="C1056" s="88" t="s">
        <v>36</v>
      </c>
      <c r="D1056" s="279" t="s">
        <v>764</v>
      </c>
      <c r="E1056" s="279">
        <v>2022</v>
      </c>
      <c r="F1056" s="486" t="s">
        <v>765</v>
      </c>
      <c r="G1056" s="243"/>
      <c r="H1056" s="71">
        <v>40</v>
      </c>
      <c r="I1056" s="243"/>
      <c r="J1056" s="243"/>
      <c r="K1056" s="243"/>
      <c r="L1056" s="322"/>
      <c r="M1056" s="279" t="s">
        <v>203</v>
      </c>
      <c r="N1056" s="322" t="s">
        <v>1564</v>
      </c>
    </row>
    <row r="1057" spans="1:14" s="170" customFormat="1" ht="18" customHeight="1" x14ac:dyDescent="0.25">
      <c r="A1057" s="534">
        <v>99</v>
      </c>
      <c r="B1057" s="536" t="s">
        <v>866</v>
      </c>
      <c r="C1057" s="88" t="s">
        <v>36</v>
      </c>
      <c r="D1057" s="279" t="s">
        <v>764</v>
      </c>
      <c r="E1057" s="475">
        <v>2022</v>
      </c>
      <c r="F1057" s="502"/>
      <c r="G1057" s="243"/>
      <c r="H1057" s="71">
        <v>55.088000000000001</v>
      </c>
      <c r="I1057" s="243"/>
      <c r="J1057" s="243"/>
      <c r="K1057" s="243"/>
      <c r="L1057" s="322"/>
      <c r="M1057" s="279" t="s">
        <v>143</v>
      </c>
      <c r="N1057" s="322" t="s">
        <v>1620</v>
      </c>
    </row>
    <row r="1058" spans="1:14" s="170" customFormat="1" ht="40.5" customHeight="1" x14ac:dyDescent="0.25">
      <c r="A1058" s="535"/>
      <c r="B1058" s="537"/>
      <c r="C1058" s="88" t="s">
        <v>36</v>
      </c>
      <c r="D1058" s="279" t="s">
        <v>764</v>
      </c>
      <c r="E1058" s="476"/>
      <c r="F1058" s="502"/>
      <c r="G1058" s="243"/>
      <c r="H1058" s="71">
        <v>6.1120000000000001</v>
      </c>
      <c r="I1058" s="243"/>
      <c r="J1058" s="243"/>
      <c r="K1058" s="243"/>
      <c r="L1058" s="322"/>
      <c r="M1058" s="279" t="s">
        <v>203</v>
      </c>
      <c r="N1058" s="322" t="s">
        <v>1620</v>
      </c>
    </row>
    <row r="1059" spans="1:14" s="170" customFormat="1" ht="36" customHeight="1" x14ac:dyDescent="0.25">
      <c r="A1059" s="534">
        <v>100</v>
      </c>
      <c r="B1059" s="479" t="s">
        <v>867</v>
      </c>
      <c r="C1059" s="88" t="s">
        <v>36</v>
      </c>
      <c r="D1059" s="279" t="s">
        <v>764</v>
      </c>
      <c r="E1059" s="475">
        <v>2022</v>
      </c>
      <c r="F1059" s="502"/>
      <c r="G1059" s="243"/>
      <c r="H1059" s="71">
        <v>28.184000000000001</v>
      </c>
      <c r="I1059" s="243"/>
      <c r="J1059" s="243"/>
      <c r="K1059" s="243"/>
      <c r="L1059" s="322"/>
      <c r="M1059" s="279" t="s">
        <v>143</v>
      </c>
      <c r="N1059" s="322" t="s">
        <v>1620</v>
      </c>
    </row>
    <row r="1060" spans="1:14" s="170" customFormat="1" ht="18" x14ac:dyDescent="0.25">
      <c r="A1060" s="535"/>
      <c r="B1060" s="480"/>
      <c r="C1060" s="88" t="s">
        <v>36</v>
      </c>
      <c r="D1060" s="279" t="s">
        <v>764</v>
      </c>
      <c r="E1060" s="476"/>
      <c r="F1060" s="487"/>
      <c r="G1060" s="243"/>
      <c r="H1060" s="71">
        <v>2.9510000000000001</v>
      </c>
      <c r="I1060" s="243"/>
      <c r="J1060" s="243"/>
      <c r="K1060" s="243"/>
      <c r="L1060" s="322"/>
      <c r="M1060" s="279" t="s">
        <v>203</v>
      </c>
      <c r="N1060" s="322" t="s">
        <v>1620</v>
      </c>
    </row>
    <row r="1061" spans="1:14" s="170" customFormat="1" ht="36" x14ac:dyDescent="0.25">
      <c r="A1061" s="333">
        <v>101</v>
      </c>
      <c r="B1061" s="326" t="s">
        <v>868</v>
      </c>
      <c r="C1061" s="88" t="s">
        <v>36</v>
      </c>
      <c r="D1061" s="279" t="s">
        <v>764</v>
      </c>
      <c r="E1061" s="279">
        <v>2023</v>
      </c>
      <c r="F1061" s="486" t="s">
        <v>765</v>
      </c>
      <c r="G1061" s="243"/>
      <c r="H1061" s="243"/>
      <c r="I1061" s="243">
        <v>97.9</v>
      </c>
      <c r="J1061" s="243"/>
      <c r="K1061" s="243"/>
      <c r="L1061" s="94"/>
      <c r="M1061" s="279" t="s">
        <v>143</v>
      </c>
      <c r="N1061" s="246" t="s">
        <v>1564</v>
      </c>
    </row>
    <row r="1062" spans="1:14" s="170" customFormat="1" ht="18" x14ac:dyDescent="0.25">
      <c r="A1062" s="333">
        <v>102</v>
      </c>
      <c r="B1062" s="326" t="s">
        <v>869</v>
      </c>
      <c r="C1062" s="88" t="s">
        <v>36</v>
      </c>
      <c r="D1062" s="279" t="s">
        <v>764</v>
      </c>
      <c r="E1062" s="279">
        <v>2023</v>
      </c>
      <c r="F1062" s="487"/>
      <c r="G1062" s="243"/>
      <c r="H1062" s="243"/>
      <c r="I1062" s="71">
        <v>47.04</v>
      </c>
      <c r="J1062" s="243"/>
      <c r="K1062" s="243"/>
      <c r="L1062" s="94"/>
      <c r="M1062" s="279" t="s">
        <v>143</v>
      </c>
      <c r="N1062" s="246" t="s">
        <v>1564</v>
      </c>
    </row>
    <row r="1063" spans="1:14" s="170" customFormat="1" ht="18" x14ac:dyDescent="0.25">
      <c r="A1063" s="333"/>
      <c r="B1063" s="7" t="s">
        <v>870</v>
      </c>
      <c r="C1063" s="321"/>
      <c r="D1063" s="250"/>
      <c r="E1063" s="250"/>
      <c r="F1063" s="251"/>
      <c r="G1063" s="336">
        <f>SUM(G1064:G1081)</f>
        <v>80.400000000000006</v>
      </c>
      <c r="H1063" s="336">
        <f>SUM(H1064:H1081)</f>
        <v>81.332999999999998</v>
      </c>
      <c r="I1063" s="336">
        <f>SUM(I1064:I1081)</f>
        <v>0</v>
      </c>
      <c r="J1063" s="336">
        <f>SUM(J1064:J1081)</f>
        <v>0</v>
      </c>
      <c r="K1063" s="336">
        <f>SUM(K1064:K1081)</f>
        <v>0</v>
      </c>
      <c r="L1063" s="94">
        <f>SUM(G1063:K1063)</f>
        <v>161.733</v>
      </c>
      <c r="M1063" s="250"/>
      <c r="N1063" s="251"/>
    </row>
    <row r="1064" spans="1:14" s="154" customFormat="1" ht="54" x14ac:dyDescent="0.25">
      <c r="A1064" s="333">
        <v>103</v>
      </c>
      <c r="B1064" s="55" t="s">
        <v>871</v>
      </c>
      <c r="C1064" s="337" t="s">
        <v>36</v>
      </c>
      <c r="D1064" s="279" t="s">
        <v>764</v>
      </c>
      <c r="E1064" s="279">
        <v>2021</v>
      </c>
      <c r="F1064" s="245" t="s">
        <v>872</v>
      </c>
      <c r="G1064" s="324">
        <v>4</v>
      </c>
      <c r="H1064" s="338"/>
      <c r="I1064" s="338"/>
      <c r="J1064" s="338"/>
      <c r="K1064" s="338"/>
      <c r="L1064" s="94"/>
      <c r="M1064" s="279" t="s">
        <v>145</v>
      </c>
      <c r="N1064" s="246" t="s">
        <v>1622</v>
      </c>
    </row>
    <row r="1065" spans="1:14" s="154" customFormat="1" ht="61.5" customHeight="1" x14ac:dyDescent="0.25">
      <c r="A1065" s="333">
        <v>104</v>
      </c>
      <c r="B1065" s="55" t="s">
        <v>873</v>
      </c>
      <c r="C1065" s="337" t="s">
        <v>36</v>
      </c>
      <c r="D1065" s="279" t="s">
        <v>764</v>
      </c>
      <c r="E1065" s="279">
        <v>2021</v>
      </c>
      <c r="F1065" s="245" t="s">
        <v>872</v>
      </c>
      <c r="G1065" s="324">
        <v>2.4</v>
      </c>
      <c r="H1065" s="338"/>
      <c r="I1065" s="338"/>
      <c r="J1065" s="338"/>
      <c r="K1065" s="338"/>
      <c r="L1065" s="94"/>
      <c r="M1065" s="279" t="s">
        <v>145</v>
      </c>
      <c r="N1065" s="246" t="s">
        <v>706</v>
      </c>
    </row>
    <row r="1066" spans="1:14" s="154" customFormat="1" ht="36" x14ac:dyDescent="0.25">
      <c r="A1066" s="333">
        <v>105</v>
      </c>
      <c r="B1066" s="55" t="s">
        <v>874</v>
      </c>
      <c r="C1066" s="337" t="s">
        <v>36</v>
      </c>
      <c r="D1066" s="279" t="s">
        <v>764</v>
      </c>
      <c r="E1066" s="279">
        <v>2021</v>
      </c>
      <c r="F1066" s="245" t="s">
        <v>872</v>
      </c>
      <c r="G1066" s="324">
        <v>1.4</v>
      </c>
      <c r="H1066" s="338"/>
      <c r="I1066" s="338"/>
      <c r="J1066" s="338"/>
      <c r="K1066" s="338"/>
      <c r="L1066" s="94"/>
      <c r="M1066" s="279" t="s">
        <v>145</v>
      </c>
      <c r="N1066" s="246" t="s">
        <v>706</v>
      </c>
    </row>
    <row r="1067" spans="1:14" s="154" customFormat="1" ht="36" x14ac:dyDescent="0.25">
      <c r="A1067" s="333">
        <v>106</v>
      </c>
      <c r="B1067" s="55" t="s">
        <v>875</v>
      </c>
      <c r="C1067" s="337" t="s">
        <v>36</v>
      </c>
      <c r="D1067" s="279" t="s">
        <v>764</v>
      </c>
      <c r="E1067" s="279">
        <v>2021</v>
      </c>
      <c r="F1067" s="245" t="s">
        <v>872</v>
      </c>
      <c r="G1067" s="339">
        <v>5.2</v>
      </c>
      <c r="H1067" s="338"/>
      <c r="I1067" s="338"/>
      <c r="J1067" s="338"/>
      <c r="K1067" s="338"/>
      <c r="L1067" s="340"/>
      <c r="M1067" s="279" t="s">
        <v>145</v>
      </c>
      <c r="N1067" s="246" t="s">
        <v>1623</v>
      </c>
    </row>
    <row r="1068" spans="1:14" s="154" customFormat="1" ht="36" x14ac:dyDescent="0.25">
      <c r="A1068" s="333">
        <v>107</v>
      </c>
      <c r="B1068" s="55" t="s">
        <v>876</v>
      </c>
      <c r="C1068" s="337" t="s">
        <v>36</v>
      </c>
      <c r="D1068" s="279" t="s">
        <v>764</v>
      </c>
      <c r="E1068" s="279">
        <v>2021</v>
      </c>
      <c r="F1068" s="245" t="s">
        <v>872</v>
      </c>
      <c r="G1068" s="339">
        <v>3.3</v>
      </c>
      <c r="H1068" s="338"/>
      <c r="I1068" s="338"/>
      <c r="J1068" s="338"/>
      <c r="K1068" s="338"/>
      <c r="L1068" s="340"/>
      <c r="M1068" s="279" t="s">
        <v>145</v>
      </c>
      <c r="N1068" s="246" t="s">
        <v>1624</v>
      </c>
    </row>
    <row r="1069" spans="1:14" s="154" customFormat="1" ht="36" x14ac:dyDescent="0.25">
      <c r="A1069" s="333">
        <v>108</v>
      </c>
      <c r="B1069" s="55" t="s">
        <v>877</v>
      </c>
      <c r="C1069" s="337" t="s">
        <v>36</v>
      </c>
      <c r="D1069" s="279" t="s">
        <v>764</v>
      </c>
      <c r="E1069" s="279">
        <v>2021</v>
      </c>
      <c r="F1069" s="245" t="s">
        <v>872</v>
      </c>
      <c r="G1069" s="339">
        <v>4</v>
      </c>
      <c r="H1069" s="338"/>
      <c r="I1069" s="338"/>
      <c r="J1069" s="338"/>
      <c r="K1069" s="338"/>
      <c r="L1069" s="340"/>
      <c r="M1069" s="279" t="s">
        <v>145</v>
      </c>
      <c r="N1069" s="246" t="s">
        <v>1624</v>
      </c>
    </row>
    <row r="1070" spans="1:14" s="154" customFormat="1" ht="54" x14ac:dyDescent="0.25">
      <c r="A1070" s="333">
        <v>109</v>
      </c>
      <c r="B1070" s="55" t="s">
        <v>878</v>
      </c>
      <c r="C1070" s="337" t="s">
        <v>36</v>
      </c>
      <c r="D1070" s="279" t="s">
        <v>764</v>
      </c>
      <c r="E1070" s="279">
        <v>2021</v>
      </c>
      <c r="F1070" s="245" t="s">
        <v>872</v>
      </c>
      <c r="G1070" s="23">
        <v>9.3000000000000007</v>
      </c>
      <c r="H1070" s="338"/>
      <c r="I1070" s="338"/>
      <c r="J1070" s="338"/>
      <c r="K1070" s="338"/>
      <c r="L1070" s="340"/>
      <c r="M1070" s="279" t="s">
        <v>145</v>
      </c>
      <c r="N1070" s="246" t="s">
        <v>706</v>
      </c>
    </row>
    <row r="1071" spans="1:14" s="154" customFormat="1" ht="54" x14ac:dyDescent="0.25">
      <c r="A1071" s="333">
        <v>110</v>
      </c>
      <c r="B1071" s="55" t="s">
        <v>879</v>
      </c>
      <c r="C1071" s="337" t="s">
        <v>36</v>
      </c>
      <c r="D1071" s="279" t="s">
        <v>764</v>
      </c>
      <c r="E1071" s="279">
        <v>2021</v>
      </c>
      <c r="F1071" s="245" t="s">
        <v>872</v>
      </c>
      <c r="G1071" s="23">
        <v>7.1</v>
      </c>
      <c r="H1071" s="338"/>
      <c r="I1071" s="338"/>
      <c r="J1071" s="338"/>
      <c r="K1071" s="338"/>
      <c r="L1071" s="340"/>
      <c r="M1071" s="279" t="s">
        <v>145</v>
      </c>
      <c r="N1071" s="246" t="s">
        <v>706</v>
      </c>
    </row>
    <row r="1072" spans="1:14" s="154" customFormat="1" ht="54" x14ac:dyDescent="0.25">
      <c r="A1072" s="333">
        <v>111</v>
      </c>
      <c r="B1072" s="55" t="s">
        <v>880</v>
      </c>
      <c r="C1072" s="337" t="s">
        <v>36</v>
      </c>
      <c r="D1072" s="279" t="s">
        <v>764</v>
      </c>
      <c r="E1072" s="279">
        <v>2021</v>
      </c>
      <c r="F1072" s="245" t="s">
        <v>872</v>
      </c>
      <c r="G1072" s="23">
        <v>8.1</v>
      </c>
      <c r="H1072" s="338"/>
      <c r="I1072" s="338"/>
      <c r="J1072" s="338"/>
      <c r="K1072" s="338"/>
      <c r="L1072" s="340"/>
      <c r="M1072" s="279" t="s">
        <v>145</v>
      </c>
      <c r="N1072" s="246" t="s">
        <v>706</v>
      </c>
    </row>
    <row r="1073" spans="1:14" s="154" customFormat="1" ht="54" x14ac:dyDescent="0.25">
      <c r="A1073" s="333">
        <v>112</v>
      </c>
      <c r="B1073" s="55" t="s">
        <v>881</v>
      </c>
      <c r="C1073" s="337" t="s">
        <v>36</v>
      </c>
      <c r="D1073" s="279" t="s">
        <v>764</v>
      </c>
      <c r="E1073" s="279">
        <v>2021</v>
      </c>
      <c r="F1073" s="245" t="s">
        <v>872</v>
      </c>
      <c r="G1073" s="23">
        <v>6.2</v>
      </c>
      <c r="H1073" s="338"/>
      <c r="I1073" s="338"/>
      <c r="J1073" s="338"/>
      <c r="K1073" s="338"/>
      <c r="L1073" s="340"/>
      <c r="M1073" s="279" t="s">
        <v>145</v>
      </c>
      <c r="N1073" s="246" t="s">
        <v>706</v>
      </c>
    </row>
    <row r="1074" spans="1:14" s="154" customFormat="1" ht="36" x14ac:dyDescent="0.25">
      <c r="A1074" s="333">
        <v>113</v>
      </c>
      <c r="B1074" s="341" t="s">
        <v>882</v>
      </c>
      <c r="C1074" s="337" t="s">
        <v>36</v>
      </c>
      <c r="D1074" s="279" t="s">
        <v>764</v>
      </c>
      <c r="E1074" s="279">
        <v>2021</v>
      </c>
      <c r="F1074" s="245" t="s">
        <v>872</v>
      </c>
      <c r="G1074" s="315">
        <v>3.3</v>
      </c>
      <c r="H1074" s="338"/>
      <c r="I1074" s="338"/>
      <c r="J1074" s="338"/>
      <c r="K1074" s="338"/>
      <c r="L1074" s="340"/>
      <c r="M1074" s="279" t="s">
        <v>145</v>
      </c>
      <c r="N1074" s="246" t="s">
        <v>1624</v>
      </c>
    </row>
    <row r="1075" spans="1:14" s="154" customFormat="1" ht="54" x14ac:dyDescent="0.25">
      <c r="A1075" s="333">
        <v>114</v>
      </c>
      <c r="B1075" s="55" t="s">
        <v>883</v>
      </c>
      <c r="C1075" s="337" t="s">
        <v>36</v>
      </c>
      <c r="D1075" s="279" t="s">
        <v>764</v>
      </c>
      <c r="E1075" s="279">
        <v>2021</v>
      </c>
      <c r="F1075" s="245" t="s">
        <v>872</v>
      </c>
      <c r="G1075" s="202">
        <v>26.1</v>
      </c>
      <c r="H1075" s="338"/>
      <c r="I1075" s="338"/>
      <c r="J1075" s="338"/>
      <c r="K1075" s="338"/>
      <c r="L1075" s="340"/>
      <c r="M1075" s="279" t="s">
        <v>145</v>
      </c>
      <c r="N1075" s="246" t="s">
        <v>1624</v>
      </c>
    </row>
    <row r="1076" spans="1:14" s="154" customFormat="1" ht="54" x14ac:dyDescent="0.25">
      <c r="A1076" s="333">
        <v>115</v>
      </c>
      <c r="B1076" s="55" t="s">
        <v>884</v>
      </c>
      <c r="C1076" s="337" t="s">
        <v>36</v>
      </c>
      <c r="D1076" s="279" t="s">
        <v>764</v>
      </c>
      <c r="E1076" s="279">
        <v>2022</v>
      </c>
      <c r="F1076" s="245" t="s">
        <v>872</v>
      </c>
      <c r="G1076" s="338"/>
      <c r="H1076" s="212">
        <v>11.946</v>
      </c>
      <c r="I1076" s="338"/>
      <c r="J1076" s="338"/>
      <c r="K1076" s="338"/>
      <c r="L1076" s="340"/>
      <c r="M1076" s="279" t="s">
        <v>145</v>
      </c>
      <c r="N1076" s="246" t="s">
        <v>703</v>
      </c>
    </row>
    <row r="1077" spans="1:14" s="154" customFormat="1" ht="36" x14ac:dyDescent="0.25">
      <c r="A1077" s="333">
        <v>116</v>
      </c>
      <c r="B1077" s="55" t="s">
        <v>885</v>
      </c>
      <c r="C1077" s="337" t="s">
        <v>36</v>
      </c>
      <c r="D1077" s="279" t="s">
        <v>764</v>
      </c>
      <c r="E1077" s="279">
        <v>2022</v>
      </c>
      <c r="F1077" s="245" t="s">
        <v>872</v>
      </c>
      <c r="G1077" s="338"/>
      <c r="H1077" s="212">
        <v>4.2309999999999999</v>
      </c>
      <c r="I1077" s="338"/>
      <c r="J1077" s="338"/>
      <c r="K1077" s="338"/>
      <c r="L1077" s="340"/>
      <c r="M1077" s="279" t="s">
        <v>145</v>
      </c>
      <c r="N1077" s="246" t="s">
        <v>706</v>
      </c>
    </row>
    <row r="1078" spans="1:14" s="154" customFormat="1" ht="36" x14ac:dyDescent="0.25">
      <c r="A1078" s="333">
        <v>117</v>
      </c>
      <c r="B1078" s="55" t="s">
        <v>1625</v>
      </c>
      <c r="C1078" s="337" t="s">
        <v>36</v>
      </c>
      <c r="D1078" s="279" t="s">
        <v>764</v>
      </c>
      <c r="E1078" s="279">
        <v>2022</v>
      </c>
      <c r="F1078" s="245" t="s">
        <v>872</v>
      </c>
      <c r="G1078" s="338"/>
      <c r="H1078" s="212">
        <v>6.9</v>
      </c>
      <c r="I1078" s="338"/>
      <c r="J1078" s="338"/>
      <c r="K1078" s="338"/>
      <c r="L1078" s="340"/>
      <c r="M1078" s="279" t="s">
        <v>145</v>
      </c>
      <c r="N1078" s="246" t="s">
        <v>706</v>
      </c>
    </row>
    <row r="1079" spans="1:14" s="154" customFormat="1" ht="72" x14ac:dyDescent="0.25">
      <c r="A1079" s="333">
        <v>118</v>
      </c>
      <c r="B1079" s="55" t="s">
        <v>886</v>
      </c>
      <c r="C1079" s="337" t="s">
        <v>36</v>
      </c>
      <c r="D1079" s="279" t="s">
        <v>764</v>
      </c>
      <c r="E1079" s="279">
        <v>2022</v>
      </c>
      <c r="F1079" s="245" t="s">
        <v>872</v>
      </c>
      <c r="G1079" s="338"/>
      <c r="H1079" s="212">
        <v>16.186</v>
      </c>
      <c r="I1079" s="338"/>
      <c r="J1079" s="338"/>
      <c r="K1079" s="338"/>
      <c r="L1079" s="340"/>
      <c r="M1079" s="279" t="s">
        <v>145</v>
      </c>
      <c r="N1079" s="246" t="s">
        <v>698</v>
      </c>
    </row>
    <row r="1080" spans="1:14" s="154" customFormat="1" ht="54" x14ac:dyDescent="0.25">
      <c r="A1080" s="333">
        <v>119</v>
      </c>
      <c r="B1080" s="55" t="s">
        <v>1626</v>
      </c>
      <c r="C1080" s="337" t="s">
        <v>36</v>
      </c>
      <c r="D1080" s="279" t="s">
        <v>764</v>
      </c>
      <c r="E1080" s="279">
        <v>2022</v>
      </c>
      <c r="F1080" s="245" t="s">
        <v>872</v>
      </c>
      <c r="G1080" s="338"/>
      <c r="H1080" s="212">
        <v>19.963999999999999</v>
      </c>
      <c r="I1080" s="338"/>
      <c r="J1080" s="338"/>
      <c r="K1080" s="338"/>
      <c r="L1080" s="340">
        <f>H1083+H1094+H908+H918</f>
        <v>1485.8410000000003</v>
      </c>
      <c r="M1080" s="279" t="s">
        <v>145</v>
      </c>
      <c r="N1080" s="246" t="s">
        <v>698</v>
      </c>
    </row>
    <row r="1081" spans="1:14" s="154" customFormat="1" ht="72" x14ac:dyDescent="0.25">
      <c r="A1081" s="333">
        <v>120</v>
      </c>
      <c r="B1081" s="55" t="s">
        <v>887</v>
      </c>
      <c r="C1081" s="337" t="s">
        <v>36</v>
      </c>
      <c r="D1081" s="279" t="s">
        <v>764</v>
      </c>
      <c r="E1081" s="279">
        <v>2022</v>
      </c>
      <c r="F1081" s="245" t="s">
        <v>888</v>
      </c>
      <c r="G1081" s="338"/>
      <c r="H1081" s="212">
        <v>22.106000000000002</v>
      </c>
      <c r="I1081" s="338"/>
      <c r="J1081" s="338"/>
      <c r="K1081" s="338"/>
      <c r="L1081" s="343">
        <f>G1083+G1094+G908+G918</f>
        <v>2569.2400000000002</v>
      </c>
      <c r="M1081" s="279" t="s">
        <v>145</v>
      </c>
      <c r="N1081" s="246" t="s">
        <v>698</v>
      </c>
    </row>
    <row r="1082" spans="1:14" s="154" customFormat="1" ht="23.25" hidden="1" x14ac:dyDescent="0.25">
      <c r="A1082" s="396"/>
      <c r="B1082" s="409" t="s">
        <v>143</v>
      </c>
      <c r="C1082" s="394"/>
      <c r="D1082" s="394"/>
      <c r="E1082" s="396"/>
      <c r="F1082" s="392"/>
      <c r="G1082" s="415">
        <f>G932+G937+G940+G1001+G1034</f>
        <v>1515.883</v>
      </c>
      <c r="H1082" s="418">
        <f>H937+H1034+H1057+H1059</f>
        <v>372.78300000000002</v>
      </c>
      <c r="I1082" s="415">
        <f>I1041+I1042+I1043+I1044+I1045+I1061+I1062</f>
        <v>692.83999999999992</v>
      </c>
      <c r="J1082" s="410"/>
      <c r="K1082" s="414"/>
      <c r="L1082" s="410"/>
      <c r="M1082" s="396"/>
      <c r="N1082" s="393"/>
    </row>
    <row r="1083" spans="1:14" s="154" customFormat="1" ht="23.25" hidden="1" x14ac:dyDescent="0.25">
      <c r="A1083" s="396"/>
      <c r="B1083" s="409" t="s">
        <v>203</v>
      </c>
      <c r="C1083" s="394"/>
      <c r="D1083" s="394"/>
      <c r="E1083" s="396"/>
      <c r="F1083" s="392"/>
      <c r="G1083" s="414">
        <f>G933+G935+G938+G941+G943+G945+G946+G951+G952+G954+G955+G956+G957+G958+G959+G960+G961+G968+G969+G970+G972+G973+G976+G979+G981+G982+G983+G985+G986+G987+G991+G992+G993+G996+G997+G998+G1002+G1006+G1007+G1008+G1012+G1013+G1014+G1015+G1016+G1025+G1035+G1036+G1037+G1038+G1039+G1040+G1047+G1048+G1049+G1055+G1064+G1065+G1066+G1067+G1068+G1069+G1070+G1071+G1072+G1073+G1074+G1075+G931+G949</f>
        <v>2262.44</v>
      </c>
      <c r="H1083" s="415">
        <f>H947+H952+H953+H962+H963+H964+H965+H966+H968+H972+H973+H974+H977+H986+H988+H991+H992+H993+H1002+H1003+H1004+H1009+H1010+H1017+H1018+H1019+H1020+H1021+H1022+H1023+H1026+H1027+H1028+H1029+H1030+H1032+H1035+H1050+H1051+H1052+H1053+H1056+H1058+H1060+H1076+H1077+H1078+H1079+H1080+H1081+H989+H994+H1031</f>
        <v>962.9730000000003</v>
      </c>
      <c r="I1083" s="415">
        <f>I947+I952+I953+I962+I963+I964+I965+I966+I968+I972+I973+I974+I977+I986+I988+I991+I992+I993+I1002+I1003+I1004+I1009+I1010+I1017+I1018+I1019+I1020+I1021+I1022+I1023+I1026+I1027+I1028+I1029+I1030+I1032+I1035+I1050+I1051+I1052+I1053+I1056+I1058+I1060+I1076+I1077+I1078+I1079+I1080+I1081+I989+I994+I1031+I999</f>
        <v>1065</v>
      </c>
      <c r="J1083" s="415"/>
      <c r="K1083" s="410"/>
      <c r="L1083" s="410"/>
      <c r="M1083" s="396"/>
      <c r="N1083" s="393"/>
    </row>
    <row r="1084" spans="1:14" s="154" customFormat="1" ht="23.25" hidden="1" x14ac:dyDescent="0.25">
      <c r="A1084" s="396"/>
      <c r="B1084" s="409" t="s">
        <v>234</v>
      </c>
      <c r="C1084" s="394"/>
      <c r="D1084" s="394"/>
      <c r="E1084" s="396"/>
      <c r="F1084" s="392"/>
      <c r="G1084" s="396"/>
      <c r="H1084" s="396"/>
      <c r="I1084" s="396"/>
      <c r="J1084" s="396"/>
      <c r="K1084" s="396"/>
      <c r="L1084" s="396"/>
      <c r="M1084" s="396"/>
      <c r="N1084" s="393"/>
    </row>
    <row r="1085" spans="1:14" s="154" customFormat="1" ht="18" x14ac:dyDescent="0.25">
      <c r="A1085" s="251"/>
      <c r="B1085" s="50" t="s">
        <v>22</v>
      </c>
      <c r="C1085" s="250"/>
      <c r="D1085" s="8"/>
      <c r="E1085" s="8"/>
      <c r="F1085" s="251"/>
      <c r="G1085" s="253"/>
      <c r="H1085" s="253"/>
      <c r="I1085" s="253"/>
      <c r="J1085" s="253"/>
      <c r="K1085" s="253"/>
      <c r="L1085" s="251"/>
      <c r="M1085" s="251"/>
      <c r="N1085" s="251"/>
    </row>
    <row r="1086" spans="1:14" s="154" customFormat="1" ht="70.5" customHeight="1" x14ac:dyDescent="0.25">
      <c r="A1086" s="247">
        <v>70</v>
      </c>
      <c r="B1086" s="286" t="s">
        <v>889</v>
      </c>
      <c r="C1086" s="84" t="s">
        <v>47</v>
      </c>
      <c r="D1086" s="85"/>
      <c r="E1086" s="85"/>
      <c r="F1086" s="86" t="s">
        <v>890</v>
      </c>
      <c r="G1086" s="54">
        <v>1</v>
      </c>
      <c r="H1086" s="54">
        <v>1</v>
      </c>
      <c r="I1086" s="54">
        <v>1</v>
      </c>
      <c r="J1086" s="54">
        <v>1</v>
      </c>
      <c r="K1086" s="54">
        <v>1</v>
      </c>
      <c r="L1086" s="290"/>
      <c r="M1086" s="286"/>
      <c r="N1086" s="85"/>
    </row>
    <row r="1087" spans="1:14" s="154" customFormat="1" ht="18" x14ac:dyDescent="0.25">
      <c r="A1087" s="65"/>
      <c r="B1087" s="532" t="s">
        <v>422</v>
      </c>
      <c r="C1087" s="532"/>
      <c r="D1087" s="532"/>
      <c r="E1087" s="532"/>
      <c r="F1087" s="532"/>
      <c r="G1087" s="533"/>
      <c r="H1087" s="533"/>
      <c r="I1087" s="533"/>
      <c r="J1087" s="533"/>
      <c r="K1087" s="533"/>
      <c r="L1087" s="532"/>
      <c r="M1087" s="532"/>
      <c r="N1087" s="532"/>
    </row>
    <row r="1088" spans="1:14" s="154" customFormat="1" ht="54" x14ac:dyDescent="0.25">
      <c r="A1088" s="241">
        <v>1</v>
      </c>
      <c r="B1088" s="48" t="s">
        <v>891</v>
      </c>
      <c r="C1088" s="88" t="s">
        <v>36</v>
      </c>
      <c r="D1088" s="279" t="s">
        <v>696</v>
      </c>
      <c r="E1088" s="279">
        <v>2021</v>
      </c>
      <c r="F1088" s="245" t="s">
        <v>888</v>
      </c>
      <c r="G1088" s="20">
        <v>16</v>
      </c>
      <c r="H1088" s="20"/>
      <c r="I1088" s="20"/>
      <c r="J1088" s="20"/>
      <c r="K1088" s="20"/>
      <c r="L1088" s="21"/>
      <c r="M1088" s="279" t="s">
        <v>203</v>
      </c>
      <c r="N1088" s="246" t="s">
        <v>703</v>
      </c>
    </row>
    <row r="1089" spans="1:14" s="154" customFormat="1" ht="36" x14ac:dyDescent="0.25">
      <c r="A1089" s="241">
        <v>2</v>
      </c>
      <c r="B1089" s="48" t="s">
        <v>892</v>
      </c>
      <c r="C1089" s="88" t="s">
        <v>36</v>
      </c>
      <c r="D1089" s="279" t="s">
        <v>696</v>
      </c>
      <c r="E1089" s="279">
        <v>2022</v>
      </c>
      <c r="F1089" s="245" t="s">
        <v>872</v>
      </c>
      <c r="G1089" s="20"/>
      <c r="H1089" s="20">
        <v>17</v>
      </c>
      <c r="I1089" s="20"/>
      <c r="J1089" s="20"/>
      <c r="K1089" s="20"/>
      <c r="L1089" s="21"/>
      <c r="M1089" s="279" t="s">
        <v>203</v>
      </c>
      <c r="N1089" s="246" t="s">
        <v>698</v>
      </c>
    </row>
    <row r="1090" spans="1:14" ht="49.5" customHeight="1" x14ac:dyDescent="0.25">
      <c r="A1090" s="241">
        <v>3</v>
      </c>
      <c r="B1090" s="48" t="s">
        <v>893</v>
      </c>
      <c r="C1090" s="88" t="s">
        <v>36</v>
      </c>
      <c r="D1090" s="279" t="s">
        <v>696</v>
      </c>
      <c r="E1090" s="279">
        <v>2023</v>
      </c>
      <c r="F1090" s="245" t="s">
        <v>872</v>
      </c>
      <c r="G1090" s="20"/>
      <c r="H1090" s="20"/>
      <c r="I1090" s="20">
        <v>5.9</v>
      </c>
      <c r="J1090" s="20"/>
      <c r="K1090" s="20"/>
      <c r="L1090" s="21"/>
      <c r="M1090" s="279" t="s">
        <v>203</v>
      </c>
      <c r="N1090" s="246" t="s">
        <v>698</v>
      </c>
    </row>
    <row r="1091" spans="1:14" ht="63.75" customHeight="1" x14ac:dyDescent="0.25">
      <c r="A1091" s="241">
        <v>4</v>
      </c>
      <c r="B1091" s="48" t="s">
        <v>894</v>
      </c>
      <c r="C1091" s="88" t="s">
        <v>36</v>
      </c>
      <c r="D1091" s="279" t="s">
        <v>696</v>
      </c>
      <c r="E1091" s="279">
        <v>2024</v>
      </c>
      <c r="F1091" s="245" t="s">
        <v>872</v>
      </c>
      <c r="G1091" s="20"/>
      <c r="H1091" s="20"/>
      <c r="I1091" s="20"/>
      <c r="J1091" s="20">
        <v>10.3</v>
      </c>
      <c r="K1091" s="20"/>
      <c r="L1091" s="21"/>
      <c r="M1091" s="279" t="s">
        <v>203</v>
      </c>
      <c r="N1091" s="246" t="s">
        <v>698</v>
      </c>
    </row>
    <row r="1092" spans="1:14" ht="36" x14ac:dyDescent="0.25">
      <c r="A1092" s="241">
        <v>5</v>
      </c>
      <c r="B1092" s="48" t="s">
        <v>895</v>
      </c>
      <c r="C1092" s="88" t="s">
        <v>36</v>
      </c>
      <c r="D1092" s="279" t="s">
        <v>713</v>
      </c>
      <c r="E1092" s="279">
        <v>2025</v>
      </c>
      <c r="F1092" s="245" t="s">
        <v>872</v>
      </c>
      <c r="G1092" s="20"/>
      <c r="H1092" s="20"/>
      <c r="I1092" s="20"/>
      <c r="J1092" s="20"/>
      <c r="K1092" s="20">
        <v>6</v>
      </c>
      <c r="L1092" s="21"/>
      <c r="M1092" s="279" t="s">
        <v>203</v>
      </c>
      <c r="N1092" s="246" t="s">
        <v>703</v>
      </c>
    </row>
    <row r="1093" spans="1:14" s="154" customFormat="1" ht="23.25" hidden="1" x14ac:dyDescent="0.25">
      <c r="A1093" s="396"/>
      <c r="B1093" s="409" t="s">
        <v>143</v>
      </c>
      <c r="C1093" s="394"/>
      <c r="D1093" s="394"/>
      <c r="E1093" s="396"/>
      <c r="F1093" s="392"/>
      <c r="G1093" s="414"/>
      <c r="H1093" s="418"/>
      <c r="I1093" s="414"/>
      <c r="J1093" s="410"/>
      <c r="K1093" s="414"/>
      <c r="L1093" s="410"/>
      <c r="M1093" s="396"/>
      <c r="N1093" s="393"/>
    </row>
    <row r="1094" spans="1:14" s="154" customFormat="1" ht="23.25" hidden="1" x14ac:dyDescent="0.25">
      <c r="A1094" s="396"/>
      <c r="B1094" s="409" t="s">
        <v>203</v>
      </c>
      <c r="C1094" s="394"/>
      <c r="D1094" s="394"/>
      <c r="E1094" s="396"/>
      <c r="F1094" s="392"/>
      <c r="G1094" s="407">
        <f>G1088</f>
        <v>16</v>
      </c>
      <c r="H1094" s="407"/>
      <c r="I1094" s="410">
        <f>I1090</f>
        <v>5.9</v>
      </c>
      <c r="J1094" s="414">
        <f>J1091</f>
        <v>10.3</v>
      </c>
      <c r="K1094" s="410">
        <f>K1092</f>
        <v>6</v>
      </c>
      <c r="L1094" s="410"/>
      <c r="M1094" s="396"/>
      <c r="N1094" s="393"/>
    </row>
    <row r="1095" spans="1:14" s="154" customFormat="1" ht="23.25" hidden="1" x14ac:dyDescent="0.25">
      <c r="A1095" s="396"/>
      <c r="B1095" s="409" t="s">
        <v>234</v>
      </c>
      <c r="C1095" s="394"/>
      <c r="D1095" s="394"/>
      <c r="E1095" s="396"/>
      <c r="F1095" s="392"/>
      <c r="G1095" s="396"/>
      <c r="H1095" s="396"/>
      <c r="I1095" s="396"/>
      <c r="J1095" s="396"/>
      <c r="K1095" s="396"/>
      <c r="L1095" s="396"/>
      <c r="M1095" s="396"/>
      <c r="N1095" s="393"/>
    </row>
    <row r="1096" spans="1:14" ht="18" x14ac:dyDescent="0.25">
      <c r="A1096" s="251"/>
      <c r="B1096" s="50" t="s">
        <v>22</v>
      </c>
      <c r="C1096" s="250"/>
      <c r="D1096" s="8"/>
      <c r="E1096" s="8"/>
      <c r="F1096" s="251"/>
      <c r="G1096" s="253"/>
      <c r="H1096" s="344"/>
      <c r="I1096" s="253"/>
      <c r="J1096" s="253"/>
      <c r="K1096" s="253"/>
      <c r="L1096" s="251"/>
      <c r="M1096" s="251"/>
      <c r="N1096" s="251"/>
    </row>
    <row r="1097" spans="1:14" s="170" customFormat="1" ht="109.5" x14ac:dyDescent="0.25">
      <c r="A1097" s="247">
        <v>71</v>
      </c>
      <c r="B1097" s="286" t="s">
        <v>896</v>
      </c>
      <c r="C1097" s="84" t="s">
        <v>313</v>
      </c>
      <c r="D1097" s="85"/>
      <c r="E1097" s="85"/>
      <c r="F1097" s="86" t="s">
        <v>897</v>
      </c>
      <c r="G1097" s="54">
        <v>41896</v>
      </c>
      <c r="H1097" s="54">
        <v>48892</v>
      </c>
      <c r="I1097" s="54">
        <v>55825</v>
      </c>
      <c r="J1097" s="54">
        <v>62819</v>
      </c>
      <c r="K1097" s="54">
        <v>69813</v>
      </c>
      <c r="L1097" s="290"/>
      <c r="M1097" s="286"/>
      <c r="N1097" s="85"/>
    </row>
    <row r="1098" spans="1:14" ht="18" x14ac:dyDescent="0.25">
      <c r="A1098" s="65"/>
      <c r="B1098" s="532" t="s">
        <v>422</v>
      </c>
      <c r="C1098" s="532"/>
      <c r="D1098" s="532"/>
      <c r="E1098" s="532"/>
      <c r="F1098" s="532"/>
      <c r="G1098" s="533"/>
      <c r="H1098" s="533"/>
      <c r="I1098" s="533"/>
      <c r="J1098" s="533"/>
      <c r="K1098" s="533"/>
      <c r="L1098" s="532"/>
      <c r="M1098" s="532"/>
      <c r="N1098" s="532"/>
    </row>
    <row r="1099" spans="1:14" ht="36" x14ac:dyDescent="0.25">
      <c r="A1099" s="241">
        <v>1</v>
      </c>
      <c r="B1099" s="55" t="s">
        <v>898</v>
      </c>
      <c r="C1099" s="279" t="s">
        <v>232</v>
      </c>
      <c r="D1099" s="279" t="s">
        <v>899</v>
      </c>
      <c r="E1099" s="279" t="s">
        <v>719</v>
      </c>
      <c r="F1099" s="93" t="s">
        <v>900</v>
      </c>
      <c r="G1099" s="231">
        <v>1.3</v>
      </c>
      <c r="H1099" s="231">
        <v>2.7</v>
      </c>
      <c r="I1099" s="231">
        <v>2.7</v>
      </c>
      <c r="J1099" s="231">
        <v>2.7</v>
      </c>
      <c r="K1099" s="231">
        <v>2.7</v>
      </c>
      <c r="L1099" s="150">
        <f>SUM(G1099:K1099)</f>
        <v>12.100000000000001</v>
      </c>
      <c r="M1099" s="279" t="s">
        <v>145</v>
      </c>
      <c r="N1099" s="160" t="s">
        <v>721</v>
      </c>
    </row>
    <row r="1100" spans="1:14" s="148" customFormat="1" ht="54" x14ac:dyDescent="0.25">
      <c r="A1100" s="241">
        <v>2</v>
      </c>
      <c r="B1100" s="55" t="s">
        <v>901</v>
      </c>
      <c r="C1100" s="279" t="s">
        <v>232</v>
      </c>
      <c r="D1100" s="279" t="s">
        <v>902</v>
      </c>
      <c r="E1100" s="279">
        <v>2021</v>
      </c>
      <c r="F1100" s="93" t="s">
        <v>903</v>
      </c>
      <c r="G1100" s="203">
        <v>4.5</v>
      </c>
      <c r="H1100" s="292">
        <v>0</v>
      </c>
      <c r="I1100" s="292">
        <v>0</v>
      </c>
      <c r="J1100" s="292">
        <v>0</v>
      </c>
      <c r="K1100" s="241">
        <v>0</v>
      </c>
      <c r="L1100" s="25">
        <f>SUM(G1100:K1100)</f>
        <v>4.5</v>
      </c>
      <c r="M1100" s="279" t="s">
        <v>145</v>
      </c>
      <c r="N1100" s="160" t="s">
        <v>721</v>
      </c>
    </row>
    <row r="1101" spans="1:14" ht="61.5" customHeight="1" x14ac:dyDescent="0.25">
      <c r="A1101" s="241">
        <v>3</v>
      </c>
      <c r="B1101" s="55" t="s">
        <v>904</v>
      </c>
      <c r="C1101" s="279"/>
      <c r="D1101" s="279" t="s">
        <v>902</v>
      </c>
      <c r="E1101" s="279" t="s">
        <v>719</v>
      </c>
      <c r="F1101" s="93" t="s">
        <v>900</v>
      </c>
      <c r="G1101" s="292">
        <v>0</v>
      </c>
      <c r="H1101" s="292">
        <v>0</v>
      </c>
      <c r="I1101" s="292">
        <v>0</v>
      </c>
      <c r="J1101" s="292">
        <v>0</v>
      </c>
      <c r="K1101" s="241">
        <v>0</v>
      </c>
      <c r="L1101" s="279">
        <v>0</v>
      </c>
      <c r="M1101" s="246"/>
      <c r="N1101" s="246"/>
    </row>
    <row r="1102" spans="1:14" ht="72" x14ac:dyDescent="0.25">
      <c r="A1102" s="241">
        <v>4</v>
      </c>
      <c r="B1102" s="55" t="s">
        <v>905</v>
      </c>
      <c r="C1102" s="279"/>
      <c r="D1102" s="279" t="s">
        <v>902</v>
      </c>
      <c r="E1102" s="279" t="s">
        <v>719</v>
      </c>
      <c r="F1102" s="93" t="s">
        <v>900</v>
      </c>
      <c r="G1102" s="292">
        <v>0</v>
      </c>
      <c r="H1102" s="292">
        <v>0</v>
      </c>
      <c r="I1102" s="292">
        <v>0</v>
      </c>
      <c r="J1102" s="292">
        <v>0</v>
      </c>
      <c r="K1102" s="241">
        <v>0</v>
      </c>
      <c r="L1102" s="279">
        <v>0</v>
      </c>
      <c r="M1102" s="246"/>
      <c r="N1102" s="246"/>
    </row>
    <row r="1103" spans="1:14" ht="23.25" hidden="1" x14ac:dyDescent="0.25">
      <c r="A1103" s="396"/>
      <c r="B1103" s="409" t="s">
        <v>143</v>
      </c>
      <c r="C1103" s="394"/>
      <c r="D1103" s="394"/>
      <c r="E1103" s="396"/>
      <c r="F1103" s="392"/>
      <c r="G1103" s="414"/>
      <c r="H1103" s="418"/>
      <c r="I1103" s="414"/>
      <c r="J1103" s="410"/>
      <c r="K1103" s="414"/>
      <c r="L1103" s="410"/>
      <c r="M1103" s="396"/>
      <c r="N1103" s="393"/>
    </row>
    <row r="1104" spans="1:14" ht="23.25" hidden="1" x14ac:dyDescent="0.25">
      <c r="A1104" s="396"/>
      <c r="B1104" s="409" t="s">
        <v>203</v>
      </c>
      <c r="C1104" s="394"/>
      <c r="D1104" s="394"/>
      <c r="E1104" s="396"/>
      <c r="F1104" s="392"/>
      <c r="G1104" s="407">
        <f>G1100+G1099</f>
        <v>5.8</v>
      </c>
      <c r="H1104" s="407">
        <f>H1099</f>
        <v>2.7</v>
      </c>
      <c r="I1104" s="410">
        <f>I1099</f>
        <v>2.7</v>
      </c>
      <c r="J1104" s="410">
        <f>J1099</f>
        <v>2.7</v>
      </c>
      <c r="K1104" s="410">
        <f>K1099</f>
        <v>2.7</v>
      </c>
      <c r="L1104" s="407">
        <f>G1104+H1104+I1104+J1104+K1104</f>
        <v>16.599999999999998</v>
      </c>
      <c r="M1104" s="396"/>
      <c r="N1104" s="393"/>
    </row>
    <row r="1105" spans="1:14" ht="23.25" hidden="1" x14ac:dyDescent="0.25">
      <c r="A1105" s="396"/>
      <c r="B1105" s="409" t="s">
        <v>234</v>
      </c>
      <c r="C1105" s="394"/>
      <c r="D1105" s="394"/>
      <c r="E1105" s="396"/>
      <c r="F1105" s="392"/>
      <c r="G1105" s="396"/>
      <c r="H1105" s="396"/>
      <c r="I1105" s="396"/>
      <c r="J1105" s="396"/>
      <c r="K1105" s="396"/>
      <c r="L1105" s="396"/>
      <c r="M1105" s="396"/>
      <c r="N1105" s="393"/>
    </row>
    <row r="1106" spans="1:14" ht="18" x14ac:dyDescent="0.25">
      <c r="A1106" s="251"/>
      <c r="B1106" s="50" t="s">
        <v>22</v>
      </c>
      <c r="C1106" s="250"/>
      <c r="D1106" s="8"/>
      <c r="E1106" s="8"/>
      <c r="F1106" s="251"/>
      <c r="G1106" s="253"/>
      <c r="H1106" s="253"/>
      <c r="I1106" s="253"/>
      <c r="J1106" s="253"/>
      <c r="K1106" s="253"/>
      <c r="L1106" s="251"/>
      <c r="M1106" s="251"/>
      <c r="N1106" s="251"/>
    </row>
    <row r="1107" spans="1:14" ht="64.5" customHeight="1" x14ac:dyDescent="0.25">
      <c r="A1107" s="247">
        <v>72</v>
      </c>
      <c r="B1107" s="286" t="s">
        <v>906</v>
      </c>
      <c r="C1107" s="84" t="s">
        <v>313</v>
      </c>
      <c r="D1107" s="85"/>
      <c r="E1107" s="85"/>
      <c r="F1107" s="86" t="s">
        <v>907</v>
      </c>
      <c r="G1107" s="54">
        <v>48880</v>
      </c>
      <c r="H1107" s="54">
        <v>69829</v>
      </c>
      <c r="I1107" s="54">
        <v>104744</v>
      </c>
      <c r="J1107" s="54">
        <v>125693</v>
      </c>
      <c r="K1107" s="54">
        <v>139658</v>
      </c>
      <c r="L1107" s="290"/>
      <c r="M1107" s="286"/>
      <c r="N1107" s="85"/>
    </row>
    <row r="1108" spans="1:14" ht="18" hidden="1" x14ac:dyDescent="0.25">
      <c r="A1108" s="65"/>
      <c r="B1108" s="532" t="s">
        <v>422</v>
      </c>
      <c r="C1108" s="532"/>
      <c r="D1108" s="532"/>
      <c r="E1108" s="532"/>
      <c r="F1108" s="532"/>
      <c r="G1108" s="533"/>
      <c r="H1108" s="533"/>
      <c r="I1108" s="533"/>
      <c r="J1108" s="533"/>
      <c r="K1108" s="533"/>
      <c r="L1108" s="532"/>
      <c r="M1108" s="532"/>
      <c r="N1108" s="532"/>
    </row>
    <row r="1109" spans="1:14" ht="18" hidden="1" x14ac:dyDescent="0.25">
      <c r="A1109" s="65"/>
      <c r="B1109" s="286"/>
      <c r="C1109" s="84"/>
      <c r="D1109" s="286"/>
      <c r="E1109" s="286"/>
      <c r="F1109" s="85"/>
      <c r="G1109" s="287"/>
      <c r="H1109" s="287"/>
      <c r="I1109" s="287"/>
      <c r="J1109" s="287"/>
      <c r="K1109" s="287"/>
      <c r="L1109" s="286"/>
      <c r="M1109" s="286"/>
      <c r="N1109" s="85"/>
    </row>
    <row r="1110" spans="1:14" s="170" customFormat="1" ht="18" x14ac:dyDescent="0.25">
      <c r="A1110" s="251"/>
      <c r="B1110" s="50" t="s">
        <v>22</v>
      </c>
      <c r="C1110" s="250"/>
      <c r="D1110" s="8"/>
      <c r="E1110" s="8"/>
      <c r="F1110" s="251"/>
      <c r="G1110" s="253"/>
      <c r="H1110" s="253"/>
      <c r="I1110" s="253"/>
      <c r="J1110" s="253"/>
      <c r="K1110" s="253"/>
      <c r="L1110" s="251"/>
      <c r="M1110" s="251"/>
      <c r="N1110" s="251"/>
    </row>
    <row r="1111" spans="1:14" s="170" customFormat="1" ht="81" customHeight="1" x14ac:dyDescent="0.25">
      <c r="A1111" s="247">
        <v>73</v>
      </c>
      <c r="B1111" s="286" t="s">
        <v>908</v>
      </c>
      <c r="C1111" s="84" t="s">
        <v>313</v>
      </c>
      <c r="D1111" s="85"/>
      <c r="E1111" s="85"/>
      <c r="F1111" s="86" t="s">
        <v>909</v>
      </c>
      <c r="G1111" s="98">
        <v>86595</v>
      </c>
      <c r="H1111" s="98">
        <v>100450</v>
      </c>
      <c r="I1111" s="98">
        <v>107378</v>
      </c>
      <c r="J1111" s="98">
        <v>121233</v>
      </c>
      <c r="K1111" s="98">
        <v>135089</v>
      </c>
      <c r="L1111" s="290"/>
      <c r="M1111" s="286"/>
      <c r="N1111" s="85"/>
    </row>
    <row r="1112" spans="1:14" s="170" customFormat="1" ht="18" x14ac:dyDescent="0.25">
      <c r="A1112" s="65"/>
      <c r="B1112" s="532" t="s">
        <v>422</v>
      </c>
      <c r="C1112" s="532"/>
      <c r="D1112" s="532"/>
      <c r="E1112" s="532"/>
      <c r="F1112" s="532"/>
      <c r="G1112" s="533"/>
      <c r="H1112" s="533"/>
      <c r="I1112" s="533"/>
      <c r="J1112" s="533"/>
      <c r="K1112" s="533"/>
      <c r="L1112" s="532"/>
      <c r="M1112" s="532"/>
      <c r="N1112" s="532"/>
    </row>
    <row r="1113" spans="1:14" s="148" customFormat="1" ht="62.25" customHeight="1" x14ac:dyDescent="0.25">
      <c r="A1113" s="241">
        <v>1</v>
      </c>
      <c r="B1113" s="271" t="s">
        <v>910</v>
      </c>
      <c r="C1113" s="279" t="s">
        <v>232</v>
      </c>
      <c r="D1113" s="279" t="s">
        <v>902</v>
      </c>
      <c r="E1113" s="279" t="s">
        <v>719</v>
      </c>
      <c r="F1113" s="93" t="s">
        <v>909</v>
      </c>
      <c r="G1113" s="204">
        <v>1.1000000000000001</v>
      </c>
      <c r="H1113" s="204">
        <v>5</v>
      </c>
      <c r="I1113" s="204">
        <v>7</v>
      </c>
      <c r="J1113" s="204">
        <v>9</v>
      </c>
      <c r="K1113" s="205">
        <v>11</v>
      </c>
      <c r="L1113" s="25">
        <f t="shared" ref="L1113:L1119" si="11">SUM(G1113:K1113)</f>
        <v>33.1</v>
      </c>
      <c r="M1113" s="279" t="s">
        <v>145</v>
      </c>
      <c r="N1113" s="160" t="s">
        <v>721</v>
      </c>
    </row>
    <row r="1114" spans="1:14" s="148" customFormat="1" ht="54" x14ac:dyDescent="0.25">
      <c r="A1114" s="241">
        <v>2</v>
      </c>
      <c r="B1114" s="271" t="s">
        <v>911</v>
      </c>
      <c r="C1114" s="279" t="s">
        <v>232</v>
      </c>
      <c r="D1114" s="279" t="s">
        <v>902</v>
      </c>
      <c r="E1114" s="279" t="s">
        <v>719</v>
      </c>
      <c r="F1114" s="93" t="s">
        <v>912</v>
      </c>
      <c r="G1114" s="31">
        <v>4.4000000000000004</v>
      </c>
      <c r="H1114" s="31">
        <v>4.5999999999999996</v>
      </c>
      <c r="I1114" s="31">
        <v>4.5999999999999996</v>
      </c>
      <c r="J1114" s="31">
        <v>4.5999999999999996</v>
      </c>
      <c r="K1114" s="31">
        <v>4.5999999999999996</v>
      </c>
      <c r="L1114" s="206">
        <f t="shared" si="11"/>
        <v>22.799999999999997</v>
      </c>
      <c r="M1114" s="279" t="s">
        <v>145</v>
      </c>
      <c r="N1114" s="160" t="s">
        <v>721</v>
      </c>
    </row>
    <row r="1115" spans="1:14" s="148" customFormat="1" ht="54" x14ac:dyDescent="0.25">
      <c r="A1115" s="241">
        <v>3</v>
      </c>
      <c r="B1115" s="271" t="s">
        <v>913</v>
      </c>
      <c r="C1115" s="279" t="s">
        <v>232</v>
      </c>
      <c r="D1115" s="279" t="s">
        <v>902</v>
      </c>
      <c r="E1115" s="279" t="s">
        <v>719</v>
      </c>
      <c r="F1115" s="93" t="s">
        <v>912</v>
      </c>
      <c r="G1115" s="31">
        <v>1.1000000000000001</v>
      </c>
      <c r="H1115" s="31">
        <v>1.1000000000000001</v>
      </c>
      <c r="I1115" s="31">
        <v>1.1000000000000001</v>
      </c>
      <c r="J1115" s="31">
        <v>1.1000000000000001</v>
      </c>
      <c r="K1115" s="31">
        <v>1.1000000000000001</v>
      </c>
      <c r="L1115" s="206">
        <f t="shared" si="11"/>
        <v>5.5</v>
      </c>
      <c r="M1115" s="279" t="s">
        <v>145</v>
      </c>
      <c r="N1115" s="160" t="s">
        <v>721</v>
      </c>
    </row>
    <row r="1116" spans="1:14" s="148" customFormat="1" ht="54" x14ac:dyDescent="0.25">
      <c r="A1116" s="241">
        <v>4</v>
      </c>
      <c r="B1116" s="271" t="s">
        <v>914</v>
      </c>
      <c r="C1116" s="279" t="s">
        <v>232</v>
      </c>
      <c r="D1116" s="279" t="s">
        <v>902</v>
      </c>
      <c r="E1116" s="279">
        <v>2021</v>
      </c>
      <c r="F1116" s="93" t="s">
        <v>912</v>
      </c>
      <c r="G1116" s="31">
        <v>2.1</v>
      </c>
      <c r="H1116" s="31">
        <v>0</v>
      </c>
      <c r="I1116" s="31">
        <v>0</v>
      </c>
      <c r="J1116" s="31">
        <v>0</v>
      </c>
      <c r="K1116" s="31">
        <v>0</v>
      </c>
      <c r="L1116" s="25">
        <f t="shared" si="11"/>
        <v>2.1</v>
      </c>
      <c r="M1116" s="279" t="s">
        <v>145</v>
      </c>
      <c r="N1116" s="160" t="s">
        <v>721</v>
      </c>
    </row>
    <row r="1117" spans="1:14" s="148" customFormat="1" ht="54" x14ac:dyDescent="0.25">
      <c r="A1117" s="241">
        <v>5</v>
      </c>
      <c r="B1117" s="271" t="s">
        <v>915</v>
      </c>
      <c r="C1117" s="279" t="s">
        <v>232</v>
      </c>
      <c r="D1117" s="279" t="s">
        <v>902</v>
      </c>
      <c r="E1117" s="279" t="s">
        <v>719</v>
      </c>
      <c r="F1117" s="93" t="s">
        <v>912</v>
      </c>
      <c r="G1117" s="31">
        <v>1</v>
      </c>
      <c r="H1117" s="31">
        <v>1</v>
      </c>
      <c r="I1117" s="31">
        <v>1</v>
      </c>
      <c r="J1117" s="31">
        <v>1</v>
      </c>
      <c r="K1117" s="31">
        <v>1</v>
      </c>
      <c r="L1117" s="25">
        <f t="shared" si="11"/>
        <v>5</v>
      </c>
      <c r="M1117" s="279" t="s">
        <v>145</v>
      </c>
      <c r="N1117" s="160" t="s">
        <v>721</v>
      </c>
    </row>
    <row r="1118" spans="1:14" s="148" customFormat="1" ht="62.25" customHeight="1" x14ac:dyDescent="0.25">
      <c r="A1118" s="241">
        <v>6</v>
      </c>
      <c r="B1118" s="271" t="s">
        <v>916</v>
      </c>
      <c r="C1118" s="279" t="s">
        <v>232</v>
      </c>
      <c r="D1118" s="279" t="s">
        <v>902</v>
      </c>
      <c r="E1118" s="279" t="s">
        <v>719</v>
      </c>
      <c r="F1118" s="93" t="s">
        <v>912</v>
      </c>
      <c r="G1118" s="31">
        <v>2.4</v>
      </c>
      <c r="H1118" s="31">
        <v>2.4</v>
      </c>
      <c r="I1118" s="31">
        <v>2.4</v>
      </c>
      <c r="J1118" s="31">
        <v>2.4</v>
      </c>
      <c r="K1118" s="31">
        <v>2.4</v>
      </c>
      <c r="L1118" s="25">
        <f t="shared" si="11"/>
        <v>12</v>
      </c>
      <c r="M1118" s="279" t="s">
        <v>145</v>
      </c>
      <c r="N1118" s="160" t="s">
        <v>721</v>
      </c>
    </row>
    <row r="1119" spans="1:14" s="148" customFormat="1" ht="54" x14ac:dyDescent="0.25">
      <c r="A1119" s="241">
        <v>7</v>
      </c>
      <c r="B1119" s="271" t="s">
        <v>917</v>
      </c>
      <c r="C1119" s="279" t="s">
        <v>232</v>
      </c>
      <c r="D1119" s="279" t="s">
        <v>902</v>
      </c>
      <c r="E1119" s="279" t="s">
        <v>719</v>
      </c>
      <c r="F1119" s="93" t="s">
        <v>912</v>
      </c>
      <c r="G1119" s="31">
        <v>9.3000000000000007</v>
      </c>
      <c r="H1119" s="31">
        <v>10</v>
      </c>
      <c r="I1119" s="31">
        <v>10</v>
      </c>
      <c r="J1119" s="31">
        <v>10</v>
      </c>
      <c r="K1119" s="31">
        <v>10</v>
      </c>
      <c r="L1119" s="25">
        <f t="shared" si="11"/>
        <v>49.3</v>
      </c>
      <c r="M1119" s="279" t="s">
        <v>145</v>
      </c>
      <c r="N1119" s="160" t="s">
        <v>721</v>
      </c>
    </row>
    <row r="1120" spans="1:14" ht="23.25" hidden="1" x14ac:dyDescent="0.25">
      <c r="A1120" s="396"/>
      <c r="B1120" s="409" t="s">
        <v>143</v>
      </c>
      <c r="C1120" s="394"/>
      <c r="D1120" s="394"/>
      <c r="E1120" s="396"/>
      <c r="F1120" s="392"/>
      <c r="G1120" s="414"/>
      <c r="H1120" s="418"/>
      <c r="I1120" s="414"/>
      <c r="J1120" s="410"/>
      <c r="K1120" s="414"/>
      <c r="L1120" s="410"/>
      <c r="M1120" s="396"/>
      <c r="N1120" s="393"/>
    </row>
    <row r="1121" spans="1:14" ht="23.25" hidden="1" x14ac:dyDescent="0.25">
      <c r="A1121" s="396"/>
      <c r="B1121" s="409" t="s">
        <v>203</v>
      </c>
      <c r="C1121" s="394"/>
      <c r="D1121" s="394"/>
      <c r="E1121" s="396"/>
      <c r="F1121" s="392"/>
      <c r="G1121" s="414">
        <f>G1113+G1114+G1115+G1116+G1117+G1118+G1119</f>
        <v>21.4</v>
      </c>
      <c r="H1121" s="414">
        <f>H1113+H1114+H1115+H1116+H1117+H1118+H1119</f>
        <v>24.1</v>
      </c>
      <c r="I1121" s="414">
        <f>I1113+I1114+I1115+I1116+I1117+I1118+I1119</f>
        <v>26.099999999999998</v>
      </c>
      <c r="J1121" s="414">
        <f>J1113+J1114+J1115+J1116+J1117+J1118+J1119</f>
        <v>28.099999999999998</v>
      </c>
      <c r="K1121" s="414">
        <f>K1113+K1114+K1115+K1116+K1117+K1118+K1119</f>
        <v>30.099999999999998</v>
      </c>
      <c r="L1121" s="414">
        <f>G1121+H1121+I1121+J1121+K1121</f>
        <v>129.79999999999998</v>
      </c>
      <c r="M1121" s="396"/>
      <c r="N1121" s="393"/>
    </row>
    <row r="1122" spans="1:14" ht="23.25" hidden="1" x14ac:dyDescent="0.25">
      <c r="A1122" s="396"/>
      <c r="B1122" s="409" t="s">
        <v>234</v>
      </c>
      <c r="C1122" s="394"/>
      <c r="D1122" s="394"/>
      <c r="E1122" s="396"/>
      <c r="F1122" s="392"/>
      <c r="G1122" s="396"/>
      <c r="H1122" s="396"/>
      <c r="I1122" s="396"/>
      <c r="J1122" s="396"/>
      <c r="K1122" s="396"/>
      <c r="L1122" s="396"/>
      <c r="M1122" s="396"/>
      <c r="N1122" s="393"/>
    </row>
    <row r="1123" spans="1:14" s="170" customFormat="1" ht="18" x14ac:dyDescent="0.25">
      <c r="A1123" s="251"/>
      <c r="B1123" s="50" t="s">
        <v>22</v>
      </c>
      <c r="C1123" s="250"/>
      <c r="D1123" s="8"/>
      <c r="E1123" s="8"/>
      <c r="F1123" s="251"/>
      <c r="G1123" s="253"/>
      <c r="H1123" s="253"/>
      <c r="I1123" s="253"/>
      <c r="J1123" s="253"/>
      <c r="K1123" s="253"/>
      <c r="L1123" s="251"/>
      <c r="M1123" s="251"/>
      <c r="N1123" s="251"/>
    </row>
    <row r="1124" spans="1:14" ht="97.5" customHeight="1" x14ac:dyDescent="0.25">
      <c r="A1124" s="247">
        <v>74</v>
      </c>
      <c r="B1124" s="286" t="s">
        <v>918</v>
      </c>
      <c r="C1124" s="84" t="s">
        <v>313</v>
      </c>
      <c r="D1124" s="85"/>
      <c r="E1124" s="85"/>
      <c r="F1124" s="86" t="s">
        <v>919</v>
      </c>
      <c r="G1124" s="54">
        <v>8961</v>
      </c>
      <c r="H1124" s="54">
        <v>9655</v>
      </c>
      <c r="I1124" s="54">
        <v>10351</v>
      </c>
      <c r="J1124" s="54">
        <v>11050</v>
      </c>
      <c r="K1124" s="54">
        <v>13843</v>
      </c>
      <c r="L1124" s="290"/>
      <c r="M1124" s="286"/>
      <c r="N1124" s="85"/>
    </row>
    <row r="1125" spans="1:14" ht="18" x14ac:dyDescent="0.25">
      <c r="A1125" s="65"/>
      <c r="B1125" s="532" t="s">
        <v>422</v>
      </c>
      <c r="C1125" s="532"/>
      <c r="D1125" s="532"/>
      <c r="E1125" s="532"/>
      <c r="F1125" s="532"/>
      <c r="G1125" s="533"/>
      <c r="H1125" s="533"/>
      <c r="I1125" s="533"/>
      <c r="J1125" s="533"/>
      <c r="K1125" s="533"/>
      <c r="L1125" s="532"/>
      <c r="M1125" s="532"/>
      <c r="N1125" s="532"/>
    </row>
    <row r="1126" spans="1:14" s="148" customFormat="1" ht="36" x14ac:dyDescent="0.25">
      <c r="A1126" s="241">
        <v>1</v>
      </c>
      <c r="B1126" s="271" t="s">
        <v>920</v>
      </c>
      <c r="C1126" s="279" t="s">
        <v>232</v>
      </c>
      <c r="D1126" s="279" t="s">
        <v>921</v>
      </c>
      <c r="E1126" s="279" t="s">
        <v>33</v>
      </c>
      <c r="F1126" s="93" t="s">
        <v>922</v>
      </c>
      <c r="G1126" s="207">
        <v>82.4</v>
      </c>
      <c r="H1126" s="207">
        <v>47.2</v>
      </c>
      <c r="I1126" s="207">
        <v>47.2</v>
      </c>
      <c r="J1126" s="207">
        <v>47.2</v>
      </c>
      <c r="K1126" s="207">
        <v>47.2</v>
      </c>
      <c r="L1126" s="207">
        <f>SUM(G1126:K1126)</f>
        <v>271.2</v>
      </c>
      <c r="M1126" s="270" t="s">
        <v>145</v>
      </c>
      <c r="N1126" s="160" t="s">
        <v>721</v>
      </c>
    </row>
    <row r="1127" spans="1:14" ht="23.25" hidden="1" x14ac:dyDescent="0.25">
      <c r="A1127" s="396"/>
      <c r="B1127" s="409" t="s">
        <v>143</v>
      </c>
      <c r="C1127" s="394"/>
      <c r="D1127" s="394"/>
      <c r="E1127" s="396"/>
      <c r="F1127" s="392"/>
      <c r="G1127" s="414"/>
      <c r="H1127" s="414"/>
      <c r="I1127" s="414"/>
      <c r="J1127" s="414"/>
      <c r="K1127" s="414"/>
      <c r="L1127" s="414"/>
      <c r="M1127" s="396"/>
      <c r="N1127" s="393"/>
    </row>
    <row r="1128" spans="1:14" ht="23.25" hidden="1" x14ac:dyDescent="0.25">
      <c r="A1128" s="396"/>
      <c r="B1128" s="409" t="s">
        <v>203</v>
      </c>
      <c r="C1128" s="394"/>
      <c r="D1128" s="394"/>
      <c r="E1128" s="396"/>
      <c r="F1128" s="392"/>
      <c r="G1128" s="414">
        <f>G1126</f>
        <v>82.4</v>
      </c>
      <c r="H1128" s="414">
        <f>H1126</f>
        <v>47.2</v>
      </c>
      <c r="I1128" s="414">
        <f>I1126</f>
        <v>47.2</v>
      </c>
      <c r="J1128" s="414">
        <f>J1126</f>
        <v>47.2</v>
      </c>
      <c r="K1128" s="414">
        <f>K1126</f>
        <v>47.2</v>
      </c>
      <c r="L1128" s="414">
        <f>G1128+H1128+I1128+J1128+K1128</f>
        <v>271.2</v>
      </c>
      <c r="M1128" s="396"/>
      <c r="N1128" s="393"/>
    </row>
    <row r="1129" spans="1:14" ht="23.25" hidden="1" x14ac:dyDescent="0.25">
      <c r="A1129" s="396"/>
      <c r="B1129" s="409" t="s">
        <v>234</v>
      </c>
      <c r="C1129" s="394"/>
      <c r="D1129" s="394"/>
      <c r="E1129" s="396"/>
      <c r="F1129" s="392"/>
      <c r="G1129" s="396"/>
      <c r="H1129" s="396"/>
      <c r="I1129" s="396"/>
      <c r="J1129" s="396"/>
      <c r="K1129" s="396"/>
      <c r="L1129" s="396"/>
      <c r="M1129" s="396"/>
      <c r="N1129" s="393"/>
    </row>
    <row r="1130" spans="1:14" ht="18" x14ac:dyDescent="0.25">
      <c r="A1130" s="250"/>
      <c r="B1130" s="504" t="s">
        <v>923</v>
      </c>
      <c r="C1130" s="504"/>
      <c r="D1130" s="504"/>
      <c r="E1130" s="504"/>
      <c r="F1130" s="504"/>
      <c r="G1130" s="504"/>
      <c r="H1130" s="504"/>
      <c r="I1130" s="504"/>
      <c r="J1130" s="504"/>
      <c r="K1130" s="504"/>
      <c r="L1130" s="504"/>
      <c r="M1130" s="504"/>
      <c r="N1130" s="504"/>
    </row>
    <row r="1131" spans="1:14" ht="18.75" x14ac:dyDescent="0.25">
      <c r="A1131" s="99"/>
      <c r="B1131" s="504" t="s">
        <v>924</v>
      </c>
      <c r="C1131" s="504"/>
      <c r="D1131" s="504"/>
      <c r="E1131" s="504"/>
      <c r="F1131" s="504"/>
      <c r="G1131" s="504"/>
      <c r="H1131" s="504"/>
      <c r="I1131" s="504"/>
      <c r="J1131" s="504"/>
      <c r="K1131" s="504"/>
      <c r="L1131" s="504"/>
      <c r="M1131" s="504"/>
      <c r="N1131" s="504"/>
    </row>
    <row r="1132" spans="1:14" ht="18" x14ac:dyDescent="0.25">
      <c r="A1132" s="250"/>
      <c r="B1132" s="50" t="s">
        <v>197</v>
      </c>
      <c r="C1132" s="279"/>
      <c r="D1132" s="6"/>
      <c r="E1132" s="6"/>
      <c r="F1132" s="246"/>
      <c r="G1132" s="6"/>
      <c r="H1132" s="6"/>
      <c r="I1132" s="6"/>
      <c r="J1132" s="6"/>
      <c r="K1132" s="6"/>
      <c r="L1132" s="279"/>
      <c r="M1132" s="279"/>
      <c r="N1132" s="246"/>
    </row>
    <row r="1133" spans="1:14" ht="71.25" customHeight="1" x14ac:dyDescent="0.25">
      <c r="A1133" s="251">
        <v>75</v>
      </c>
      <c r="B1133" s="18" t="s">
        <v>925</v>
      </c>
      <c r="C1133" s="250" t="s">
        <v>926</v>
      </c>
      <c r="D1133" s="246" t="s">
        <v>25</v>
      </c>
      <c r="E1133" s="246" t="s">
        <v>25</v>
      </c>
      <c r="F1133" s="251" t="s">
        <v>927</v>
      </c>
      <c r="G1133" s="54">
        <v>4.7</v>
      </c>
      <c r="H1133" s="54">
        <v>5.2</v>
      </c>
      <c r="I1133" s="54">
        <v>5.9</v>
      </c>
      <c r="J1133" s="54">
        <v>6.4</v>
      </c>
      <c r="K1133" s="96">
        <v>7</v>
      </c>
      <c r="L1133" s="250" t="s">
        <v>25</v>
      </c>
      <c r="M1133" s="250" t="s">
        <v>25</v>
      </c>
      <c r="N1133" s="251" t="s">
        <v>25</v>
      </c>
    </row>
    <row r="1134" spans="1:14" ht="18" hidden="1" x14ac:dyDescent="0.25">
      <c r="A1134" s="8"/>
      <c r="B1134" s="528" t="s">
        <v>29</v>
      </c>
      <c r="C1134" s="528"/>
      <c r="D1134" s="528"/>
      <c r="E1134" s="528"/>
      <c r="F1134" s="528"/>
      <c r="G1134" s="528"/>
      <c r="H1134" s="528"/>
      <c r="I1134" s="528"/>
      <c r="J1134" s="528"/>
      <c r="K1134" s="528"/>
      <c r="L1134" s="528"/>
      <c r="M1134" s="528"/>
      <c r="N1134" s="528"/>
    </row>
    <row r="1135" spans="1:14" ht="18" hidden="1" x14ac:dyDescent="0.25">
      <c r="A1135" s="272"/>
      <c r="B1135" s="268"/>
      <c r="C1135" s="272"/>
      <c r="D1135" s="246"/>
      <c r="E1135" s="246"/>
      <c r="F1135" s="246"/>
      <c r="G1135" s="269"/>
      <c r="H1135" s="269"/>
      <c r="I1135" s="269"/>
      <c r="J1135" s="100"/>
      <c r="K1135" s="100"/>
      <c r="L1135" s="246"/>
      <c r="M1135" s="269"/>
      <c r="N1135" s="101"/>
    </row>
    <row r="1136" spans="1:14" ht="110.25" x14ac:dyDescent="0.25">
      <c r="A1136" s="251">
        <v>76</v>
      </c>
      <c r="B1136" s="18" t="s">
        <v>928</v>
      </c>
      <c r="C1136" s="250" t="s">
        <v>929</v>
      </c>
      <c r="D1136" s="246" t="s">
        <v>25</v>
      </c>
      <c r="E1136" s="246" t="s">
        <v>25</v>
      </c>
      <c r="F1136" s="251" t="s">
        <v>930</v>
      </c>
      <c r="G1136" s="54">
        <v>35</v>
      </c>
      <c r="H1136" s="54">
        <v>40</v>
      </c>
      <c r="I1136" s="54">
        <v>45</v>
      </c>
      <c r="J1136" s="54">
        <v>50</v>
      </c>
      <c r="K1136" s="54">
        <v>60</v>
      </c>
      <c r="L1136" s="250" t="s">
        <v>25</v>
      </c>
      <c r="M1136" s="250" t="s">
        <v>25</v>
      </c>
      <c r="N1136" s="251" t="s">
        <v>25</v>
      </c>
    </row>
    <row r="1137" spans="1:14" ht="18" hidden="1" x14ac:dyDescent="0.25">
      <c r="A1137" s="8"/>
      <c r="B1137" s="528" t="s">
        <v>29</v>
      </c>
      <c r="C1137" s="528"/>
      <c r="D1137" s="528"/>
      <c r="E1137" s="528"/>
      <c r="F1137" s="528"/>
      <c r="G1137" s="528"/>
      <c r="H1137" s="528"/>
      <c r="I1137" s="528"/>
      <c r="J1137" s="528"/>
      <c r="K1137" s="528"/>
      <c r="L1137" s="528"/>
      <c r="M1137" s="528"/>
      <c r="N1137" s="528"/>
    </row>
    <row r="1138" spans="1:14" ht="18" hidden="1" x14ac:dyDescent="0.25">
      <c r="A1138" s="272"/>
      <c r="B1138" s="268"/>
      <c r="C1138" s="272"/>
      <c r="D1138" s="246"/>
      <c r="E1138" s="246"/>
      <c r="F1138" s="246"/>
      <c r="G1138" s="269"/>
      <c r="H1138" s="269"/>
      <c r="I1138" s="269"/>
      <c r="J1138" s="100"/>
      <c r="K1138" s="100"/>
      <c r="L1138" s="246"/>
      <c r="M1138" s="269"/>
      <c r="N1138" s="101"/>
    </row>
    <row r="1139" spans="1:14" ht="18" x14ac:dyDescent="0.25">
      <c r="A1139" s="250"/>
      <c r="B1139" s="50" t="s">
        <v>197</v>
      </c>
      <c r="C1139" s="279"/>
      <c r="D1139" s="6"/>
      <c r="E1139" s="6"/>
      <c r="F1139" s="246"/>
      <c r="G1139" s="6"/>
      <c r="H1139" s="6"/>
      <c r="I1139" s="6"/>
      <c r="J1139" s="6"/>
      <c r="K1139" s="6"/>
      <c r="L1139" s="279"/>
      <c r="M1139" s="279"/>
      <c r="N1139" s="246"/>
    </row>
    <row r="1140" spans="1:14" s="169" customFormat="1" ht="82.5" customHeight="1" x14ac:dyDescent="0.25">
      <c r="A1140" s="251">
        <v>77</v>
      </c>
      <c r="B1140" s="18" t="s">
        <v>931</v>
      </c>
      <c r="C1140" s="250" t="s">
        <v>503</v>
      </c>
      <c r="D1140" s="246" t="s">
        <v>25</v>
      </c>
      <c r="E1140" s="246" t="s">
        <v>25</v>
      </c>
      <c r="F1140" s="251" t="s">
        <v>932</v>
      </c>
      <c r="G1140" s="54">
        <v>1267</v>
      </c>
      <c r="H1140" s="54">
        <v>267</v>
      </c>
      <c r="I1140" s="54">
        <v>255</v>
      </c>
      <c r="J1140" s="54">
        <v>343</v>
      </c>
      <c r="K1140" s="54">
        <v>379</v>
      </c>
      <c r="L1140" s="250" t="s">
        <v>25</v>
      </c>
      <c r="M1140" s="250" t="s">
        <v>25</v>
      </c>
      <c r="N1140" s="251" t="s">
        <v>25</v>
      </c>
    </row>
    <row r="1141" spans="1:14" s="154" customFormat="1" ht="18" x14ac:dyDescent="0.25">
      <c r="A1141" s="8"/>
      <c r="B1141" s="528" t="s">
        <v>29</v>
      </c>
      <c r="C1141" s="528"/>
      <c r="D1141" s="528"/>
      <c r="E1141" s="528"/>
      <c r="F1141" s="528"/>
      <c r="G1141" s="528"/>
      <c r="H1141" s="528"/>
      <c r="I1141" s="528"/>
      <c r="J1141" s="528"/>
      <c r="K1141" s="528"/>
      <c r="L1141" s="528"/>
      <c r="M1141" s="528"/>
      <c r="N1141" s="528"/>
    </row>
    <row r="1142" spans="1:14" s="148" customFormat="1" ht="18" x14ac:dyDescent="0.25">
      <c r="A1142" s="475">
        <v>1</v>
      </c>
      <c r="B1142" s="516" t="s">
        <v>933</v>
      </c>
      <c r="C1142" s="304" t="s">
        <v>31</v>
      </c>
      <c r="D1142" s="518" t="s">
        <v>934</v>
      </c>
      <c r="E1142" s="518" t="s">
        <v>316</v>
      </c>
      <c r="F1142" s="437" t="s">
        <v>935</v>
      </c>
      <c r="G1142" s="278">
        <v>200</v>
      </c>
      <c r="H1142" s="278">
        <v>100</v>
      </c>
      <c r="I1142" s="278">
        <v>100</v>
      </c>
      <c r="J1142" s="278">
        <v>100</v>
      </c>
      <c r="K1142" s="54"/>
      <c r="L1142" s="61">
        <f>SUM(G1142:K1142)</f>
        <v>500</v>
      </c>
      <c r="M1142" s="289" t="s">
        <v>25</v>
      </c>
      <c r="N1142" s="107" t="s">
        <v>25</v>
      </c>
    </row>
    <row r="1143" spans="1:14" s="148" customFormat="1" ht="18" x14ac:dyDescent="0.25">
      <c r="A1143" s="498"/>
      <c r="B1143" s="517"/>
      <c r="C1143" s="518" t="s">
        <v>232</v>
      </c>
      <c r="D1143" s="519"/>
      <c r="E1143" s="519"/>
      <c r="F1143" s="438"/>
      <c r="G1143" s="102">
        <v>2980.3380000000002</v>
      </c>
      <c r="H1143" s="102"/>
      <c r="I1143" s="102"/>
      <c r="J1143" s="102"/>
      <c r="K1143" s="289"/>
      <c r="L1143" s="289">
        <f>G1143+H1143+I1143+J1143+K1143</f>
        <v>2980.3380000000002</v>
      </c>
      <c r="M1143" s="289" t="s">
        <v>143</v>
      </c>
      <c r="N1143" s="107">
        <v>275008011</v>
      </c>
    </row>
    <row r="1144" spans="1:14" s="148" customFormat="1" ht="18" x14ac:dyDescent="0.25">
      <c r="A1144" s="498"/>
      <c r="B1144" s="517"/>
      <c r="C1144" s="519"/>
      <c r="D1144" s="519"/>
      <c r="E1144" s="519"/>
      <c r="F1144" s="438"/>
      <c r="G1144" s="103">
        <v>2890</v>
      </c>
      <c r="H1144" s="102"/>
      <c r="I1144" s="102"/>
      <c r="J1144" s="102"/>
      <c r="K1144" s="289"/>
      <c r="L1144" s="289">
        <f t="shared" ref="L1144:L1158" si="12">G1144+H1144+I1144+J1144+K1144</f>
        <v>2890</v>
      </c>
      <c r="M1144" s="289" t="s">
        <v>73</v>
      </c>
      <c r="N1144" s="107">
        <v>275008032</v>
      </c>
    </row>
    <row r="1145" spans="1:14" s="148" customFormat="1" ht="18" x14ac:dyDescent="0.25">
      <c r="A1145" s="476"/>
      <c r="B1145" s="529"/>
      <c r="C1145" s="527"/>
      <c r="D1145" s="527"/>
      <c r="E1145" s="527"/>
      <c r="F1145" s="439"/>
      <c r="G1145" s="102">
        <v>1589.35</v>
      </c>
      <c r="H1145" s="102">
        <v>1668.818</v>
      </c>
      <c r="I1145" s="102">
        <v>1752.259</v>
      </c>
      <c r="J1145" s="102">
        <v>1831.1110000000001</v>
      </c>
      <c r="K1145" s="289"/>
      <c r="L1145" s="289">
        <f t="shared" si="12"/>
        <v>6841.5379999999996</v>
      </c>
      <c r="M1145" s="289" t="s">
        <v>203</v>
      </c>
      <c r="N1145" s="107">
        <v>275008015</v>
      </c>
    </row>
    <row r="1146" spans="1:14" s="148" customFormat="1" ht="18" x14ac:dyDescent="0.25">
      <c r="A1146" s="475">
        <v>2</v>
      </c>
      <c r="B1146" s="516" t="s">
        <v>936</v>
      </c>
      <c r="C1146" s="304" t="s">
        <v>31</v>
      </c>
      <c r="D1146" s="518" t="s">
        <v>934</v>
      </c>
      <c r="E1146" s="518" t="s">
        <v>316</v>
      </c>
      <c r="F1146" s="437" t="s">
        <v>935</v>
      </c>
      <c r="G1146" s="102">
        <v>200</v>
      </c>
      <c r="H1146" s="102">
        <v>30</v>
      </c>
      <c r="I1146" s="102">
        <v>30</v>
      </c>
      <c r="J1146" s="102">
        <v>30</v>
      </c>
      <c r="K1146" s="61"/>
      <c r="L1146" s="289">
        <f>SUM(G1146:K1146)</f>
        <v>290</v>
      </c>
      <c r="M1146" s="289" t="s">
        <v>25</v>
      </c>
      <c r="N1146" s="107" t="s">
        <v>25</v>
      </c>
    </row>
    <row r="1147" spans="1:14" s="148" customFormat="1" ht="18" x14ac:dyDescent="0.25">
      <c r="A1147" s="498"/>
      <c r="B1147" s="517"/>
      <c r="C1147" s="514" t="s">
        <v>232</v>
      </c>
      <c r="D1147" s="519"/>
      <c r="E1147" s="519"/>
      <c r="F1147" s="438"/>
      <c r="G1147" s="278">
        <v>1395.7280000000001</v>
      </c>
      <c r="H1147" s="278"/>
      <c r="I1147" s="278"/>
      <c r="J1147" s="278"/>
      <c r="K1147" s="278"/>
      <c r="L1147" s="289">
        <f t="shared" si="12"/>
        <v>1395.7280000000001</v>
      </c>
      <c r="M1147" s="289" t="s">
        <v>143</v>
      </c>
      <c r="N1147" s="107">
        <v>275015011</v>
      </c>
    </row>
    <row r="1148" spans="1:14" s="148" customFormat="1" ht="18" x14ac:dyDescent="0.25">
      <c r="A1148" s="476"/>
      <c r="B1148" s="529"/>
      <c r="C1148" s="514"/>
      <c r="D1148" s="527"/>
      <c r="E1148" s="527"/>
      <c r="F1148" s="439"/>
      <c r="G1148" s="278">
        <v>356.92899999999997</v>
      </c>
      <c r="H1148" s="278">
        <v>354.38400000000001</v>
      </c>
      <c r="I1148" s="278">
        <v>109.60299999999999</v>
      </c>
      <c r="J1148" s="278">
        <v>114.535</v>
      </c>
      <c r="K1148" s="278"/>
      <c r="L1148" s="289">
        <f t="shared" si="12"/>
        <v>935.45099999999991</v>
      </c>
      <c r="M1148" s="289" t="s">
        <v>203</v>
      </c>
      <c r="N1148" s="107">
        <v>275015015</v>
      </c>
    </row>
    <row r="1149" spans="1:14" s="148" customFormat="1" ht="18" x14ac:dyDescent="0.25">
      <c r="A1149" s="475">
        <v>3</v>
      </c>
      <c r="B1149" s="516" t="s">
        <v>937</v>
      </c>
      <c r="C1149" s="304" t="s">
        <v>31</v>
      </c>
      <c r="D1149" s="518" t="s">
        <v>934</v>
      </c>
      <c r="E1149" s="518" t="s">
        <v>316</v>
      </c>
      <c r="F1149" s="437" t="s">
        <v>935</v>
      </c>
      <c r="G1149" s="278">
        <v>11</v>
      </c>
      <c r="H1149" s="278">
        <v>11</v>
      </c>
      <c r="I1149" s="278">
        <v>11</v>
      </c>
      <c r="J1149" s="278">
        <v>11</v>
      </c>
      <c r="K1149" s="278"/>
      <c r="L1149" s="289">
        <f>SUM(G1149:K1149)</f>
        <v>44</v>
      </c>
      <c r="M1149" s="289" t="s">
        <v>25</v>
      </c>
      <c r="N1149" s="107" t="s">
        <v>25</v>
      </c>
    </row>
    <row r="1150" spans="1:14" s="148" customFormat="1" ht="18" x14ac:dyDescent="0.25">
      <c r="A1150" s="498"/>
      <c r="B1150" s="517"/>
      <c r="C1150" s="518" t="s">
        <v>232</v>
      </c>
      <c r="D1150" s="519"/>
      <c r="E1150" s="519"/>
      <c r="F1150" s="438"/>
      <c r="G1150" s="278">
        <v>29.4</v>
      </c>
      <c r="H1150" s="278">
        <v>30.87</v>
      </c>
      <c r="I1150" s="278">
        <v>32.414000000000001</v>
      </c>
      <c r="J1150" s="278">
        <v>33.872999999999998</v>
      </c>
      <c r="K1150" s="278"/>
      <c r="L1150" s="289">
        <f t="shared" si="12"/>
        <v>126.55699999999999</v>
      </c>
      <c r="M1150" s="289" t="s">
        <v>203</v>
      </c>
      <c r="N1150" s="246">
        <v>275005015</v>
      </c>
    </row>
    <row r="1151" spans="1:14" s="148" customFormat="1" ht="18" x14ac:dyDescent="0.25">
      <c r="A1151" s="476"/>
      <c r="B1151" s="529"/>
      <c r="C1151" s="527"/>
      <c r="D1151" s="527"/>
      <c r="E1151" s="527"/>
      <c r="F1151" s="439"/>
      <c r="G1151" s="95">
        <v>27</v>
      </c>
      <c r="H1151" s="95">
        <v>27</v>
      </c>
      <c r="I1151" s="95">
        <v>27</v>
      </c>
      <c r="J1151" s="95">
        <v>27</v>
      </c>
      <c r="K1151" s="278"/>
      <c r="L1151" s="289">
        <f t="shared" si="12"/>
        <v>108</v>
      </c>
      <c r="M1151" s="289" t="s">
        <v>143</v>
      </c>
      <c r="N1151" s="107">
        <v>275082011</v>
      </c>
    </row>
    <row r="1152" spans="1:14" s="148" customFormat="1" ht="54" x14ac:dyDescent="0.25">
      <c r="A1152" s="279">
        <v>4</v>
      </c>
      <c r="B1152" s="303" t="s">
        <v>938</v>
      </c>
      <c r="C1152" s="306" t="s">
        <v>31</v>
      </c>
      <c r="D1152" s="305" t="s">
        <v>934</v>
      </c>
      <c r="E1152" s="305" t="s">
        <v>316</v>
      </c>
      <c r="F1152" s="298" t="s">
        <v>939</v>
      </c>
      <c r="G1152" s="95">
        <v>5</v>
      </c>
      <c r="H1152" s="95" t="s">
        <v>940</v>
      </c>
      <c r="I1152" s="95" t="s">
        <v>940</v>
      </c>
      <c r="J1152" s="95" t="s">
        <v>940</v>
      </c>
      <c r="K1152" s="95" t="s">
        <v>940</v>
      </c>
      <c r="L1152" s="289" t="s">
        <v>25</v>
      </c>
      <c r="M1152" s="289" t="s">
        <v>25</v>
      </c>
      <c r="N1152" s="107" t="s">
        <v>25</v>
      </c>
    </row>
    <row r="1153" spans="1:14" s="148" customFormat="1" ht="18" x14ac:dyDescent="0.25">
      <c r="A1153" s="475">
        <v>5</v>
      </c>
      <c r="B1153" s="516" t="s">
        <v>941</v>
      </c>
      <c r="C1153" s="289" t="s">
        <v>31</v>
      </c>
      <c r="D1153" s="518" t="s">
        <v>934</v>
      </c>
      <c r="E1153" s="518" t="s">
        <v>316</v>
      </c>
      <c r="F1153" s="437" t="s">
        <v>935</v>
      </c>
      <c r="G1153" s="95">
        <v>30</v>
      </c>
      <c r="H1153" s="278"/>
      <c r="I1153" s="278"/>
      <c r="J1153" s="278"/>
      <c r="K1153" s="278"/>
      <c r="L1153" s="289" t="s">
        <v>25</v>
      </c>
      <c r="M1153" s="289" t="s">
        <v>25</v>
      </c>
      <c r="N1153" s="107" t="s">
        <v>25</v>
      </c>
    </row>
    <row r="1154" spans="1:14" s="148" customFormat="1" ht="18" x14ac:dyDescent="0.25">
      <c r="A1154" s="476"/>
      <c r="B1154" s="529"/>
      <c r="C1154" s="289" t="s">
        <v>232</v>
      </c>
      <c r="D1154" s="527"/>
      <c r="E1154" s="527"/>
      <c r="F1154" s="439"/>
      <c r="G1154" s="104">
        <v>366.11200000000002</v>
      </c>
      <c r="H1154" s="278"/>
      <c r="I1154" s="278"/>
      <c r="J1154" s="278"/>
      <c r="K1154" s="278"/>
      <c r="L1154" s="289">
        <f t="shared" si="12"/>
        <v>366.11200000000002</v>
      </c>
      <c r="M1154" s="289" t="s">
        <v>143</v>
      </c>
      <c r="N1154" s="107">
        <v>275069013</v>
      </c>
    </row>
    <row r="1155" spans="1:14" s="148" customFormat="1" ht="72" x14ac:dyDescent="0.25">
      <c r="A1155" s="279">
        <v>6</v>
      </c>
      <c r="B1155" s="258" t="s">
        <v>942</v>
      </c>
      <c r="C1155" s="289" t="s">
        <v>47</v>
      </c>
      <c r="D1155" s="306" t="s">
        <v>943</v>
      </c>
      <c r="E1155" s="306" t="s">
        <v>15</v>
      </c>
      <c r="F1155" s="260" t="s">
        <v>944</v>
      </c>
      <c r="G1155" s="104"/>
      <c r="H1155" s="278">
        <v>1</v>
      </c>
      <c r="I1155" s="278"/>
      <c r="J1155" s="278"/>
      <c r="K1155" s="278"/>
      <c r="L1155" s="289" t="s">
        <v>25</v>
      </c>
      <c r="M1155" s="289" t="s">
        <v>25</v>
      </c>
      <c r="N1155" s="107" t="s">
        <v>25</v>
      </c>
    </row>
    <row r="1156" spans="1:14" s="148" customFormat="1" ht="51" customHeight="1" x14ac:dyDescent="0.25">
      <c r="A1156" s="279">
        <v>7</v>
      </c>
      <c r="B1156" s="258" t="s">
        <v>945</v>
      </c>
      <c r="C1156" s="289" t="s">
        <v>503</v>
      </c>
      <c r="D1156" s="306" t="s">
        <v>946</v>
      </c>
      <c r="E1156" s="306" t="s">
        <v>15</v>
      </c>
      <c r="F1156" s="260" t="s">
        <v>947</v>
      </c>
      <c r="G1156" s="104"/>
      <c r="H1156" s="278">
        <v>1</v>
      </c>
      <c r="I1156" s="278"/>
      <c r="J1156" s="278"/>
      <c r="K1156" s="278"/>
      <c r="L1156" s="289" t="s">
        <v>25</v>
      </c>
      <c r="M1156" s="289" t="s">
        <v>25</v>
      </c>
      <c r="N1156" s="107" t="s">
        <v>25</v>
      </c>
    </row>
    <row r="1157" spans="1:14" s="148" customFormat="1" ht="54" x14ac:dyDescent="0.25">
      <c r="A1157" s="279">
        <v>8</v>
      </c>
      <c r="B1157" s="268" t="s">
        <v>948</v>
      </c>
      <c r="C1157" s="279" t="s">
        <v>949</v>
      </c>
      <c r="D1157" s="279" t="s">
        <v>950</v>
      </c>
      <c r="E1157" s="279" t="s">
        <v>33</v>
      </c>
      <c r="F1157" s="246" t="s">
        <v>951</v>
      </c>
      <c r="G1157" s="272">
        <v>4</v>
      </c>
      <c r="H1157" s="272" t="s">
        <v>940</v>
      </c>
      <c r="I1157" s="272" t="s">
        <v>940</v>
      </c>
      <c r="J1157" s="272" t="s">
        <v>940</v>
      </c>
      <c r="K1157" s="272" t="s">
        <v>940</v>
      </c>
      <c r="L1157" s="272" t="s">
        <v>25</v>
      </c>
      <c r="M1157" s="272" t="s">
        <v>25</v>
      </c>
      <c r="N1157" s="269" t="s">
        <v>25</v>
      </c>
    </row>
    <row r="1158" spans="1:14" s="148" customFormat="1" ht="54" x14ac:dyDescent="0.25">
      <c r="A1158" s="279">
        <v>9</v>
      </c>
      <c r="B1158" s="268" t="s">
        <v>952</v>
      </c>
      <c r="C1158" s="279" t="s">
        <v>949</v>
      </c>
      <c r="D1158" s="279" t="s">
        <v>953</v>
      </c>
      <c r="E1158" s="279" t="s">
        <v>33</v>
      </c>
      <c r="F1158" s="246" t="s">
        <v>954</v>
      </c>
      <c r="G1158" s="272">
        <v>4</v>
      </c>
      <c r="H1158" s="272">
        <v>4</v>
      </c>
      <c r="I1158" s="272">
        <v>4</v>
      </c>
      <c r="J1158" s="272">
        <v>4</v>
      </c>
      <c r="K1158" s="272">
        <v>4</v>
      </c>
      <c r="L1158" s="272">
        <f t="shared" si="12"/>
        <v>20</v>
      </c>
      <c r="M1158" s="272" t="s">
        <v>25</v>
      </c>
      <c r="N1158" s="269" t="s">
        <v>25</v>
      </c>
    </row>
    <row r="1159" spans="1:14" s="148" customFormat="1" ht="36" x14ac:dyDescent="0.25">
      <c r="A1159" s="279">
        <v>10</v>
      </c>
      <c r="B1159" s="268" t="s">
        <v>955</v>
      </c>
      <c r="C1159" s="279" t="s">
        <v>956</v>
      </c>
      <c r="D1159" s="279" t="s">
        <v>934</v>
      </c>
      <c r="E1159" s="279" t="s">
        <v>33</v>
      </c>
      <c r="F1159" s="246" t="s">
        <v>947</v>
      </c>
      <c r="G1159" s="272">
        <v>1</v>
      </c>
      <c r="H1159" s="272">
        <v>1</v>
      </c>
      <c r="I1159" s="272">
        <v>1</v>
      </c>
      <c r="J1159" s="272">
        <v>1</v>
      </c>
      <c r="K1159" s="272">
        <v>1</v>
      </c>
      <c r="L1159" s="272">
        <f>SUM(G1159:K1159)</f>
        <v>5</v>
      </c>
      <c r="M1159" s="272" t="s">
        <v>25</v>
      </c>
      <c r="N1159" s="269" t="s">
        <v>25</v>
      </c>
    </row>
    <row r="1160" spans="1:14" s="148" customFormat="1" ht="54" x14ac:dyDescent="0.25">
      <c r="A1160" s="279">
        <v>11</v>
      </c>
      <c r="B1160" s="283" t="s">
        <v>957</v>
      </c>
      <c r="C1160" s="279" t="s">
        <v>958</v>
      </c>
      <c r="D1160" s="279" t="s">
        <v>959</v>
      </c>
      <c r="E1160" s="279" t="s">
        <v>960</v>
      </c>
      <c r="F1160" s="246" t="s">
        <v>961</v>
      </c>
      <c r="G1160" s="279">
        <v>100</v>
      </c>
      <c r="H1160" s="279">
        <v>100</v>
      </c>
      <c r="I1160" s="279">
        <v>100</v>
      </c>
      <c r="J1160" s="279">
        <v>100</v>
      </c>
      <c r="K1160" s="279">
        <v>100</v>
      </c>
      <c r="L1160" s="279">
        <f>G1160+H1160+I1160+J1160+K1160</f>
        <v>500</v>
      </c>
      <c r="M1160" s="105" t="s">
        <v>25</v>
      </c>
      <c r="N1160" s="46" t="s">
        <v>25</v>
      </c>
    </row>
    <row r="1161" spans="1:14" s="148" customFormat="1" ht="54" x14ac:dyDescent="0.25">
      <c r="A1161" s="279">
        <v>12</v>
      </c>
      <c r="B1161" s="283" t="s">
        <v>962</v>
      </c>
      <c r="C1161" s="279" t="s">
        <v>232</v>
      </c>
      <c r="D1161" s="279" t="s">
        <v>959</v>
      </c>
      <c r="E1161" s="279">
        <v>2021</v>
      </c>
      <c r="F1161" s="246" t="s">
        <v>963</v>
      </c>
      <c r="G1161" s="279">
        <v>350</v>
      </c>
      <c r="H1161" s="279"/>
      <c r="I1161" s="279"/>
      <c r="J1161" s="279"/>
      <c r="K1161" s="279"/>
      <c r="L1161" s="279">
        <v>350</v>
      </c>
      <c r="M1161" s="279" t="s">
        <v>234</v>
      </c>
      <c r="N1161" s="246" t="s">
        <v>25</v>
      </c>
    </row>
    <row r="1162" spans="1:14" s="148" customFormat="1" ht="36" x14ac:dyDescent="0.25">
      <c r="A1162" s="279">
        <v>13</v>
      </c>
      <c r="B1162" s="283" t="s">
        <v>964</v>
      </c>
      <c r="C1162" s="279" t="s">
        <v>232</v>
      </c>
      <c r="D1162" s="279" t="s">
        <v>32</v>
      </c>
      <c r="E1162" s="279" t="s">
        <v>14</v>
      </c>
      <c r="F1162" s="107" t="s">
        <v>965</v>
      </c>
      <c r="G1162" s="279">
        <v>1100</v>
      </c>
      <c r="H1162" s="279"/>
      <c r="I1162" s="279"/>
      <c r="J1162" s="279"/>
      <c r="K1162" s="279"/>
      <c r="L1162" s="279">
        <f t="shared" ref="L1162:L1169" si="13">G1162+H1162+I1162+J1162+K1162</f>
        <v>1100</v>
      </c>
      <c r="M1162" s="279" t="s">
        <v>234</v>
      </c>
      <c r="N1162" s="246" t="s">
        <v>25</v>
      </c>
    </row>
    <row r="1163" spans="1:14" s="148" customFormat="1" ht="54" x14ac:dyDescent="0.25">
      <c r="A1163" s="279">
        <v>14</v>
      </c>
      <c r="B1163" s="283" t="s">
        <v>966</v>
      </c>
      <c r="C1163" s="279" t="s">
        <v>232</v>
      </c>
      <c r="D1163" s="279" t="s">
        <v>32</v>
      </c>
      <c r="E1163" s="279" t="s">
        <v>14</v>
      </c>
      <c r="F1163" s="107" t="s">
        <v>967</v>
      </c>
      <c r="G1163" s="279">
        <v>800</v>
      </c>
      <c r="H1163" s="279"/>
      <c r="I1163" s="279"/>
      <c r="J1163" s="279"/>
      <c r="K1163" s="279"/>
      <c r="L1163" s="279">
        <f t="shared" si="13"/>
        <v>800</v>
      </c>
      <c r="M1163" s="279" t="s">
        <v>234</v>
      </c>
      <c r="N1163" s="246" t="s">
        <v>25</v>
      </c>
    </row>
    <row r="1164" spans="1:14" s="148" customFormat="1" ht="36" x14ac:dyDescent="0.25">
      <c r="A1164" s="279">
        <v>15</v>
      </c>
      <c r="B1164" s="283" t="s">
        <v>968</v>
      </c>
      <c r="C1164" s="279" t="s">
        <v>232</v>
      </c>
      <c r="D1164" s="279" t="s">
        <v>32</v>
      </c>
      <c r="E1164" s="279" t="s">
        <v>14</v>
      </c>
      <c r="F1164" s="107" t="s">
        <v>969</v>
      </c>
      <c r="G1164" s="279">
        <v>1500</v>
      </c>
      <c r="H1164" s="279"/>
      <c r="I1164" s="279"/>
      <c r="J1164" s="279"/>
      <c r="K1164" s="279"/>
      <c r="L1164" s="279">
        <f t="shared" si="13"/>
        <v>1500</v>
      </c>
      <c r="M1164" s="279" t="s">
        <v>234</v>
      </c>
      <c r="N1164" s="246" t="s">
        <v>25</v>
      </c>
    </row>
    <row r="1165" spans="1:14" s="148" customFormat="1" ht="54" x14ac:dyDescent="0.25">
      <c r="A1165" s="279">
        <v>16</v>
      </c>
      <c r="B1165" s="283" t="s">
        <v>970</v>
      </c>
      <c r="C1165" s="279" t="s">
        <v>232</v>
      </c>
      <c r="D1165" s="279" t="s">
        <v>32</v>
      </c>
      <c r="E1165" s="279" t="s">
        <v>15</v>
      </c>
      <c r="F1165" s="107" t="s">
        <v>971</v>
      </c>
      <c r="G1165" s="279"/>
      <c r="H1165" s="279">
        <v>300</v>
      </c>
      <c r="I1165" s="279"/>
      <c r="J1165" s="279"/>
      <c r="K1165" s="279"/>
      <c r="L1165" s="279">
        <f t="shared" si="13"/>
        <v>300</v>
      </c>
      <c r="M1165" s="279" t="s">
        <v>234</v>
      </c>
      <c r="N1165" s="246" t="s">
        <v>25</v>
      </c>
    </row>
    <row r="1166" spans="1:14" s="148" customFormat="1" ht="54" customHeight="1" x14ac:dyDescent="0.25">
      <c r="A1166" s="279">
        <v>17</v>
      </c>
      <c r="B1166" s="283" t="s">
        <v>972</v>
      </c>
      <c r="C1166" s="279" t="s">
        <v>232</v>
      </c>
      <c r="D1166" s="279" t="s">
        <v>32</v>
      </c>
      <c r="E1166" s="279" t="s">
        <v>15</v>
      </c>
      <c r="F1166" s="107" t="s">
        <v>973</v>
      </c>
      <c r="G1166" s="279"/>
      <c r="H1166" s="279">
        <v>200</v>
      </c>
      <c r="I1166" s="279"/>
      <c r="J1166" s="279"/>
      <c r="K1166" s="279"/>
      <c r="L1166" s="279">
        <f t="shared" si="13"/>
        <v>200</v>
      </c>
      <c r="M1166" s="279" t="s">
        <v>234</v>
      </c>
      <c r="N1166" s="246" t="s">
        <v>25</v>
      </c>
    </row>
    <row r="1167" spans="1:14" s="148" customFormat="1" ht="36" x14ac:dyDescent="0.25">
      <c r="A1167" s="279">
        <v>18</v>
      </c>
      <c r="B1167" s="283" t="s">
        <v>974</v>
      </c>
      <c r="C1167" s="279" t="s">
        <v>232</v>
      </c>
      <c r="D1167" s="279" t="s">
        <v>32</v>
      </c>
      <c r="E1167" s="279" t="s">
        <v>975</v>
      </c>
      <c r="F1167" s="107" t="s">
        <v>976</v>
      </c>
      <c r="G1167" s="279"/>
      <c r="H1167" s="279"/>
      <c r="I1167" s="279">
        <v>400</v>
      </c>
      <c r="J1167" s="279"/>
      <c r="K1167" s="279"/>
      <c r="L1167" s="279">
        <f t="shared" si="13"/>
        <v>400</v>
      </c>
      <c r="M1167" s="279" t="s">
        <v>234</v>
      </c>
      <c r="N1167" s="246" t="s">
        <v>25</v>
      </c>
    </row>
    <row r="1168" spans="1:14" s="148" customFormat="1" ht="54" x14ac:dyDescent="0.25">
      <c r="A1168" s="279">
        <v>19</v>
      </c>
      <c r="B1168" s="283" t="s">
        <v>977</v>
      </c>
      <c r="C1168" s="279" t="s">
        <v>232</v>
      </c>
      <c r="D1168" s="279" t="s">
        <v>32</v>
      </c>
      <c r="E1168" s="279" t="s">
        <v>17</v>
      </c>
      <c r="F1168" s="107" t="s">
        <v>978</v>
      </c>
      <c r="G1168" s="279"/>
      <c r="H1168" s="279"/>
      <c r="I1168" s="279"/>
      <c r="J1168" s="279"/>
      <c r="K1168" s="279">
        <v>3000</v>
      </c>
      <c r="L1168" s="279">
        <f t="shared" si="13"/>
        <v>3000</v>
      </c>
      <c r="M1168" s="279" t="s">
        <v>234</v>
      </c>
      <c r="N1168" s="246" t="s">
        <v>25</v>
      </c>
    </row>
    <row r="1169" spans="1:14" s="148" customFormat="1" ht="80.25" customHeight="1" x14ac:dyDescent="0.25">
      <c r="A1169" s="279">
        <v>20</v>
      </c>
      <c r="B1169" s="283" t="s">
        <v>979</v>
      </c>
      <c r="C1169" s="279" t="s">
        <v>232</v>
      </c>
      <c r="D1169" s="279" t="s">
        <v>32</v>
      </c>
      <c r="E1169" s="279" t="s">
        <v>18</v>
      </c>
      <c r="F1169" s="107" t="s">
        <v>976</v>
      </c>
      <c r="G1169" s="279"/>
      <c r="H1169" s="279"/>
      <c r="I1169" s="279"/>
      <c r="J1169" s="279">
        <v>400</v>
      </c>
      <c r="K1169" s="279"/>
      <c r="L1169" s="279">
        <f t="shared" si="13"/>
        <v>400</v>
      </c>
      <c r="M1169" s="279" t="s">
        <v>234</v>
      </c>
      <c r="N1169" s="246" t="s">
        <v>25</v>
      </c>
    </row>
    <row r="1170" spans="1:14" ht="36" x14ac:dyDescent="0.25">
      <c r="A1170" s="279">
        <v>21</v>
      </c>
      <c r="B1170" s="283" t="s">
        <v>980</v>
      </c>
      <c r="C1170" s="279" t="s">
        <v>47</v>
      </c>
      <c r="D1170" s="279" t="s">
        <v>981</v>
      </c>
      <c r="E1170" s="279" t="s">
        <v>33</v>
      </c>
      <c r="F1170" s="107" t="s">
        <v>976</v>
      </c>
      <c r="G1170" s="279">
        <v>4</v>
      </c>
      <c r="H1170" s="279">
        <v>4</v>
      </c>
      <c r="I1170" s="279">
        <v>4</v>
      </c>
      <c r="J1170" s="279">
        <v>4</v>
      </c>
      <c r="K1170" s="279">
        <v>4</v>
      </c>
      <c r="L1170" s="279">
        <f>SUM(G1170:K1170)</f>
        <v>20</v>
      </c>
      <c r="M1170" s="279" t="s">
        <v>25</v>
      </c>
      <c r="N1170" s="246" t="s">
        <v>25</v>
      </c>
    </row>
    <row r="1171" spans="1:14" ht="23.25" hidden="1" x14ac:dyDescent="0.25">
      <c r="A1171" s="396"/>
      <c r="B1171" s="409" t="s">
        <v>143</v>
      </c>
      <c r="C1171" s="394"/>
      <c r="D1171" s="394"/>
      <c r="E1171" s="396"/>
      <c r="F1171" s="392"/>
      <c r="G1171" s="413">
        <f>G1143+G1147+G1151+G1154</f>
        <v>4769.1780000000008</v>
      </c>
      <c r="H1171" s="414">
        <f>H1151</f>
        <v>27</v>
      </c>
      <c r="I1171" s="414">
        <f>I1151</f>
        <v>27</v>
      </c>
      <c r="J1171" s="414">
        <f t="shared" ref="J1171" si="14">J1151</f>
        <v>27</v>
      </c>
      <c r="K1171" s="414"/>
      <c r="L1171" s="413">
        <f>G1171+H1171+I1171+J1171</f>
        <v>4850.1780000000008</v>
      </c>
      <c r="M1171" s="396"/>
      <c r="N1171" s="393"/>
    </row>
    <row r="1172" spans="1:14" ht="23.25" hidden="1" x14ac:dyDescent="0.25">
      <c r="A1172" s="396"/>
      <c r="B1172" s="409" t="s">
        <v>203</v>
      </c>
      <c r="C1172" s="394"/>
      <c r="D1172" s="394"/>
      <c r="E1172" s="396"/>
      <c r="F1172" s="392"/>
      <c r="G1172" s="414">
        <f>G1145+G1148+G1150</f>
        <v>1975.6790000000001</v>
      </c>
      <c r="H1172" s="414">
        <f>H1145+H1148+H1150</f>
        <v>2054.0720000000001</v>
      </c>
      <c r="I1172" s="414">
        <f>I1145+I1148+I1150</f>
        <v>1894.2760000000001</v>
      </c>
      <c r="J1172" s="414">
        <f>J1145+J1148+J1150</f>
        <v>1979.5190000000002</v>
      </c>
      <c r="K1172" s="414"/>
      <c r="L1172" s="414">
        <f>G1172+H1172+I1172+J1172</f>
        <v>7903.5460000000003</v>
      </c>
      <c r="M1172" s="396"/>
      <c r="N1172" s="393"/>
    </row>
    <row r="1173" spans="1:14" ht="23.25" hidden="1" x14ac:dyDescent="0.25">
      <c r="A1173" s="396"/>
      <c r="B1173" s="409" t="s">
        <v>234</v>
      </c>
      <c r="C1173" s="394"/>
      <c r="D1173" s="394"/>
      <c r="E1173" s="396"/>
      <c r="F1173" s="392"/>
      <c r="G1173" s="414">
        <f>G1144+G1161+G1162+G1163+G1164</f>
        <v>6640</v>
      </c>
      <c r="H1173" s="414">
        <f>H1165+H1166</f>
        <v>500</v>
      </c>
      <c r="I1173" s="414">
        <f>I1167</f>
        <v>400</v>
      </c>
      <c r="J1173" s="414">
        <f>J1169</f>
        <v>400</v>
      </c>
      <c r="K1173" s="414">
        <f>K1168</f>
        <v>3000</v>
      </c>
      <c r="L1173" s="414">
        <f>G1173+H1173+I1173+J1173+K1173</f>
        <v>10940</v>
      </c>
      <c r="M1173" s="396"/>
      <c r="N1173" s="393"/>
    </row>
    <row r="1174" spans="1:14" ht="18" x14ac:dyDescent="0.25">
      <c r="A1174" s="250"/>
      <c r="B1174" s="50" t="s">
        <v>197</v>
      </c>
      <c r="C1174" s="279"/>
      <c r="D1174" s="6"/>
      <c r="E1174" s="6"/>
      <c r="F1174" s="246"/>
      <c r="G1174" s="224"/>
      <c r="H1174" s="224"/>
      <c r="I1174" s="224"/>
      <c r="J1174" s="224"/>
      <c r="K1174" s="224"/>
      <c r="L1174" s="25"/>
      <c r="M1174" s="279"/>
      <c r="N1174" s="246"/>
    </row>
    <row r="1175" spans="1:14" s="345" customFormat="1" ht="81" customHeight="1" x14ac:dyDescent="0.25">
      <c r="A1175" s="251">
        <v>78</v>
      </c>
      <c r="B1175" s="10" t="s">
        <v>1633</v>
      </c>
      <c r="C1175" s="250" t="s">
        <v>982</v>
      </c>
      <c r="D1175" s="246" t="s">
        <v>25</v>
      </c>
      <c r="E1175" s="246" t="s">
        <v>25</v>
      </c>
      <c r="F1175" s="251" t="s">
        <v>983</v>
      </c>
      <c r="G1175" s="250">
        <v>0.68799999999999994</v>
      </c>
      <c r="H1175" s="250">
        <v>0.45700000000000002</v>
      </c>
      <c r="I1175" s="250">
        <v>0.45700000000000002</v>
      </c>
      <c r="J1175" s="250">
        <v>0.45700000000000002</v>
      </c>
      <c r="K1175" s="250" t="s">
        <v>984</v>
      </c>
      <c r="L1175" s="250" t="s">
        <v>25</v>
      </c>
      <c r="M1175" s="250" t="s">
        <v>25</v>
      </c>
      <c r="N1175" s="251" t="s">
        <v>25</v>
      </c>
    </row>
    <row r="1176" spans="1:14" ht="18" x14ac:dyDescent="0.25">
      <c r="A1176" s="8"/>
      <c r="B1176" s="528" t="s">
        <v>29</v>
      </c>
      <c r="C1176" s="528"/>
      <c r="D1176" s="528"/>
      <c r="E1176" s="528"/>
      <c r="F1176" s="528"/>
      <c r="G1176" s="528"/>
      <c r="H1176" s="528"/>
      <c r="I1176" s="528"/>
      <c r="J1176" s="528"/>
      <c r="K1176" s="528"/>
      <c r="L1176" s="528"/>
      <c r="M1176" s="528"/>
      <c r="N1176" s="528"/>
    </row>
    <row r="1177" spans="1:14" ht="18" x14ac:dyDescent="0.25">
      <c r="A1177" s="508">
        <v>1</v>
      </c>
      <c r="B1177" s="518" t="s">
        <v>937</v>
      </c>
      <c r="C1177" s="279" t="s">
        <v>1630</v>
      </c>
      <c r="D1177" s="475" t="s">
        <v>1628</v>
      </c>
      <c r="E1177" s="475" t="s">
        <v>33</v>
      </c>
      <c r="F1177" s="518" t="s">
        <v>1629</v>
      </c>
      <c r="G1177" s="279">
        <v>1230</v>
      </c>
      <c r="H1177" s="279">
        <v>805</v>
      </c>
      <c r="I1177" s="279">
        <v>805</v>
      </c>
      <c r="J1177" s="279">
        <v>803</v>
      </c>
      <c r="K1177" s="279">
        <v>805</v>
      </c>
      <c r="L1177" s="279">
        <f>G1177+H1177+I1177+J1177+K1177</f>
        <v>4448</v>
      </c>
      <c r="M1177" s="250" t="s">
        <v>25</v>
      </c>
      <c r="N1177" s="251"/>
    </row>
    <row r="1178" spans="1:14" ht="18" x14ac:dyDescent="0.25">
      <c r="A1178" s="509"/>
      <c r="B1178" s="519"/>
      <c r="C1178" s="279" t="s">
        <v>1631</v>
      </c>
      <c r="D1178" s="498"/>
      <c r="E1178" s="498"/>
      <c r="F1178" s="519"/>
      <c r="G1178" s="279">
        <v>717.58199999999999</v>
      </c>
      <c r="H1178" s="279">
        <v>493.14299999999997</v>
      </c>
      <c r="I1178" s="279">
        <v>515.36099999999999</v>
      </c>
      <c r="J1178" s="279">
        <v>537.20699999999999</v>
      </c>
      <c r="K1178" s="279">
        <v>557.38199999999995</v>
      </c>
      <c r="L1178" s="279">
        <v>2820.7</v>
      </c>
      <c r="M1178" s="250" t="s">
        <v>1632</v>
      </c>
      <c r="N1178" s="251"/>
    </row>
    <row r="1179" spans="1:14" ht="31.5" customHeight="1" x14ac:dyDescent="0.25">
      <c r="A1179" s="509"/>
      <c r="B1179" s="519"/>
      <c r="C1179" s="279" t="s">
        <v>652</v>
      </c>
      <c r="D1179" s="498"/>
      <c r="E1179" s="498"/>
      <c r="F1179" s="519"/>
      <c r="G1179" s="279">
        <v>1211</v>
      </c>
      <c r="H1179" s="279">
        <v>805</v>
      </c>
      <c r="I1179" s="279">
        <v>805</v>
      </c>
      <c r="J1179" s="279">
        <v>803</v>
      </c>
      <c r="K1179" s="279">
        <v>805</v>
      </c>
      <c r="L1179" s="279">
        <v>4429</v>
      </c>
      <c r="M1179" s="250" t="s">
        <v>25</v>
      </c>
      <c r="N1179" s="251"/>
    </row>
    <row r="1180" spans="1:14" ht="18" x14ac:dyDescent="0.25">
      <c r="A1180" s="509"/>
      <c r="B1180" s="519"/>
      <c r="C1180" s="279" t="s">
        <v>232</v>
      </c>
      <c r="D1180" s="498"/>
      <c r="E1180" s="498"/>
      <c r="F1180" s="519"/>
      <c r="G1180" s="279">
        <v>706.49739999999997</v>
      </c>
      <c r="H1180" s="279">
        <v>493.14299999999997</v>
      </c>
      <c r="I1180" s="279">
        <v>515.4</v>
      </c>
      <c r="J1180" s="279">
        <v>537.20000000000005</v>
      </c>
      <c r="K1180" s="279">
        <v>557.4</v>
      </c>
      <c r="L1180" s="279">
        <v>2809.6</v>
      </c>
      <c r="M1180" s="250" t="s">
        <v>143</v>
      </c>
      <c r="N1180" s="251"/>
    </row>
    <row r="1181" spans="1:14" ht="25.5" customHeight="1" x14ac:dyDescent="0.25">
      <c r="A1181" s="509"/>
      <c r="B1181" s="519"/>
      <c r="C1181" s="314" t="s">
        <v>652</v>
      </c>
      <c r="D1181" s="498"/>
      <c r="E1181" s="498"/>
      <c r="F1181" s="519"/>
      <c r="G1181" s="279">
        <v>19</v>
      </c>
      <c r="H1181" s="279">
        <v>0</v>
      </c>
      <c r="I1181" s="279">
        <v>0</v>
      </c>
      <c r="J1181" s="279">
        <v>0</v>
      </c>
      <c r="K1181" s="279">
        <v>0</v>
      </c>
      <c r="L1181" s="279">
        <v>19</v>
      </c>
      <c r="M1181" s="250" t="s">
        <v>25</v>
      </c>
      <c r="N1181" s="251"/>
    </row>
    <row r="1182" spans="1:14" ht="25.5" customHeight="1" x14ac:dyDescent="0.25">
      <c r="A1182" s="510"/>
      <c r="B1182" s="527"/>
      <c r="C1182" s="279" t="s">
        <v>232</v>
      </c>
      <c r="D1182" s="476"/>
      <c r="E1182" s="476"/>
      <c r="F1182" s="527"/>
      <c r="G1182" s="279">
        <v>11.0846</v>
      </c>
      <c r="H1182" s="279">
        <v>0</v>
      </c>
      <c r="I1182" s="279">
        <v>0</v>
      </c>
      <c r="J1182" s="279">
        <v>0</v>
      </c>
      <c r="K1182" s="279">
        <v>0</v>
      </c>
      <c r="L1182" s="279">
        <v>11.0846</v>
      </c>
      <c r="M1182" s="250" t="s">
        <v>203</v>
      </c>
      <c r="N1182" s="251"/>
    </row>
    <row r="1183" spans="1:14" ht="23.25" hidden="1" x14ac:dyDescent="0.25">
      <c r="A1183" s="396"/>
      <c r="B1183" s="409" t="s">
        <v>143</v>
      </c>
      <c r="C1183" s="394"/>
      <c r="D1183" s="394"/>
      <c r="E1183" s="396"/>
      <c r="F1183" s="392"/>
      <c r="G1183" s="413">
        <f>G1180</f>
        <v>706.49739999999997</v>
      </c>
      <c r="H1183" s="413">
        <f t="shared" ref="H1183:K1183" si="15">H1180</f>
        <v>493.14299999999997</v>
      </c>
      <c r="I1183" s="413">
        <f t="shared" si="15"/>
        <v>515.4</v>
      </c>
      <c r="J1183" s="413">
        <f t="shared" si="15"/>
        <v>537.20000000000005</v>
      </c>
      <c r="K1183" s="413">
        <f t="shared" si="15"/>
        <v>557.4</v>
      </c>
      <c r="L1183" s="413">
        <f>G1183+H1183+I1183+J1183+K1183</f>
        <v>2809.6403999999998</v>
      </c>
      <c r="M1183" s="396"/>
      <c r="N1183" s="393"/>
    </row>
    <row r="1184" spans="1:14" ht="23.25" hidden="1" x14ac:dyDescent="0.25">
      <c r="A1184" s="396"/>
      <c r="B1184" s="409" t="s">
        <v>203</v>
      </c>
      <c r="C1184" s="394"/>
      <c r="D1184" s="394"/>
      <c r="E1184" s="396"/>
      <c r="F1184" s="392"/>
      <c r="G1184" s="414">
        <f>G1182</f>
        <v>11.0846</v>
      </c>
      <c r="H1184" s="414">
        <f t="shared" ref="H1184:K1184" si="16">H1182</f>
        <v>0</v>
      </c>
      <c r="I1184" s="414">
        <f t="shared" si="16"/>
        <v>0</v>
      </c>
      <c r="J1184" s="414">
        <f t="shared" si="16"/>
        <v>0</v>
      </c>
      <c r="K1184" s="414">
        <f t="shared" si="16"/>
        <v>0</v>
      </c>
      <c r="L1184" s="414">
        <f>G1184+H1184+I1184+J1184</f>
        <v>11.0846</v>
      </c>
      <c r="M1184" s="396"/>
      <c r="N1184" s="393"/>
    </row>
    <row r="1185" spans="1:14" s="154" customFormat="1" ht="23.25" hidden="1" x14ac:dyDescent="0.25">
      <c r="A1185" s="396"/>
      <c r="B1185" s="409" t="s">
        <v>234</v>
      </c>
      <c r="C1185" s="394"/>
      <c r="D1185" s="394"/>
      <c r="E1185" s="396"/>
      <c r="F1185" s="392"/>
      <c r="G1185" s="414"/>
      <c r="H1185" s="414"/>
      <c r="I1185" s="414"/>
      <c r="J1185" s="414"/>
      <c r="K1185" s="414"/>
      <c r="L1185" s="414"/>
      <c r="M1185" s="396"/>
      <c r="N1185" s="393"/>
    </row>
    <row r="1186" spans="1:14" s="169" customFormat="1" ht="18" x14ac:dyDescent="0.25">
      <c r="A1186" s="250"/>
      <c r="B1186" s="50" t="s">
        <v>197</v>
      </c>
      <c r="C1186" s="279"/>
      <c r="D1186" s="6"/>
      <c r="E1186" s="6"/>
      <c r="F1186" s="246"/>
      <c r="G1186" s="6"/>
      <c r="H1186" s="6"/>
      <c r="I1186" s="6"/>
      <c r="J1186" s="6"/>
      <c r="K1186" s="6"/>
      <c r="L1186" s="279"/>
      <c r="M1186" s="279"/>
      <c r="N1186" s="246"/>
    </row>
    <row r="1187" spans="1:14" ht="74.25" x14ac:dyDescent="0.25">
      <c r="A1187" s="251">
        <v>79</v>
      </c>
      <c r="B1187" s="18" t="s">
        <v>985</v>
      </c>
      <c r="C1187" s="250" t="s">
        <v>986</v>
      </c>
      <c r="D1187" s="246" t="s">
        <v>25</v>
      </c>
      <c r="E1187" s="246" t="s">
        <v>25</v>
      </c>
      <c r="F1187" s="251" t="s">
        <v>927</v>
      </c>
      <c r="G1187" s="54">
        <v>285</v>
      </c>
      <c r="H1187" s="54">
        <v>323</v>
      </c>
      <c r="I1187" s="54">
        <v>355</v>
      </c>
      <c r="J1187" s="54">
        <v>393</v>
      </c>
      <c r="K1187" s="54">
        <v>430</v>
      </c>
      <c r="L1187" s="250" t="s">
        <v>25</v>
      </c>
      <c r="M1187" s="250" t="s">
        <v>25</v>
      </c>
      <c r="N1187" s="251" t="s">
        <v>25</v>
      </c>
    </row>
    <row r="1188" spans="1:14" ht="18" x14ac:dyDescent="0.25">
      <c r="A1188" s="8"/>
      <c r="B1188" s="528" t="s">
        <v>29</v>
      </c>
      <c r="C1188" s="528"/>
      <c r="D1188" s="528"/>
      <c r="E1188" s="528"/>
      <c r="F1188" s="528"/>
      <c r="G1188" s="528"/>
      <c r="H1188" s="528"/>
      <c r="I1188" s="528"/>
      <c r="J1188" s="528"/>
      <c r="K1188" s="528"/>
      <c r="L1188" s="528"/>
      <c r="M1188" s="528"/>
      <c r="N1188" s="528"/>
    </row>
    <row r="1189" spans="1:14" s="148" customFormat="1" ht="73.5" customHeight="1" x14ac:dyDescent="0.25">
      <c r="A1189" s="279">
        <v>1</v>
      </c>
      <c r="B1189" s="283" t="s">
        <v>987</v>
      </c>
      <c r="C1189" s="279" t="s">
        <v>232</v>
      </c>
      <c r="D1189" s="279" t="s">
        <v>934</v>
      </c>
      <c r="E1189" s="289" t="s">
        <v>316</v>
      </c>
      <c r="F1189" s="246" t="s">
        <v>988</v>
      </c>
      <c r="G1189" s="279">
        <v>0</v>
      </c>
      <c r="H1189" s="279">
        <v>5.415</v>
      </c>
      <c r="I1189" s="279">
        <v>12.994999999999999</v>
      </c>
      <c r="J1189" s="279">
        <v>12.994999999999999</v>
      </c>
      <c r="K1189" s="279">
        <v>12.994999999999999</v>
      </c>
      <c r="L1189" s="279">
        <f>H1189+I1189+J1189+K1189</f>
        <v>44.4</v>
      </c>
      <c r="M1189" s="279" t="s">
        <v>143</v>
      </c>
      <c r="N1189" s="246">
        <v>275074011</v>
      </c>
    </row>
    <row r="1190" spans="1:14" ht="54" x14ac:dyDescent="0.25">
      <c r="A1190" s="475">
        <v>2</v>
      </c>
      <c r="B1190" s="516" t="s">
        <v>989</v>
      </c>
      <c r="C1190" s="279" t="s">
        <v>990</v>
      </c>
      <c r="D1190" s="475" t="s">
        <v>991</v>
      </c>
      <c r="E1190" s="475" t="s">
        <v>992</v>
      </c>
      <c r="F1190" s="486" t="s">
        <v>976</v>
      </c>
      <c r="G1190" s="279"/>
      <c r="H1190" s="279"/>
      <c r="I1190" s="279"/>
      <c r="J1190" s="279"/>
      <c r="K1190" s="270"/>
      <c r="L1190" s="279"/>
      <c r="M1190" s="279"/>
      <c r="N1190" s="246"/>
    </row>
    <row r="1191" spans="1:14" ht="18" x14ac:dyDescent="0.25">
      <c r="A1191" s="476"/>
      <c r="B1191" s="529"/>
      <c r="C1191" s="279" t="s">
        <v>232</v>
      </c>
      <c r="D1191" s="476"/>
      <c r="E1191" s="476"/>
      <c r="F1191" s="487"/>
      <c r="G1191" s="279"/>
      <c r="H1191" s="279"/>
      <c r="I1191" s="279"/>
      <c r="J1191" s="279"/>
      <c r="K1191" s="279"/>
      <c r="L1191" s="279"/>
      <c r="M1191" s="279"/>
      <c r="N1191" s="246"/>
    </row>
    <row r="1192" spans="1:14" ht="54" x14ac:dyDescent="0.25">
      <c r="A1192" s="279">
        <v>3</v>
      </c>
      <c r="B1192" s="283" t="s">
        <v>993</v>
      </c>
      <c r="C1192" s="279" t="s">
        <v>232</v>
      </c>
      <c r="D1192" s="279" t="s">
        <v>994</v>
      </c>
      <c r="E1192" s="289" t="s">
        <v>992</v>
      </c>
      <c r="F1192" s="246" t="s">
        <v>976</v>
      </c>
      <c r="G1192" s="279"/>
      <c r="H1192" s="279"/>
      <c r="I1192" s="279"/>
      <c r="J1192" s="279"/>
      <c r="K1192" s="279"/>
      <c r="L1192" s="279"/>
      <c r="M1192" s="279"/>
      <c r="N1192" s="246"/>
    </row>
    <row r="1193" spans="1:14" ht="90" x14ac:dyDescent="0.25">
      <c r="A1193" s="279">
        <v>4</v>
      </c>
      <c r="B1193" s="283" t="s">
        <v>995</v>
      </c>
      <c r="C1193" s="279" t="s">
        <v>47</v>
      </c>
      <c r="D1193" s="279" t="s">
        <v>996</v>
      </c>
      <c r="E1193" s="279" t="s">
        <v>992</v>
      </c>
      <c r="F1193" s="246" t="s">
        <v>997</v>
      </c>
      <c r="G1193" s="279"/>
      <c r="H1193" s="279" t="s">
        <v>998</v>
      </c>
      <c r="I1193" s="279" t="s">
        <v>998</v>
      </c>
      <c r="J1193" s="279" t="s">
        <v>998</v>
      </c>
      <c r="K1193" s="279" t="s">
        <v>998</v>
      </c>
      <c r="L1193" s="279"/>
      <c r="M1193" s="279" t="s">
        <v>25</v>
      </c>
      <c r="N1193" s="246" t="s">
        <v>25</v>
      </c>
    </row>
    <row r="1194" spans="1:14" ht="90" x14ac:dyDescent="0.25">
      <c r="A1194" s="279">
        <v>5</v>
      </c>
      <c r="B1194" s="283" t="s">
        <v>999</v>
      </c>
      <c r="C1194" s="279" t="s">
        <v>47</v>
      </c>
      <c r="D1194" s="279" t="s">
        <v>548</v>
      </c>
      <c r="E1194" s="279" t="s">
        <v>1000</v>
      </c>
      <c r="F1194" s="246" t="s">
        <v>1001</v>
      </c>
      <c r="G1194" s="279"/>
      <c r="H1194" s="279"/>
      <c r="I1194" s="279"/>
      <c r="J1194" s="279"/>
      <c r="K1194" s="279"/>
      <c r="L1194" s="279"/>
      <c r="M1194" s="279"/>
      <c r="N1194" s="246"/>
    </row>
    <row r="1195" spans="1:14" s="153" customFormat="1" ht="54" x14ac:dyDescent="0.25">
      <c r="A1195" s="279">
        <v>6</v>
      </c>
      <c r="B1195" s="283" t="s">
        <v>1002</v>
      </c>
      <c r="C1195" s="279" t="s">
        <v>47</v>
      </c>
      <c r="D1195" s="279" t="s">
        <v>548</v>
      </c>
      <c r="E1195" s="279" t="s">
        <v>1003</v>
      </c>
      <c r="F1195" s="246" t="s">
        <v>1004</v>
      </c>
      <c r="G1195" s="279">
        <v>1</v>
      </c>
      <c r="H1195" s="279"/>
      <c r="I1195" s="279"/>
      <c r="J1195" s="279"/>
      <c r="K1195" s="279"/>
      <c r="L1195" s="279">
        <f>SUM(G1195:K1195)</f>
        <v>1</v>
      </c>
      <c r="M1195" s="279" t="s">
        <v>25</v>
      </c>
      <c r="N1195" s="246" t="s">
        <v>25</v>
      </c>
    </row>
    <row r="1196" spans="1:14" ht="54" x14ac:dyDescent="0.25">
      <c r="A1196" s="279">
        <v>7</v>
      </c>
      <c r="B1196" s="283" t="s">
        <v>1005</v>
      </c>
      <c r="C1196" s="279" t="s">
        <v>1006</v>
      </c>
      <c r="D1196" s="279" t="s">
        <v>548</v>
      </c>
      <c r="E1196" s="289" t="s">
        <v>316</v>
      </c>
      <c r="F1196" s="246" t="s">
        <v>1007</v>
      </c>
      <c r="G1196" s="279">
        <v>1</v>
      </c>
      <c r="H1196" s="279">
        <v>2</v>
      </c>
      <c r="I1196" s="279">
        <v>2</v>
      </c>
      <c r="J1196" s="279">
        <v>2</v>
      </c>
      <c r="K1196" s="279">
        <v>2</v>
      </c>
      <c r="L1196" s="279">
        <f>SUM(G1196:K1196)</f>
        <v>9</v>
      </c>
      <c r="M1196" s="279" t="s">
        <v>25</v>
      </c>
      <c r="N1196" s="246" t="s">
        <v>25</v>
      </c>
    </row>
    <row r="1197" spans="1:14" ht="23.25" hidden="1" x14ac:dyDescent="0.25">
      <c r="A1197" s="396"/>
      <c r="B1197" s="409" t="s">
        <v>143</v>
      </c>
      <c r="C1197" s="394"/>
      <c r="D1197" s="394"/>
      <c r="E1197" s="396"/>
      <c r="F1197" s="392"/>
      <c r="G1197" s="413"/>
      <c r="H1197" s="414">
        <f>H1189</f>
        <v>5.415</v>
      </c>
      <c r="I1197" s="414">
        <f>I1189</f>
        <v>12.994999999999999</v>
      </c>
      <c r="J1197" s="414">
        <f>J1189</f>
        <v>12.994999999999999</v>
      </c>
      <c r="K1197" s="414">
        <f>K1189</f>
        <v>12.994999999999999</v>
      </c>
      <c r="L1197" s="413">
        <f>H1197+I1197+J1197+K1197</f>
        <v>44.4</v>
      </c>
      <c r="M1197" s="396"/>
      <c r="N1197" s="393"/>
    </row>
    <row r="1198" spans="1:14" ht="23.25" hidden="1" x14ac:dyDescent="0.25">
      <c r="A1198" s="396"/>
      <c r="B1198" s="409" t="s">
        <v>203</v>
      </c>
      <c r="C1198" s="394"/>
      <c r="D1198" s="394"/>
      <c r="E1198" s="396"/>
      <c r="F1198" s="392"/>
      <c r="G1198" s="414"/>
      <c r="H1198" s="414"/>
      <c r="I1198" s="414"/>
      <c r="J1198" s="414"/>
      <c r="K1198" s="414"/>
      <c r="L1198" s="414"/>
      <c r="M1198" s="396"/>
      <c r="N1198" s="393"/>
    </row>
    <row r="1199" spans="1:14" ht="23.25" hidden="1" x14ac:dyDescent="0.25">
      <c r="A1199" s="396"/>
      <c r="B1199" s="409" t="s">
        <v>234</v>
      </c>
      <c r="C1199" s="394"/>
      <c r="D1199" s="394"/>
      <c r="E1199" s="396"/>
      <c r="F1199" s="392"/>
      <c r="G1199" s="415"/>
      <c r="H1199" s="396"/>
      <c r="I1199" s="396"/>
      <c r="J1199" s="396"/>
      <c r="K1199" s="396"/>
      <c r="L1199" s="415"/>
      <c r="M1199" s="396"/>
      <c r="N1199" s="393"/>
    </row>
    <row r="1200" spans="1:14" ht="18" x14ac:dyDescent="0.25">
      <c r="A1200" s="250"/>
      <c r="B1200" s="50" t="s">
        <v>197</v>
      </c>
      <c r="C1200" s="279"/>
      <c r="D1200" s="6"/>
      <c r="E1200" s="6"/>
      <c r="F1200" s="246"/>
      <c r="G1200" s="6"/>
      <c r="H1200" s="6"/>
      <c r="I1200" s="6"/>
      <c r="J1200" s="6"/>
      <c r="K1200" s="6"/>
      <c r="L1200" s="279"/>
      <c r="M1200" s="279"/>
      <c r="N1200" s="246"/>
    </row>
    <row r="1201" spans="1:14" s="170" customFormat="1" ht="91.5" x14ac:dyDescent="0.25">
      <c r="A1201" s="251">
        <v>80</v>
      </c>
      <c r="B1201" s="18" t="s">
        <v>1008</v>
      </c>
      <c r="C1201" s="250" t="s">
        <v>986</v>
      </c>
      <c r="D1201" s="246" t="s">
        <v>25</v>
      </c>
      <c r="E1201" s="246" t="s">
        <v>25</v>
      </c>
      <c r="F1201" s="251" t="s">
        <v>927</v>
      </c>
      <c r="G1201" s="54">
        <v>9.52</v>
      </c>
      <c r="H1201" s="54">
        <v>23.81</v>
      </c>
      <c r="I1201" s="54">
        <v>33.33</v>
      </c>
      <c r="J1201" s="54">
        <v>47.62</v>
      </c>
      <c r="K1201" s="54">
        <v>71.430000000000007</v>
      </c>
      <c r="L1201" s="250" t="s">
        <v>25</v>
      </c>
      <c r="M1201" s="250" t="s">
        <v>25</v>
      </c>
      <c r="N1201" s="251" t="s">
        <v>25</v>
      </c>
    </row>
    <row r="1202" spans="1:14" ht="18" x14ac:dyDescent="0.25">
      <c r="A1202" s="8"/>
      <c r="B1202" s="528" t="s">
        <v>29</v>
      </c>
      <c r="C1202" s="528"/>
      <c r="D1202" s="528"/>
      <c r="E1202" s="528"/>
      <c r="F1202" s="528"/>
      <c r="G1202" s="528"/>
      <c r="H1202" s="528"/>
      <c r="I1202" s="528"/>
      <c r="J1202" s="528"/>
      <c r="K1202" s="528"/>
      <c r="L1202" s="528"/>
      <c r="M1202" s="528"/>
      <c r="N1202" s="528"/>
    </row>
    <row r="1203" spans="1:14" ht="54" x14ac:dyDescent="0.25">
      <c r="A1203" s="475">
        <v>1</v>
      </c>
      <c r="B1203" s="513" t="s">
        <v>1009</v>
      </c>
      <c r="C1203" s="279" t="s">
        <v>956</v>
      </c>
      <c r="D1203" s="514" t="s">
        <v>959</v>
      </c>
      <c r="E1203" s="289" t="s">
        <v>316</v>
      </c>
      <c r="F1203" s="246" t="s">
        <v>988</v>
      </c>
      <c r="G1203" s="278">
        <v>1</v>
      </c>
      <c r="H1203" s="278">
        <v>3</v>
      </c>
      <c r="I1203" s="278">
        <v>3</v>
      </c>
      <c r="J1203" s="278">
        <v>3</v>
      </c>
      <c r="K1203" s="278">
        <v>3</v>
      </c>
      <c r="L1203" s="289">
        <f>G1203+H1203+I1203+J1203+K1203</f>
        <v>13</v>
      </c>
      <c r="M1203" s="289" t="s">
        <v>25</v>
      </c>
      <c r="N1203" s="107" t="s">
        <v>25</v>
      </c>
    </row>
    <row r="1204" spans="1:14" s="148" customFormat="1" ht="36" x14ac:dyDescent="0.25">
      <c r="A1204" s="476"/>
      <c r="B1204" s="513"/>
      <c r="C1204" s="279" t="s">
        <v>232</v>
      </c>
      <c r="D1204" s="514"/>
      <c r="E1204" s="289" t="s">
        <v>316</v>
      </c>
      <c r="F1204" s="246" t="s">
        <v>976</v>
      </c>
      <c r="G1204" s="278">
        <v>2.2669999999999999</v>
      </c>
      <c r="H1204" s="278">
        <v>8.1389999999999993</v>
      </c>
      <c r="I1204" s="278">
        <v>8.1389999999999993</v>
      </c>
      <c r="J1204" s="278">
        <v>8.5050000000000008</v>
      </c>
      <c r="K1204" s="278">
        <v>8.8710000000000004</v>
      </c>
      <c r="L1204" s="289">
        <f>G1204+H1204+I1204+J1204+K1204</f>
        <v>35.920999999999999</v>
      </c>
      <c r="M1204" s="289" t="s">
        <v>203</v>
      </c>
      <c r="N1204" s="107">
        <v>275009015</v>
      </c>
    </row>
    <row r="1205" spans="1:14" ht="66" customHeight="1" x14ac:dyDescent="0.25">
      <c r="A1205" s="279">
        <v>2</v>
      </c>
      <c r="B1205" s="283" t="s">
        <v>1010</v>
      </c>
      <c r="C1205" s="279" t="s">
        <v>232</v>
      </c>
      <c r="D1205" s="279" t="s">
        <v>934</v>
      </c>
      <c r="E1205" s="289" t="s">
        <v>992</v>
      </c>
      <c r="F1205" s="246" t="s">
        <v>976</v>
      </c>
      <c r="G1205" s="279"/>
      <c r="H1205" s="279"/>
      <c r="I1205" s="279"/>
      <c r="J1205" s="279"/>
      <c r="K1205" s="270"/>
      <c r="L1205" s="279"/>
      <c r="M1205" s="279"/>
      <c r="N1205" s="246"/>
    </row>
    <row r="1206" spans="1:14" ht="108" x14ac:dyDescent="0.25">
      <c r="A1206" s="279">
        <v>3</v>
      </c>
      <c r="B1206" s="283" t="s">
        <v>1011</v>
      </c>
      <c r="C1206" s="279" t="s">
        <v>232</v>
      </c>
      <c r="D1206" s="279" t="s">
        <v>934</v>
      </c>
      <c r="E1206" s="289" t="s">
        <v>992</v>
      </c>
      <c r="F1206" s="246" t="s">
        <v>976</v>
      </c>
      <c r="G1206" s="279"/>
      <c r="H1206" s="279"/>
      <c r="I1206" s="279"/>
      <c r="J1206" s="279"/>
      <c r="K1206" s="270"/>
      <c r="L1206" s="279"/>
      <c r="M1206" s="279"/>
      <c r="N1206" s="246"/>
    </row>
    <row r="1207" spans="1:14" ht="23.25" hidden="1" x14ac:dyDescent="0.25">
      <c r="A1207" s="396"/>
      <c r="B1207" s="409" t="s">
        <v>143</v>
      </c>
      <c r="C1207" s="394"/>
      <c r="D1207" s="394"/>
      <c r="E1207" s="396"/>
      <c r="F1207" s="392"/>
      <c r="G1207" s="413"/>
      <c r="H1207" s="414"/>
      <c r="I1207" s="414"/>
      <c r="J1207" s="414"/>
      <c r="K1207" s="414"/>
      <c r="L1207" s="413"/>
      <c r="M1207" s="396"/>
      <c r="N1207" s="393"/>
    </row>
    <row r="1208" spans="1:14" ht="23.25" hidden="1" x14ac:dyDescent="0.25">
      <c r="A1208" s="396"/>
      <c r="B1208" s="409" t="s">
        <v>203</v>
      </c>
      <c r="C1208" s="394"/>
      <c r="D1208" s="394"/>
      <c r="E1208" s="396"/>
      <c r="F1208" s="392"/>
      <c r="G1208" s="414">
        <f>G1204</f>
        <v>2.2669999999999999</v>
      </c>
      <c r="H1208" s="414">
        <f>H1204</f>
        <v>8.1389999999999993</v>
      </c>
      <c r="I1208" s="414">
        <f>I1204</f>
        <v>8.1389999999999993</v>
      </c>
      <c r="J1208" s="414">
        <f>J1204</f>
        <v>8.5050000000000008</v>
      </c>
      <c r="K1208" s="414">
        <f>K1204</f>
        <v>8.8710000000000004</v>
      </c>
      <c r="L1208" s="414">
        <f>G1208+H1208+I1208+J1208+K1208</f>
        <v>35.920999999999999</v>
      </c>
      <c r="M1208" s="396"/>
      <c r="N1208" s="393"/>
    </row>
    <row r="1209" spans="1:14" ht="23.25" hidden="1" x14ac:dyDescent="0.25">
      <c r="A1209" s="396"/>
      <c r="B1209" s="409" t="s">
        <v>234</v>
      </c>
      <c r="C1209" s="394"/>
      <c r="D1209" s="394"/>
      <c r="E1209" s="396"/>
      <c r="F1209" s="392"/>
      <c r="G1209" s="415"/>
      <c r="H1209" s="396"/>
      <c r="I1209" s="396"/>
      <c r="J1209" s="396"/>
      <c r="K1209" s="396"/>
      <c r="L1209" s="415"/>
      <c r="M1209" s="396"/>
      <c r="N1209" s="393"/>
    </row>
    <row r="1210" spans="1:14" ht="18" x14ac:dyDescent="0.25">
      <c r="A1210" s="250"/>
      <c r="B1210" s="50" t="s">
        <v>197</v>
      </c>
      <c r="C1210" s="279"/>
      <c r="D1210" s="6"/>
      <c r="E1210" s="6"/>
      <c r="F1210" s="246"/>
      <c r="G1210" s="6"/>
      <c r="H1210" s="6"/>
      <c r="I1210" s="6"/>
      <c r="J1210" s="6"/>
      <c r="K1210" s="6"/>
      <c r="L1210" s="279"/>
      <c r="M1210" s="279"/>
      <c r="N1210" s="246"/>
    </row>
    <row r="1211" spans="1:14" ht="70.5" customHeight="1" x14ac:dyDescent="0.25">
      <c r="A1211" s="251">
        <v>81</v>
      </c>
      <c r="B1211" s="18" t="s">
        <v>1012</v>
      </c>
      <c r="C1211" s="250" t="s">
        <v>1013</v>
      </c>
      <c r="D1211" s="246" t="s">
        <v>25</v>
      </c>
      <c r="E1211" s="246" t="s">
        <v>25</v>
      </c>
      <c r="F1211" s="251" t="s">
        <v>927</v>
      </c>
      <c r="G1211" s="54">
        <v>12150</v>
      </c>
      <c r="H1211" s="54">
        <v>12340</v>
      </c>
      <c r="I1211" s="54">
        <v>12500</v>
      </c>
      <c r="J1211" s="54">
        <v>12700</v>
      </c>
      <c r="K1211" s="54">
        <v>12900</v>
      </c>
      <c r="L1211" s="250" t="s">
        <v>25</v>
      </c>
      <c r="M1211" s="250" t="s">
        <v>25</v>
      </c>
      <c r="N1211" s="251" t="s">
        <v>25</v>
      </c>
    </row>
    <row r="1212" spans="1:14" ht="18" x14ac:dyDescent="0.25">
      <c r="A1212" s="8"/>
      <c r="B1212" s="528" t="s">
        <v>29</v>
      </c>
      <c r="C1212" s="528"/>
      <c r="D1212" s="528"/>
      <c r="E1212" s="528"/>
      <c r="F1212" s="528"/>
      <c r="G1212" s="528"/>
      <c r="H1212" s="528"/>
      <c r="I1212" s="528"/>
      <c r="J1212" s="528"/>
      <c r="K1212" s="528"/>
      <c r="L1212" s="528"/>
      <c r="M1212" s="528"/>
      <c r="N1212" s="528"/>
    </row>
    <row r="1213" spans="1:14" s="154" customFormat="1" ht="54" x14ac:dyDescent="0.25">
      <c r="A1213" s="279">
        <v>1</v>
      </c>
      <c r="B1213" s="283" t="s">
        <v>1014</v>
      </c>
      <c r="C1213" s="279" t="s">
        <v>1015</v>
      </c>
      <c r="D1213" s="289" t="s">
        <v>959</v>
      </c>
      <c r="E1213" s="289" t="s">
        <v>290</v>
      </c>
      <c r="F1213" s="273" t="s">
        <v>988</v>
      </c>
      <c r="G1213" s="278">
        <v>10</v>
      </c>
      <c r="H1213" s="278">
        <v>10</v>
      </c>
      <c r="I1213" s="278">
        <v>10</v>
      </c>
      <c r="J1213" s="278">
        <v>10</v>
      </c>
      <c r="K1213" s="278">
        <v>10</v>
      </c>
      <c r="L1213" s="289">
        <f>G1213+H1213+I1213+J1213+K1213</f>
        <v>50</v>
      </c>
      <c r="M1213" s="61" t="s">
        <v>25</v>
      </c>
      <c r="N1213" s="161" t="s">
        <v>25</v>
      </c>
    </row>
    <row r="1214" spans="1:14" ht="54" x14ac:dyDescent="0.25">
      <c r="A1214" s="279">
        <v>2</v>
      </c>
      <c r="B1214" s="283" t="s">
        <v>1016</v>
      </c>
      <c r="C1214" s="279" t="s">
        <v>232</v>
      </c>
      <c r="D1214" s="279" t="s">
        <v>994</v>
      </c>
      <c r="E1214" s="289" t="s">
        <v>300</v>
      </c>
      <c r="F1214" s="246" t="s">
        <v>976</v>
      </c>
      <c r="G1214" s="279"/>
      <c r="H1214" s="279"/>
      <c r="I1214" s="279"/>
      <c r="J1214" s="279"/>
      <c r="K1214" s="270"/>
      <c r="L1214" s="279"/>
      <c r="M1214" s="279"/>
      <c r="N1214" s="246"/>
    </row>
    <row r="1215" spans="1:14" s="170" customFormat="1" ht="18" x14ac:dyDescent="0.25">
      <c r="A1215" s="250"/>
      <c r="B1215" s="50" t="s">
        <v>197</v>
      </c>
      <c r="C1215" s="279"/>
      <c r="D1215" s="6"/>
      <c r="E1215" s="6"/>
      <c r="F1215" s="246"/>
      <c r="G1215" s="6"/>
      <c r="H1215" s="6"/>
      <c r="I1215" s="6"/>
      <c r="J1215" s="6"/>
      <c r="K1215" s="6"/>
      <c r="L1215" s="279"/>
      <c r="M1215" s="279"/>
      <c r="N1215" s="246"/>
    </row>
    <row r="1216" spans="1:14" s="170" customFormat="1" ht="85.5" customHeight="1" x14ac:dyDescent="0.25">
      <c r="A1216" s="251">
        <v>82</v>
      </c>
      <c r="B1216" s="18" t="s">
        <v>1017</v>
      </c>
      <c r="C1216" s="250" t="s">
        <v>1018</v>
      </c>
      <c r="D1216" s="246" t="s">
        <v>25</v>
      </c>
      <c r="E1216" s="246" t="s">
        <v>25</v>
      </c>
      <c r="F1216" s="251" t="s">
        <v>927</v>
      </c>
      <c r="G1216" s="108">
        <v>23000000</v>
      </c>
      <c r="H1216" s="108">
        <v>27800000</v>
      </c>
      <c r="I1216" s="108">
        <v>33700000</v>
      </c>
      <c r="J1216" s="108">
        <v>41300000</v>
      </c>
      <c r="K1216" s="109" t="s">
        <v>1019</v>
      </c>
      <c r="L1216" s="250" t="s">
        <v>25</v>
      </c>
      <c r="M1216" s="250" t="s">
        <v>25</v>
      </c>
      <c r="N1216" s="251" t="s">
        <v>25</v>
      </c>
    </row>
    <row r="1217" spans="1:14" s="169" customFormat="1" ht="18" hidden="1" x14ac:dyDescent="0.25">
      <c r="A1217" s="8"/>
      <c r="B1217" s="528">
        <f>L1221+L1223+L1225+L1226+L1228</f>
        <v>8716</v>
      </c>
      <c r="C1217" s="528"/>
      <c r="D1217" s="528"/>
      <c r="E1217" s="528"/>
      <c r="F1217" s="528"/>
      <c r="G1217" s="528"/>
      <c r="H1217" s="528"/>
      <c r="I1217" s="528"/>
      <c r="J1217" s="528"/>
      <c r="K1217" s="528"/>
      <c r="L1217" s="528"/>
      <c r="M1217" s="528"/>
      <c r="N1217" s="528"/>
    </row>
    <row r="1218" spans="1:14" ht="18" x14ac:dyDescent="0.25">
      <c r="A1218" s="8"/>
      <c r="B1218" s="528" t="s">
        <v>29</v>
      </c>
      <c r="C1218" s="528"/>
      <c r="D1218" s="528"/>
      <c r="E1218" s="528"/>
      <c r="F1218" s="528"/>
      <c r="G1218" s="528"/>
      <c r="H1218" s="528"/>
      <c r="I1218" s="528"/>
      <c r="J1218" s="528"/>
      <c r="K1218" s="528"/>
      <c r="L1218" s="528"/>
      <c r="M1218" s="528"/>
      <c r="N1218" s="528"/>
    </row>
    <row r="1219" spans="1:14" s="148" customFormat="1" ht="81.75" customHeight="1" x14ac:dyDescent="0.25">
      <c r="A1219" s="279">
        <v>1</v>
      </c>
      <c r="B1219" s="283" t="s">
        <v>1020</v>
      </c>
      <c r="C1219" s="192" t="s">
        <v>232</v>
      </c>
      <c r="D1219" s="289" t="s">
        <v>1021</v>
      </c>
      <c r="E1219" s="289" t="s">
        <v>75</v>
      </c>
      <c r="F1219" s="246" t="s">
        <v>1022</v>
      </c>
      <c r="G1219" s="279">
        <v>50.5</v>
      </c>
      <c r="H1219" s="250"/>
      <c r="I1219" s="250"/>
      <c r="J1219" s="250"/>
      <c r="K1219" s="250"/>
      <c r="L1219" s="279">
        <f>SUM(G1219:K1219)</f>
        <v>50.5</v>
      </c>
      <c r="M1219" s="272" t="s">
        <v>203</v>
      </c>
      <c r="N1219" s="46" t="s">
        <v>1023</v>
      </c>
    </row>
    <row r="1220" spans="1:14" s="148" customFormat="1" ht="54" x14ac:dyDescent="0.25">
      <c r="A1220" s="279">
        <v>2</v>
      </c>
      <c r="B1220" s="257" t="s">
        <v>1024</v>
      </c>
      <c r="C1220" s="292" t="s">
        <v>232</v>
      </c>
      <c r="D1220" s="304" t="s">
        <v>1021</v>
      </c>
      <c r="E1220" s="289" t="s">
        <v>75</v>
      </c>
      <c r="F1220" s="246" t="s">
        <v>1022</v>
      </c>
      <c r="G1220" s="279">
        <v>55.2</v>
      </c>
      <c r="H1220" s="250"/>
      <c r="I1220" s="250"/>
      <c r="J1220" s="250"/>
      <c r="K1220" s="250"/>
      <c r="L1220" s="279">
        <f t="shared" ref="L1220:L1229" si="17">SUM(G1220:K1220)</f>
        <v>55.2</v>
      </c>
      <c r="M1220" s="272" t="s">
        <v>203</v>
      </c>
      <c r="N1220" s="46" t="s">
        <v>1023</v>
      </c>
    </row>
    <row r="1221" spans="1:14" s="148" customFormat="1" ht="18" x14ac:dyDescent="0.25">
      <c r="A1221" s="475">
        <v>3</v>
      </c>
      <c r="B1221" s="525" t="s">
        <v>1025</v>
      </c>
      <c r="C1221" s="475" t="s">
        <v>69</v>
      </c>
      <c r="D1221" s="475" t="s">
        <v>32</v>
      </c>
      <c r="E1221" s="518" t="s">
        <v>96</v>
      </c>
      <c r="F1221" s="486" t="s">
        <v>1022</v>
      </c>
      <c r="G1221" s="279"/>
      <c r="H1221" s="279">
        <v>1250</v>
      </c>
      <c r="I1221" s="279">
        <v>1250</v>
      </c>
      <c r="J1221" s="250"/>
      <c r="K1221" s="250"/>
      <c r="L1221" s="279">
        <f t="shared" si="17"/>
        <v>2500</v>
      </c>
      <c r="M1221" s="272" t="s">
        <v>143</v>
      </c>
      <c r="N1221" s="46" t="s">
        <v>1026</v>
      </c>
    </row>
    <row r="1222" spans="1:14" s="148" customFormat="1" ht="35.25" customHeight="1" x14ac:dyDescent="0.25">
      <c r="A1222" s="476"/>
      <c r="B1222" s="526"/>
      <c r="C1222" s="476"/>
      <c r="D1222" s="476"/>
      <c r="E1222" s="527"/>
      <c r="F1222" s="487"/>
      <c r="G1222" s="279"/>
      <c r="H1222" s="279">
        <v>1000</v>
      </c>
      <c r="I1222" s="279">
        <v>1000</v>
      </c>
      <c r="J1222" s="250"/>
      <c r="K1222" s="250"/>
      <c r="L1222" s="279">
        <f t="shared" si="17"/>
        <v>2000</v>
      </c>
      <c r="M1222" s="272" t="s">
        <v>203</v>
      </c>
      <c r="N1222" s="46" t="s">
        <v>1027</v>
      </c>
    </row>
    <row r="1223" spans="1:14" s="148" customFormat="1" ht="78" customHeight="1" x14ac:dyDescent="0.25">
      <c r="A1223" s="475">
        <v>4</v>
      </c>
      <c r="B1223" s="525" t="s">
        <v>1028</v>
      </c>
      <c r="C1223" s="475" t="s">
        <v>69</v>
      </c>
      <c r="D1223" s="475" t="s">
        <v>32</v>
      </c>
      <c r="E1223" s="518" t="s">
        <v>96</v>
      </c>
      <c r="F1223" s="486" t="s">
        <v>1022</v>
      </c>
      <c r="G1223" s="279"/>
      <c r="H1223" s="279">
        <v>1000</v>
      </c>
      <c r="I1223" s="279">
        <v>1000</v>
      </c>
      <c r="J1223" s="250"/>
      <c r="K1223" s="250"/>
      <c r="L1223" s="279">
        <f t="shared" si="17"/>
        <v>2000</v>
      </c>
      <c r="M1223" s="272" t="s">
        <v>143</v>
      </c>
      <c r="N1223" s="46" t="s">
        <v>1026</v>
      </c>
    </row>
    <row r="1224" spans="1:14" s="148" customFormat="1" ht="18" x14ac:dyDescent="0.25">
      <c r="A1224" s="476"/>
      <c r="B1224" s="526"/>
      <c r="C1224" s="476"/>
      <c r="D1224" s="476"/>
      <c r="E1224" s="527"/>
      <c r="F1224" s="487"/>
      <c r="G1224" s="279"/>
      <c r="H1224" s="279">
        <v>1000</v>
      </c>
      <c r="I1224" s="279">
        <v>1000</v>
      </c>
      <c r="J1224" s="250"/>
      <c r="K1224" s="250"/>
      <c r="L1224" s="279">
        <f t="shared" si="17"/>
        <v>2000</v>
      </c>
      <c r="M1224" s="272" t="s">
        <v>203</v>
      </c>
      <c r="N1224" s="46" t="s">
        <v>1027</v>
      </c>
    </row>
    <row r="1225" spans="1:14" s="148" customFormat="1" ht="81.75" customHeight="1" x14ac:dyDescent="0.25">
      <c r="A1225" s="279">
        <v>5</v>
      </c>
      <c r="B1225" s="258" t="s">
        <v>1029</v>
      </c>
      <c r="C1225" s="296" t="s">
        <v>232</v>
      </c>
      <c r="D1225" s="306" t="s">
        <v>32</v>
      </c>
      <c r="E1225" s="289">
        <v>2021</v>
      </c>
      <c r="F1225" s="246" t="s">
        <v>1022</v>
      </c>
      <c r="G1225" s="279">
        <v>400</v>
      </c>
      <c r="H1225" s="250"/>
      <c r="I1225" s="250"/>
      <c r="J1225" s="250"/>
      <c r="K1225" s="250"/>
      <c r="L1225" s="279">
        <f t="shared" si="17"/>
        <v>400</v>
      </c>
      <c r="M1225" s="272" t="s">
        <v>143</v>
      </c>
      <c r="N1225" s="46" t="s">
        <v>1026</v>
      </c>
    </row>
    <row r="1226" spans="1:14" s="148" customFormat="1" ht="18" x14ac:dyDescent="0.25">
      <c r="A1226" s="475">
        <v>6</v>
      </c>
      <c r="B1226" s="479" t="s">
        <v>1030</v>
      </c>
      <c r="C1226" s="475" t="s">
        <v>69</v>
      </c>
      <c r="D1226" s="475" t="s">
        <v>371</v>
      </c>
      <c r="E1226" s="475" t="s">
        <v>96</v>
      </c>
      <c r="F1226" s="486" t="s">
        <v>1031</v>
      </c>
      <c r="G1226" s="249"/>
      <c r="H1226" s="243">
        <v>1108</v>
      </c>
      <c r="I1226" s="279">
        <v>1108</v>
      </c>
      <c r="J1226" s="250"/>
      <c r="K1226" s="250"/>
      <c r="L1226" s="279">
        <f t="shared" si="17"/>
        <v>2216</v>
      </c>
      <c r="M1226" s="272" t="s">
        <v>143</v>
      </c>
      <c r="N1226" s="46" t="s">
        <v>1032</v>
      </c>
    </row>
    <row r="1227" spans="1:14" s="148" customFormat="1" ht="90.75" customHeight="1" x14ac:dyDescent="0.25">
      <c r="A1227" s="476"/>
      <c r="B1227" s="480"/>
      <c r="C1227" s="476"/>
      <c r="D1227" s="476"/>
      <c r="E1227" s="476"/>
      <c r="F1227" s="487"/>
      <c r="G1227" s="249"/>
      <c r="H1227" s="243">
        <v>1001.1</v>
      </c>
      <c r="I1227" s="279">
        <v>1000</v>
      </c>
      <c r="J1227" s="250"/>
      <c r="K1227" s="250"/>
      <c r="L1227" s="279">
        <f t="shared" si="17"/>
        <v>2001.1</v>
      </c>
      <c r="M1227" s="272" t="s">
        <v>203</v>
      </c>
      <c r="N1227" s="46" t="s">
        <v>1033</v>
      </c>
    </row>
    <row r="1228" spans="1:14" s="148" customFormat="1" ht="18" x14ac:dyDescent="0.25">
      <c r="A1228" s="475">
        <v>7</v>
      </c>
      <c r="B1228" s="479" t="s">
        <v>1034</v>
      </c>
      <c r="C1228" s="475" t="s">
        <v>69</v>
      </c>
      <c r="D1228" s="523" t="s">
        <v>371</v>
      </c>
      <c r="E1228" s="523" t="s">
        <v>96</v>
      </c>
      <c r="F1228" s="524" t="s">
        <v>1022</v>
      </c>
      <c r="G1228" s="243"/>
      <c r="H1228" s="243">
        <v>800</v>
      </c>
      <c r="I1228" s="279">
        <v>800</v>
      </c>
      <c r="J1228" s="250"/>
      <c r="K1228" s="250"/>
      <c r="L1228" s="279">
        <f t="shared" si="17"/>
        <v>1600</v>
      </c>
      <c r="M1228" s="272" t="s">
        <v>143</v>
      </c>
      <c r="N1228" s="46" t="s">
        <v>1032</v>
      </c>
    </row>
    <row r="1229" spans="1:14" s="148" customFormat="1" ht="113.25" customHeight="1" x14ac:dyDescent="0.25">
      <c r="A1229" s="476"/>
      <c r="B1229" s="480"/>
      <c r="C1229" s="476"/>
      <c r="D1229" s="523"/>
      <c r="E1229" s="523"/>
      <c r="F1229" s="524"/>
      <c r="G1229" s="243"/>
      <c r="H1229" s="243">
        <v>478.8</v>
      </c>
      <c r="I1229" s="279">
        <v>478.9</v>
      </c>
      <c r="J1229" s="250"/>
      <c r="K1229" s="250"/>
      <c r="L1229" s="279">
        <f t="shared" si="17"/>
        <v>957.7</v>
      </c>
      <c r="M1229" s="272" t="s">
        <v>203</v>
      </c>
      <c r="N1229" s="46" t="s">
        <v>1033</v>
      </c>
    </row>
    <row r="1230" spans="1:14" s="148" customFormat="1" ht="96" customHeight="1" x14ac:dyDescent="0.25">
      <c r="A1230" s="279">
        <v>8</v>
      </c>
      <c r="B1230" s="271" t="s">
        <v>1035</v>
      </c>
      <c r="C1230" s="279" t="s">
        <v>69</v>
      </c>
      <c r="D1230" s="308" t="s">
        <v>371</v>
      </c>
      <c r="E1230" s="243" t="s">
        <v>96</v>
      </c>
      <c r="F1230" s="245" t="s">
        <v>1022</v>
      </c>
      <c r="G1230" s="249"/>
      <c r="H1230" s="243">
        <v>1727.7</v>
      </c>
      <c r="I1230" s="279">
        <v>1727.7</v>
      </c>
      <c r="J1230" s="250"/>
      <c r="K1230" s="250"/>
      <c r="L1230" s="279">
        <f>SUM(G1230:K1230)</f>
        <v>3455.4</v>
      </c>
      <c r="M1230" s="272" t="s">
        <v>203</v>
      </c>
      <c r="N1230" s="46"/>
    </row>
    <row r="1231" spans="1:14" s="148" customFormat="1" ht="90" x14ac:dyDescent="0.25">
      <c r="A1231" s="279">
        <v>9</v>
      </c>
      <c r="B1231" s="271" t="s">
        <v>1036</v>
      </c>
      <c r="C1231" s="279" t="s">
        <v>1037</v>
      </c>
      <c r="D1231" s="279" t="s">
        <v>994</v>
      </c>
      <c r="E1231" s="279" t="s">
        <v>300</v>
      </c>
      <c r="F1231" s="246" t="s">
        <v>1038</v>
      </c>
      <c r="G1231" s="279"/>
      <c r="H1231" s="279"/>
      <c r="I1231" s="279"/>
      <c r="J1231" s="279"/>
      <c r="K1231" s="279"/>
      <c r="L1231" s="279"/>
      <c r="M1231" s="279" t="s">
        <v>25</v>
      </c>
      <c r="N1231" s="246" t="s">
        <v>25</v>
      </c>
    </row>
    <row r="1232" spans="1:14" ht="23.25" hidden="1" x14ac:dyDescent="0.25">
      <c r="A1232" s="396"/>
      <c r="B1232" s="409" t="s">
        <v>143</v>
      </c>
      <c r="C1232" s="394"/>
      <c r="D1232" s="394"/>
      <c r="E1232" s="396"/>
      <c r="F1232" s="392"/>
      <c r="G1232" s="414">
        <f>G1225</f>
        <v>400</v>
      </c>
      <c r="H1232" s="414">
        <f>H1221+H1223+H1226+H1228</f>
        <v>4158</v>
      </c>
      <c r="I1232" s="414">
        <f>I1221+I1223+I1226+I1228</f>
        <v>4158</v>
      </c>
      <c r="J1232" s="414"/>
      <c r="K1232" s="414"/>
      <c r="L1232" s="414">
        <f>G1232+H1232+I1232</f>
        <v>8716</v>
      </c>
      <c r="M1232" s="396"/>
      <c r="N1232" s="393"/>
    </row>
    <row r="1233" spans="1:14" ht="23.25" hidden="1" x14ac:dyDescent="0.25">
      <c r="A1233" s="396"/>
      <c r="B1233" s="409" t="s">
        <v>203</v>
      </c>
      <c r="C1233" s="394"/>
      <c r="D1233" s="394"/>
      <c r="E1233" s="396"/>
      <c r="F1233" s="392"/>
      <c r="G1233" s="414">
        <f>G1219+G1220</f>
        <v>105.7</v>
      </c>
      <c r="H1233" s="414">
        <f>H1222+H1224+H1227+H1229+H1230</f>
        <v>5207.6000000000004</v>
      </c>
      <c r="I1233" s="414">
        <f>I1222+I1224+I1227+I1229+I1230</f>
        <v>5206.6000000000004</v>
      </c>
      <c r="J1233" s="414"/>
      <c r="K1233" s="414"/>
      <c r="L1233" s="414">
        <f>G1233+H1233+I1233</f>
        <v>10519.900000000001</v>
      </c>
      <c r="M1233" s="396"/>
      <c r="N1233" s="393"/>
    </row>
    <row r="1234" spans="1:14" ht="23.25" hidden="1" x14ac:dyDescent="0.25">
      <c r="A1234" s="396"/>
      <c r="B1234" s="409" t="s">
        <v>234</v>
      </c>
      <c r="C1234" s="394"/>
      <c r="D1234" s="394"/>
      <c r="E1234" s="396"/>
      <c r="F1234" s="392"/>
      <c r="G1234" s="415"/>
      <c r="H1234" s="396"/>
      <c r="I1234" s="396"/>
      <c r="J1234" s="396"/>
      <c r="K1234" s="396"/>
      <c r="L1234" s="415"/>
      <c r="M1234" s="396"/>
      <c r="N1234" s="393"/>
    </row>
    <row r="1235" spans="1:14" s="153" customFormat="1" ht="18" x14ac:dyDescent="0.25">
      <c r="A1235" s="250"/>
      <c r="B1235" s="504" t="s">
        <v>1039</v>
      </c>
      <c r="C1235" s="504"/>
      <c r="D1235" s="504"/>
      <c r="E1235" s="504"/>
      <c r="F1235" s="504"/>
      <c r="G1235" s="504"/>
      <c r="H1235" s="504"/>
      <c r="I1235" s="504"/>
      <c r="J1235" s="504"/>
      <c r="K1235" s="504"/>
      <c r="L1235" s="504"/>
      <c r="M1235" s="504"/>
      <c r="N1235" s="504"/>
    </row>
    <row r="1236" spans="1:14" s="154" customFormat="1" ht="18.75" x14ac:dyDescent="0.25">
      <c r="A1236" s="99"/>
      <c r="B1236" s="504" t="s">
        <v>1040</v>
      </c>
      <c r="C1236" s="504"/>
      <c r="D1236" s="504"/>
      <c r="E1236" s="504"/>
      <c r="F1236" s="504"/>
      <c r="G1236" s="504"/>
      <c r="H1236" s="504"/>
      <c r="I1236" s="504"/>
      <c r="J1236" s="504"/>
      <c r="K1236" s="504"/>
      <c r="L1236" s="504"/>
      <c r="M1236" s="504"/>
      <c r="N1236" s="504"/>
    </row>
    <row r="1237" spans="1:14" s="153" customFormat="1" ht="18" x14ac:dyDescent="0.25">
      <c r="A1237" s="250"/>
      <c r="B1237" s="10" t="s">
        <v>197</v>
      </c>
      <c r="C1237" s="279"/>
      <c r="D1237" s="6"/>
      <c r="E1237" s="6"/>
      <c r="F1237" s="246"/>
      <c r="G1237" s="6"/>
      <c r="H1237" s="6"/>
      <c r="I1237" s="6"/>
      <c r="J1237" s="6"/>
      <c r="K1237" s="6"/>
      <c r="L1237" s="279"/>
      <c r="M1237" s="279"/>
      <c r="N1237" s="246"/>
    </row>
    <row r="1238" spans="1:14" s="154" customFormat="1" ht="54" x14ac:dyDescent="0.25">
      <c r="A1238" s="250">
        <v>83</v>
      </c>
      <c r="B1238" s="10" t="s">
        <v>1041</v>
      </c>
      <c r="C1238" s="250" t="s">
        <v>1042</v>
      </c>
      <c r="D1238" s="246" t="s">
        <v>25</v>
      </c>
      <c r="E1238" s="246" t="s">
        <v>25</v>
      </c>
      <c r="F1238" s="251" t="s">
        <v>1043</v>
      </c>
      <c r="G1238" s="108">
        <v>10749</v>
      </c>
      <c r="H1238" s="108">
        <v>12053</v>
      </c>
      <c r="I1238" s="108">
        <v>13677</v>
      </c>
      <c r="J1238" s="108">
        <v>14948</v>
      </c>
      <c r="K1238" s="108">
        <v>16297</v>
      </c>
      <c r="L1238" s="250" t="s">
        <v>25</v>
      </c>
      <c r="M1238" s="250" t="s">
        <v>25</v>
      </c>
      <c r="N1238" s="251" t="s">
        <v>25</v>
      </c>
    </row>
    <row r="1239" spans="1:14" s="154" customFormat="1" ht="72" x14ac:dyDescent="0.25">
      <c r="A1239" s="250">
        <v>84</v>
      </c>
      <c r="B1239" s="10" t="s">
        <v>1044</v>
      </c>
      <c r="C1239" s="250" t="s">
        <v>1045</v>
      </c>
      <c r="D1239" s="251" t="s">
        <v>25</v>
      </c>
      <c r="E1239" s="251" t="s">
        <v>25</v>
      </c>
      <c r="F1239" s="251" t="s">
        <v>1046</v>
      </c>
      <c r="G1239" s="108">
        <v>10</v>
      </c>
      <c r="H1239" s="108">
        <v>14.8</v>
      </c>
      <c r="I1239" s="108">
        <v>21</v>
      </c>
      <c r="J1239" s="108">
        <v>26</v>
      </c>
      <c r="K1239" s="108">
        <v>31.4</v>
      </c>
      <c r="L1239" s="279" t="s">
        <v>25</v>
      </c>
      <c r="M1239" s="279" t="s">
        <v>25</v>
      </c>
      <c r="N1239" s="246" t="s">
        <v>25</v>
      </c>
    </row>
    <row r="1240" spans="1:14" ht="54" x14ac:dyDescent="0.25">
      <c r="A1240" s="250">
        <v>85</v>
      </c>
      <c r="B1240" s="10" t="s">
        <v>1047</v>
      </c>
      <c r="C1240" s="250" t="s">
        <v>24</v>
      </c>
      <c r="D1240" s="251" t="s">
        <v>25</v>
      </c>
      <c r="E1240" s="251" t="s">
        <v>25</v>
      </c>
      <c r="F1240" s="251" t="s">
        <v>1048</v>
      </c>
      <c r="G1240" s="21">
        <v>49</v>
      </c>
      <c r="H1240" s="21">
        <v>46</v>
      </c>
      <c r="I1240" s="250">
        <v>42.9</v>
      </c>
      <c r="J1240" s="250">
        <v>39.9</v>
      </c>
      <c r="K1240" s="250">
        <v>36.9</v>
      </c>
      <c r="L1240" s="250" t="s">
        <v>25</v>
      </c>
      <c r="M1240" s="250" t="s">
        <v>25</v>
      </c>
      <c r="N1240" s="251" t="s">
        <v>25</v>
      </c>
    </row>
    <row r="1241" spans="1:14" ht="18" x14ac:dyDescent="0.25">
      <c r="A1241" s="6"/>
      <c r="B1241" s="10" t="s">
        <v>29</v>
      </c>
      <c r="C1241" s="250"/>
      <c r="D1241" s="8"/>
      <c r="E1241" s="8"/>
      <c r="F1241" s="251"/>
      <c r="G1241" s="8"/>
      <c r="H1241" s="8"/>
      <c r="I1241" s="8"/>
      <c r="J1241" s="8"/>
      <c r="K1241" s="8"/>
      <c r="L1241" s="8"/>
      <c r="M1241" s="8"/>
      <c r="N1241" s="251"/>
    </row>
    <row r="1242" spans="1:14" ht="90" x14ac:dyDescent="0.25">
      <c r="A1242" s="279">
        <v>1</v>
      </c>
      <c r="B1242" s="271" t="s">
        <v>1049</v>
      </c>
      <c r="C1242" s="246" t="s">
        <v>47</v>
      </c>
      <c r="D1242" s="246" t="s">
        <v>1050</v>
      </c>
      <c r="E1242" s="246" t="s">
        <v>33</v>
      </c>
      <c r="F1242" s="246" t="s">
        <v>1051</v>
      </c>
      <c r="G1242" s="246">
        <v>1</v>
      </c>
      <c r="H1242" s="246">
        <v>1</v>
      </c>
      <c r="I1242" s="246">
        <v>1</v>
      </c>
      <c r="J1242" s="246">
        <v>1</v>
      </c>
      <c r="K1242" s="246">
        <v>1</v>
      </c>
      <c r="L1242" s="246">
        <v>5</v>
      </c>
      <c r="M1242" s="250" t="s">
        <v>25</v>
      </c>
      <c r="N1242" s="251" t="s">
        <v>25</v>
      </c>
    </row>
    <row r="1243" spans="1:14" ht="90" x14ac:dyDescent="0.25">
      <c r="A1243" s="279">
        <v>2</v>
      </c>
      <c r="B1243" s="271" t="s">
        <v>1052</v>
      </c>
      <c r="C1243" s="246" t="s">
        <v>47</v>
      </c>
      <c r="D1243" s="246" t="s">
        <v>1053</v>
      </c>
      <c r="E1243" s="246" t="s">
        <v>33</v>
      </c>
      <c r="F1243" s="246" t="s">
        <v>1054</v>
      </c>
      <c r="G1243" s="246">
        <v>12</v>
      </c>
      <c r="H1243" s="246">
        <v>12</v>
      </c>
      <c r="I1243" s="246">
        <v>12</v>
      </c>
      <c r="J1243" s="246">
        <v>12</v>
      </c>
      <c r="K1243" s="246">
        <v>12</v>
      </c>
      <c r="L1243" s="246">
        <f>G1243+H1243+I1243+J1243+K1243</f>
        <v>60</v>
      </c>
      <c r="M1243" s="250" t="s">
        <v>25</v>
      </c>
      <c r="N1243" s="251" t="s">
        <v>25</v>
      </c>
    </row>
    <row r="1244" spans="1:14" ht="18" x14ac:dyDescent="0.25">
      <c r="A1244" s="6"/>
      <c r="B1244" s="10" t="s">
        <v>197</v>
      </c>
      <c r="C1244" s="279"/>
      <c r="D1244" s="6"/>
      <c r="E1244" s="6"/>
      <c r="F1244" s="246"/>
      <c r="G1244" s="6"/>
      <c r="H1244" s="6"/>
      <c r="I1244" s="6"/>
      <c r="J1244" s="6"/>
      <c r="K1244" s="6"/>
      <c r="L1244" s="279"/>
      <c r="M1244" s="279"/>
      <c r="N1244" s="246"/>
    </row>
    <row r="1245" spans="1:14" ht="54" x14ac:dyDescent="0.25">
      <c r="A1245" s="250">
        <v>86</v>
      </c>
      <c r="B1245" s="10" t="s">
        <v>1055</v>
      </c>
      <c r="C1245" s="250" t="s">
        <v>1056</v>
      </c>
      <c r="D1245" s="251" t="s">
        <v>25</v>
      </c>
      <c r="E1245" s="251" t="s">
        <v>25</v>
      </c>
      <c r="F1245" s="251" t="s">
        <v>1046</v>
      </c>
      <c r="G1245" s="108">
        <v>18.600000000000001</v>
      </c>
      <c r="H1245" s="108">
        <v>17.2</v>
      </c>
      <c r="I1245" s="108">
        <v>15.8</v>
      </c>
      <c r="J1245" s="108">
        <v>14.4</v>
      </c>
      <c r="K1245" s="108">
        <v>13</v>
      </c>
      <c r="L1245" s="279" t="s">
        <v>25</v>
      </c>
      <c r="M1245" s="279" t="s">
        <v>25</v>
      </c>
      <c r="N1245" s="246" t="s">
        <v>25</v>
      </c>
    </row>
    <row r="1246" spans="1:14" s="148" customFormat="1" ht="18" x14ac:dyDescent="0.25">
      <c r="A1246" s="307"/>
      <c r="B1246" s="10" t="s">
        <v>29</v>
      </c>
      <c r="C1246" s="279"/>
      <c r="D1246" s="6"/>
      <c r="E1246" s="6"/>
      <c r="F1246" s="246"/>
      <c r="G1246" s="6"/>
      <c r="H1246" s="6"/>
      <c r="I1246" s="6"/>
      <c r="J1246" s="6"/>
      <c r="K1246" s="6"/>
      <c r="L1246" s="279"/>
      <c r="M1246" s="279"/>
      <c r="N1246" s="246"/>
    </row>
    <row r="1247" spans="1:14" ht="108" x14ac:dyDescent="0.25">
      <c r="A1247" s="270">
        <v>1</v>
      </c>
      <c r="B1247" s="48" t="s">
        <v>1057</v>
      </c>
      <c r="C1247" s="274" t="s">
        <v>202</v>
      </c>
      <c r="D1247" s="273" t="s">
        <v>1058</v>
      </c>
      <c r="E1247" s="274">
        <v>2021</v>
      </c>
      <c r="F1247" s="273" t="s">
        <v>1059</v>
      </c>
      <c r="G1247" s="274">
        <v>1</v>
      </c>
      <c r="H1247" s="274"/>
      <c r="I1247" s="274"/>
      <c r="J1247" s="274"/>
      <c r="K1247" s="274"/>
      <c r="L1247" s="250" t="s">
        <v>25</v>
      </c>
      <c r="M1247" s="250" t="s">
        <v>25</v>
      </c>
      <c r="N1247" s="251" t="s">
        <v>25</v>
      </c>
    </row>
    <row r="1248" spans="1:14" ht="108" x14ac:dyDescent="0.25">
      <c r="A1248" s="270">
        <v>2</v>
      </c>
      <c r="B1248" s="48" t="s">
        <v>1060</v>
      </c>
      <c r="C1248" s="273" t="s">
        <v>1061</v>
      </c>
      <c r="D1248" s="273" t="s">
        <v>548</v>
      </c>
      <c r="E1248" s="274" t="s">
        <v>33</v>
      </c>
      <c r="F1248" s="273" t="s">
        <v>1062</v>
      </c>
      <c r="G1248" s="110"/>
      <c r="H1248" s="110"/>
      <c r="I1248" s="110"/>
      <c r="J1248" s="110"/>
      <c r="K1248" s="110"/>
      <c r="L1248" s="250" t="s">
        <v>25</v>
      </c>
      <c r="M1248" s="250" t="s">
        <v>25</v>
      </c>
      <c r="N1248" s="251" t="s">
        <v>25</v>
      </c>
    </row>
    <row r="1249" spans="1:14" ht="72" x14ac:dyDescent="0.25">
      <c r="A1249" s="270">
        <v>3</v>
      </c>
      <c r="B1249" s="48" t="s">
        <v>1063</v>
      </c>
      <c r="C1249" s="110" t="s">
        <v>1064</v>
      </c>
      <c r="D1249" s="273" t="s">
        <v>1065</v>
      </c>
      <c r="E1249" s="274" t="s">
        <v>33</v>
      </c>
      <c r="F1249" s="246" t="s">
        <v>1066</v>
      </c>
      <c r="G1249" s="110" t="s">
        <v>1064</v>
      </c>
      <c r="H1249" s="110"/>
      <c r="I1249" s="110"/>
      <c r="J1249" s="110"/>
      <c r="K1249" s="110"/>
      <c r="L1249" s="250" t="s">
        <v>25</v>
      </c>
      <c r="M1249" s="250" t="s">
        <v>25</v>
      </c>
      <c r="N1249" s="251" t="s">
        <v>25</v>
      </c>
    </row>
    <row r="1250" spans="1:14" ht="18" hidden="1" x14ac:dyDescent="0.25">
      <c r="A1250" s="279"/>
      <c r="B1250" s="10"/>
      <c r="C1250" s="279"/>
      <c r="D1250" s="279"/>
      <c r="E1250" s="279"/>
      <c r="F1250" s="246"/>
      <c r="G1250" s="23"/>
      <c r="H1250" s="23"/>
      <c r="I1250" s="23"/>
      <c r="J1250" s="23"/>
      <c r="K1250" s="23"/>
      <c r="L1250" s="23"/>
      <c r="M1250" s="279"/>
      <c r="N1250" s="251"/>
    </row>
    <row r="1251" spans="1:14" ht="18" x14ac:dyDescent="0.25">
      <c r="A1251" s="250"/>
      <c r="B1251" s="10" t="s">
        <v>197</v>
      </c>
      <c r="C1251" s="279"/>
      <c r="D1251" s="6"/>
      <c r="E1251" s="6"/>
      <c r="F1251" s="246"/>
      <c r="G1251" s="6"/>
      <c r="H1251" s="6"/>
      <c r="I1251" s="6"/>
      <c r="J1251" s="6"/>
      <c r="K1251" s="6"/>
      <c r="L1251" s="279"/>
      <c r="M1251" s="279"/>
      <c r="N1251" s="246"/>
    </row>
    <row r="1252" spans="1:14" ht="72" x14ac:dyDescent="0.25">
      <c r="A1252" s="250">
        <v>87</v>
      </c>
      <c r="B1252" s="10" t="s">
        <v>1067</v>
      </c>
      <c r="C1252" s="250" t="s">
        <v>1068</v>
      </c>
      <c r="D1252" s="251" t="s">
        <v>25</v>
      </c>
      <c r="E1252" s="251" t="s">
        <v>25</v>
      </c>
      <c r="F1252" s="251" t="s">
        <v>1069</v>
      </c>
      <c r="G1252" s="108">
        <v>-11.1</v>
      </c>
      <c r="H1252" s="108">
        <v>10.1</v>
      </c>
      <c r="I1252" s="108">
        <v>34.6</v>
      </c>
      <c r="J1252" s="108">
        <v>49.2</v>
      </c>
      <c r="K1252" s="108">
        <v>61.8</v>
      </c>
      <c r="L1252" s="279" t="s">
        <v>25</v>
      </c>
      <c r="M1252" s="279" t="s">
        <v>25</v>
      </c>
      <c r="N1252" s="246" t="s">
        <v>25</v>
      </c>
    </row>
    <row r="1253" spans="1:14" ht="18" x14ac:dyDescent="0.25">
      <c r="A1253" s="279"/>
      <c r="B1253" s="10" t="s">
        <v>29</v>
      </c>
      <c r="C1253" s="279"/>
      <c r="D1253" s="279"/>
      <c r="E1253" s="279"/>
      <c r="F1253" s="246"/>
      <c r="G1253" s="23"/>
      <c r="H1253" s="23"/>
      <c r="I1253" s="23"/>
      <c r="J1253" s="23"/>
      <c r="K1253" s="23"/>
      <c r="L1253" s="23"/>
      <c r="M1253" s="279"/>
      <c r="N1253" s="251"/>
    </row>
    <row r="1254" spans="1:14" ht="108" x14ac:dyDescent="0.25">
      <c r="A1254" s="279">
        <v>1</v>
      </c>
      <c r="B1254" s="121" t="s">
        <v>1070</v>
      </c>
      <c r="C1254" s="279" t="s">
        <v>1071</v>
      </c>
      <c r="D1254" s="279" t="s">
        <v>1072</v>
      </c>
      <c r="E1254" s="279" t="s">
        <v>33</v>
      </c>
      <c r="F1254" s="279" t="s">
        <v>1073</v>
      </c>
      <c r="G1254" s="279">
        <v>5</v>
      </c>
      <c r="H1254" s="279">
        <v>5</v>
      </c>
      <c r="I1254" s="279">
        <v>5</v>
      </c>
      <c r="J1254" s="279">
        <v>5</v>
      </c>
      <c r="K1254" s="279">
        <v>5</v>
      </c>
      <c r="L1254" s="279">
        <v>25</v>
      </c>
      <c r="M1254" s="279" t="s">
        <v>25</v>
      </c>
      <c r="N1254" s="279"/>
    </row>
    <row r="1255" spans="1:14" ht="108" x14ac:dyDescent="0.25">
      <c r="A1255" s="279">
        <v>2</v>
      </c>
      <c r="B1255" s="121" t="s">
        <v>1531</v>
      </c>
      <c r="C1255" s="279" t="s">
        <v>201</v>
      </c>
      <c r="D1255" s="279" t="s">
        <v>1075</v>
      </c>
      <c r="E1255" s="279" t="s">
        <v>33</v>
      </c>
      <c r="F1255" s="279" t="s">
        <v>1073</v>
      </c>
      <c r="G1255" s="279"/>
      <c r="H1255" s="279"/>
      <c r="I1255" s="279"/>
      <c r="J1255" s="279"/>
      <c r="K1255" s="279"/>
      <c r="L1255" s="279"/>
      <c r="M1255" s="279" t="s">
        <v>25</v>
      </c>
      <c r="N1255" s="279"/>
    </row>
    <row r="1256" spans="1:14" ht="54" x14ac:dyDescent="0.25">
      <c r="A1256" s="279">
        <v>3</v>
      </c>
      <c r="B1256" s="121" t="s">
        <v>1074</v>
      </c>
      <c r="C1256" s="279" t="s">
        <v>201</v>
      </c>
      <c r="D1256" s="279" t="s">
        <v>1075</v>
      </c>
      <c r="E1256" s="279" t="s">
        <v>33</v>
      </c>
      <c r="F1256" s="279" t="s">
        <v>1076</v>
      </c>
      <c r="G1256" s="279">
        <v>3</v>
      </c>
      <c r="H1256" s="279">
        <v>3</v>
      </c>
      <c r="I1256" s="279">
        <v>3</v>
      </c>
      <c r="J1256" s="279">
        <v>3</v>
      </c>
      <c r="K1256" s="279">
        <v>3</v>
      </c>
      <c r="L1256" s="279"/>
      <c r="M1256" s="279"/>
      <c r="N1256" s="279"/>
    </row>
    <row r="1257" spans="1:14" s="169" customFormat="1" ht="54" x14ac:dyDescent="0.25">
      <c r="A1257" s="279">
        <v>4</v>
      </c>
      <c r="B1257" s="121" t="s">
        <v>1077</v>
      </c>
      <c r="C1257" s="279" t="s">
        <v>201</v>
      </c>
      <c r="D1257" s="279" t="s">
        <v>1075</v>
      </c>
      <c r="E1257" s="279" t="s">
        <v>33</v>
      </c>
      <c r="F1257" s="279" t="s">
        <v>1078</v>
      </c>
      <c r="G1257" s="279">
        <v>10</v>
      </c>
      <c r="H1257" s="279">
        <v>10</v>
      </c>
      <c r="I1257" s="279">
        <v>10</v>
      </c>
      <c r="J1257" s="279">
        <v>10</v>
      </c>
      <c r="K1257" s="279">
        <v>10</v>
      </c>
      <c r="L1257" s="279">
        <v>50</v>
      </c>
      <c r="M1257" s="279" t="s">
        <v>25</v>
      </c>
      <c r="N1257" s="279"/>
    </row>
    <row r="1258" spans="1:14" s="169" customFormat="1" ht="162" x14ac:dyDescent="0.25">
      <c r="A1258" s="279">
        <v>5</v>
      </c>
      <c r="B1258" s="121" t="s">
        <v>1079</v>
      </c>
      <c r="C1258" s="279" t="s">
        <v>1071</v>
      </c>
      <c r="D1258" s="279" t="s">
        <v>1080</v>
      </c>
      <c r="E1258" s="279" t="s">
        <v>33</v>
      </c>
      <c r="F1258" s="279" t="s">
        <v>1081</v>
      </c>
      <c r="G1258" s="279"/>
      <c r="H1258" s="279"/>
      <c r="I1258" s="279"/>
      <c r="J1258" s="279"/>
      <c r="K1258" s="279"/>
      <c r="L1258" s="279" t="s">
        <v>25</v>
      </c>
      <c r="M1258" s="279" t="s">
        <v>25</v>
      </c>
      <c r="N1258" s="279"/>
    </row>
    <row r="1259" spans="1:14" s="154" customFormat="1" ht="54" x14ac:dyDescent="0.25">
      <c r="A1259" s="279">
        <v>6</v>
      </c>
      <c r="B1259" s="121" t="s">
        <v>1082</v>
      </c>
      <c r="C1259" s="279" t="s">
        <v>201</v>
      </c>
      <c r="D1259" s="279" t="s">
        <v>1083</v>
      </c>
      <c r="E1259" s="279" t="s">
        <v>33</v>
      </c>
      <c r="F1259" s="279" t="s">
        <v>1084</v>
      </c>
      <c r="G1259" s="279">
        <v>1</v>
      </c>
      <c r="H1259" s="279">
        <v>1</v>
      </c>
      <c r="I1259" s="279">
        <v>1</v>
      </c>
      <c r="J1259" s="279">
        <v>1</v>
      </c>
      <c r="K1259" s="279">
        <v>1</v>
      </c>
      <c r="L1259" s="279">
        <v>5</v>
      </c>
      <c r="M1259" s="279" t="s">
        <v>1085</v>
      </c>
      <c r="N1259" s="279" t="s">
        <v>25</v>
      </c>
    </row>
    <row r="1260" spans="1:14" s="148" customFormat="1" ht="108" x14ac:dyDescent="0.25">
      <c r="A1260" s="279">
        <v>7</v>
      </c>
      <c r="B1260" s="121" t="s">
        <v>1086</v>
      </c>
      <c r="C1260" s="279" t="s">
        <v>232</v>
      </c>
      <c r="D1260" s="279" t="s">
        <v>1087</v>
      </c>
      <c r="E1260" s="279" t="s">
        <v>1000</v>
      </c>
      <c r="F1260" s="279" t="s">
        <v>1088</v>
      </c>
      <c r="G1260" s="150">
        <v>20000</v>
      </c>
      <c r="H1260" s="150">
        <v>11200</v>
      </c>
      <c r="I1260" s="279"/>
      <c r="J1260" s="279"/>
      <c r="K1260" s="279"/>
      <c r="L1260" s="150">
        <v>32200</v>
      </c>
      <c r="M1260" s="279" t="s">
        <v>1089</v>
      </c>
      <c r="N1260" s="106" t="s">
        <v>1090</v>
      </c>
    </row>
    <row r="1261" spans="1:14" s="148" customFormat="1" ht="72" x14ac:dyDescent="0.25">
      <c r="A1261" s="279">
        <v>8</v>
      </c>
      <c r="B1261" s="121" t="s">
        <v>1091</v>
      </c>
      <c r="C1261" s="279" t="s">
        <v>232</v>
      </c>
      <c r="D1261" s="279" t="s">
        <v>1087</v>
      </c>
      <c r="E1261" s="279" t="s">
        <v>1000</v>
      </c>
      <c r="F1261" s="279" t="s">
        <v>1092</v>
      </c>
      <c r="G1261" s="246"/>
      <c r="H1261" s="23">
        <v>1964.9</v>
      </c>
      <c r="I1261" s="246"/>
      <c r="J1261" s="246"/>
      <c r="K1261" s="246"/>
      <c r="L1261" s="23">
        <v>1964.9</v>
      </c>
      <c r="M1261" s="279" t="s">
        <v>1089</v>
      </c>
      <c r="N1261" s="106" t="s">
        <v>1093</v>
      </c>
    </row>
    <row r="1262" spans="1:14" s="148" customFormat="1" ht="90" x14ac:dyDescent="0.25">
      <c r="A1262" s="279">
        <v>9</v>
      </c>
      <c r="B1262" s="121" t="s">
        <v>1094</v>
      </c>
      <c r="C1262" s="279" t="s">
        <v>232</v>
      </c>
      <c r="D1262" s="279" t="s">
        <v>1095</v>
      </c>
      <c r="E1262" s="279">
        <v>2021</v>
      </c>
      <c r="F1262" s="279" t="s">
        <v>1096</v>
      </c>
      <c r="G1262" s="150">
        <v>35000</v>
      </c>
      <c r="H1262" s="279"/>
      <c r="I1262" s="279"/>
      <c r="J1262" s="279"/>
      <c r="K1262" s="279"/>
      <c r="L1262" s="150">
        <v>35000</v>
      </c>
      <c r="M1262" s="279" t="s">
        <v>1097</v>
      </c>
      <c r="N1262" s="279" t="s">
        <v>25</v>
      </c>
    </row>
    <row r="1263" spans="1:14" s="148" customFormat="1" ht="90" x14ac:dyDescent="0.25">
      <c r="A1263" s="279">
        <v>10</v>
      </c>
      <c r="B1263" s="121" t="s">
        <v>1098</v>
      </c>
      <c r="C1263" s="279" t="s">
        <v>232</v>
      </c>
      <c r="D1263" s="279" t="s">
        <v>1095</v>
      </c>
      <c r="E1263" s="279">
        <v>2022</v>
      </c>
      <c r="F1263" s="279" t="s">
        <v>1096</v>
      </c>
      <c r="G1263" s="6"/>
      <c r="H1263" s="150">
        <v>15000</v>
      </c>
      <c r="I1263" s="279"/>
      <c r="J1263" s="279"/>
      <c r="K1263" s="279"/>
      <c r="L1263" s="150">
        <v>15000</v>
      </c>
      <c r="M1263" s="279" t="s">
        <v>1097</v>
      </c>
      <c r="N1263" s="279"/>
    </row>
    <row r="1264" spans="1:14" s="148" customFormat="1" ht="90" x14ac:dyDescent="0.25">
      <c r="A1264" s="279">
        <v>11</v>
      </c>
      <c r="B1264" s="121" t="s">
        <v>1099</v>
      </c>
      <c r="C1264" s="279" t="s">
        <v>232</v>
      </c>
      <c r="D1264" s="279" t="s">
        <v>1095</v>
      </c>
      <c r="E1264" s="279">
        <v>2022</v>
      </c>
      <c r="F1264" s="279" t="s">
        <v>1100</v>
      </c>
      <c r="G1264" s="150"/>
      <c r="H1264" s="150">
        <v>12000</v>
      </c>
      <c r="I1264" s="279"/>
      <c r="J1264" s="279"/>
      <c r="K1264" s="279"/>
      <c r="L1264" s="150">
        <v>12000</v>
      </c>
      <c r="M1264" s="279" t="s">
        <v>1097</v>
      </c>
      <c r="N1264" s="279" t="s">
        <v>25</v>
      </c>
    </row>
    <row r="1265" spans="1:14" s="148" customFormat="1" ht="117.75" customHeight="1" x14ac:dyDescent="0.25">
      <c r="A1265" s="279">
        <v>12</v>
      </c>
      <c r="B1265" s="121" t="s">
        <v>1101</v>
      </c>
      <c r="C1265" s="279" t="s">
        <v>232</v>
      </c>
      <c r="D1265" s="279" t="s">
        <v>1095</v>
      </c>
      <c r="E1265" s="279">
        <v>2022</v>
      </c>
      <c r="F1265" s="279" t="s">
        <v>1102</v>
      </c>
      <c r="G1265" s="150"/>
      <c r="H1265" s="150">
        <v>8200</v>
      </c>
      <c r="I1265" s="279"/>
      <c r="J1265" s="279"/>
      <c r="K1265" s="279"/>
      <c r="L1265" s="150">
        <v>8200</v>
      </c>
      <c r="M1265" s="279" t="s">
        <v>1097</v>
      </c>
      <c r="N1265" s="279" t="s">
        <v>25</v>
      </c>
    </row>
    <row r="1266" spans="1:14" s="148" customFormat="1" ht="90" x14ac:dyDescent="0.25">
      <c r="A1266" s="279">
        <v>13</v>
      </c>
      <c r="B1266" s="121" t="s">
        <v>1103</v>
      </c>
      <c r="C1266" s="279" t="s">
        <v>232</v>
      </c>
      <c r="D1266" s="279" t="s">
        <v>1095</v>
      </c>
      <c r="E1266" s="279">
        <v>2023</v>
      </c>
      <c r="F1266" s="279" t="s">
        <v>1104</v>
      </c>
      <c r="G1266" s="6"/>
      <c r="H1266" s="279"/>
      <c r="I1266" s="150">
        <v>39900</v>
      </c>
      <c r="J1266" s="279"/>
      <c r="K1266" s="279"/>
      <c r="L1266" s="279">
        <v>39900</v>
      </c>
      <c r="M1266" s="279" t="s">
        <v>1097</v>
      </c>
      <c r="N1266" s="279" t="s">
        <v>25</v>
      </c>
    </row>
    <row r="1267" spans="1:14" s="148" customFormat="1" ht="90" x14ac:dyDescent="0.25">
      <c r="A1267" s="279">
        <v>14</v>
      </c>
      <c r="B1267" s="121" t="s">
        <v>1105</v>
      </c>
      <c r="C1267" s="279" t="s">
        <v>232</v>
      </c>
      <c r="D1267" s="279" t="s">
        <v>1095</v>
      </c>
      <c r="E1267" s="279">
        <v>2024</v>
      </c>
      <c r="F1267" s="279" t="s">
        <v>1106</v>
      </c>
      <c r="G1267" s="6"/>
      <c r="H1267" s="150"/>
      <c r="I1267" s="279"/>
      <c r="J1267" s="150">
        <v>30500</v>
      </c>
      <c r="K1267" s="279"/>
      <c r="L1267" s="150">
        <v>30500</v>
      </c>
      <c r="M1267" s="279" t="s">
        <v>1097</v>
      </c>
      <c r="N1267" s="279" t="s">
        <v>25</v>
      </c>
    </row>
    <row r="1268" spans="1:14" ht="23.25" hidden="1" x14ac:dyDescent="0.25">
      <c r="A1268" s="396"/>
      <c r="B1268" s="409" t="s">
        <v>143</v>
      </c>
      <c r="C1268" s="394"/>
      <c r="D1268" s="394"/>
      <c r="E1268" s="396"/>
      <c r="F1268" s="392"/>
      <c r="G1268" s="414">
        <f>G1260</f>
        <v>20000</v>
      </c>
      <c r="H1268" s="414">
        <f>H1260+H1261</f>
        <v>13164.9</v>
      </c>
      <c r="I1268" s="414"/>
      <c r="J1268" s="414"/>
      <c r="K1268" s="414"/>
      <c r="L1268" s="414">
        <f>G1268+H1268</f>
        <v>33164.9</v>
      </c>
      <c r="M1268" s="396"/>
      <c r="N1268" s="393"/>
    </row>
    <row r="1269" spans="1:14" ht="23.25" hidden="1" x14ac:dyDescent="0.25">
      <c r="A1269" s="396"/>
      <c r="B1269" s="409" t="s">
        <v>203</v>
      </c>
      <c r="C1269" s="394"/>
      <c r="D1269" s="394"/>
      <c r="E1269" s="396"/>
      <c r="F1269" s="392"/>
      <c r="G1269" s="414"/>
      <c r="H1269" s="414"/>
      <c r="I1269" s="414"/>
      <c r="J1269" s="414"/>
      <c r="K1269" s="414"/>
      <c r="L1269" s="414"/>
      <c r="M1269" s="396"/>
      <c r="N1269" s="393"/>
    </row>
    <row r="1270" spans="1:14" ht="23.25" hidden="1" x14ac:dyDescent="0.25">
      <c r="A1270" s="396"/>
      <c r="B1270" s="409" t="s">
        <v>234</v>
      </c>
      <c r="C1270" s="394"/>
      <c r="D1270" s="394"/>
      <c r="E1270" s="396"/>
      <c r="F1270" s="392"/>
      <c r="G1270" s="414">
        <f>G1262</f>
        <v>35000</v>
      </c>
      <c r="H1270" s="414">
        <f>H1263+H1264+H1265</f>
        <v>35200</v>
      </c>
      <c r="I1270" s="414">
        <f>I1266</f>
        <v>39900</v>
      </c>
      <c r="J1270" s="414">
        <f>J1267</f>
        <v>30500</v>
      </c>
      <c r="K1270" s="414"/>
      <c r="L1270" s="414">
        <f>G1270+H1270+I1270+J1270</f>
        <v>140600</v>
      </c>
      <c r="M1270" s="396"/>
      <c r="N1270" s="393"/>
    </row>
    <row r="1271" spans="1:14" s="154" customFormat="1" ht="123" customHeight="1" x14ac:dyDescent="0.25">
      <c r="A1271" s="250">
        <v>88</v>
      </c>
      <c r="B1271" s="10" t="s">
        <v>1107</v>
      </c>
      <c r="C1271" s="250" t="s">
        <v>24</v>
      </c>
      <c r="D1271" s="251" t="s">
        <v>25</v>
      </c>
      <c r="E1271" s="251" t="s">
        <v>25</v>
      </c>
      <c r="F1271" s="251" t="s">
        <v>1108</v>
      </c>
      <c r="G1271" s="108">
        <v>10.3</v>
      </c>
      <c r="H1271" s="108">
        <v>11.8</v>
      </c>
      <c r="I1271" s="108">
        <v>13.2</v>
      </c>
      <c r="J1271" s="108">
        <v>14.7</v>
      </c>
      <c r="K1271" s="108">
        <v>16.2</v>
      </c>
      <c r="L1271" s="279" t="s">
        <v>25</v>
      </c>
      <c r="M1271" s="279" t="s">
        <v>25</v>
      </c>
      <c r="N1271" s="246" t="s">
        <v>25</v>
      </c>
    </row>
    <row r="1272" spans="1:14" s="154" customFormat="1" ht="18" x14ac:dyDescent="0.25">
      <c r="A1272" s="279"/>
      <c r="B1272" s="10" t="s">
        <v>29</v>
      </c>
      <c r="C1272" s="279"/>
      <c r="D1272" s="279"/>
      <c r="E1272" s="279"/>
      <c r="F1272" s="246"/>
      <c r="G1272" s="23"/>
      <c r="H1272" s="23"/>
      <c r="I1272" s="23"/>
      <c r="J1272" s="23"/>
      <c r="K1272" s="23"/>
      <c r="L1272" s="23"/>
      <c r="M1272" s="279"/>
      <c r="N1272" s="251"/>
    </row>
    <row r="1273" spans="1:14" s="154" customFormat="1" ht="36" x14ac:dyDescent="0.25">
      <c r="A1273" s="279">
        <v>1</v>
      </c>
      <c r="B1273" s="121" t="s">
        <v>1109</v>
      </c>
      <c r="C1273" s="184" t="s">
        <v>216</v>
      </c>
      <c r="D1273" s="184" t="s">
        <v>493</v>
      </c>
      <c r="E1273" s="184" t="s">
        <v>33</v>
      </c>
      <c r="F1273" s="250"/>
      <c r="G1273" s="115">
        <v>1</v>
      </c>
      <c r="H1273" s="184"/>
      <c r="I1273" s="184"/>
      <c r="J1273" s="184"/>
      <c r="K1273" s="184"/>
      <c r="L1273" s="422"/>
      <c r="M1273" s="422"/>
      <c r="N1273" s="422"/>
    </row>
    <row r="1274" spans="1:14" s="148" customFormat="1" ht="108" x14ac:dyDescent="0.25">
      <c r="A1274" s="279">
        <v>2</v>
      </c>
      <c r="B1274" s="271" t="s">
        <v>1110</v>
      </c>
      <c r="C1274" s="279" t="s">
        <v>232</v>
      </c>
      <c r="D1274" s="279" t="s">
        <v>1095</v>
      </c>
      <c r="E1274" s="279">
        <v>2021</v>
      </c>
      <c r="F1274" s="246" t="s">
        <v>1111</v>
      </c>
      <c r="G1274" s="150">
        <v>145000</v>
      </c>
      <c r="H1274" s="279"/>
      <c r="I1274" s="279"/>
      <c r="J1274" s="279"/>
      <c r="K1274" s="279"/>
      <c r="L1274" s="150">
        <v>145000</v>
      </c>
      <c r="M1274" s="279" t="s">
        <v>1097</v>
      </c>
      <c r="N1274" s="246" t="s">
        <v>25</v>
      </c>
    </row>
    <row r="1275" spans="1:14" s="148" customFormat="1" ht="101.25" customHeight="1" x14ac:dyDescent="0.25">
      <c r="A1275" s="279">
        <v>3</v>
      </c>
      <c r="B1275" s="271" t="s">
        <v>1112</v>
      </c>
      <c r="C1275" s="279" t="s">
        <v>232</v>
      </c>
      <c r="D1275" s="279" t="s">
        <v>1095</v>
      </c>
      <c r="E1275" s="279">
        <v>2022</v>
      </c>
      <c r="F1275" s="279" t="s">
        <v>1113</v>
      </c>
      <c r="G1275" s="279"/>
      <c r="H1275" s="150">
        <v>9400</v>
      </c>
      <c r="I1275" s="279"/>
      <c r="J1275" s="279"/>
      <c r="K1275" s="279"/>
      <c r="L1275" s="150">
        <v>9400</v>
      </c>
      <c r="M1275" s="279" t="s">
        <v>1097</v>
      </c>
      <c r="N1275" s="246" t="s">
        <v>25</v>
      </c>
    </row>
    <row r="1276" spans="1:14" s="148" customFormat="1" ht="90" x14ac:dyDescent="0.25">
      <c r="A1276" s="279">
        <v>4</v>
      </c>
      <c r="B1276" s="271" t="s">
        <v>1114</v>
      </c>
      <c r="C1276" s="279" t="s">
        <v>232</v>
      </c>
      <c r="D1276" s="279" t="s">
        <v>1095</v>
      </c>
      <c r="E1276" s="279">
        <v>2022</v>
      </c>
      <c r="F1276" s="279" t="s">
        <v>1115</v>
      </c>
      <c r="G1276" s="279"/>
      <c r="H1276" s="150">
        <v>4200</v>
      </c>
      <c r="I1276" s="279"/>
      <c r="J1276" s="279"/>
      <c r="K1276" s="279"/>
      <c r="L1276" s="150">
        <v>4200</v>
      </c>
      <c r="M1276" s="279" t="s">
        <v>1097</v>
      </c>
      <c r="N1276" s="246" t="s">
        <v>25</v>
      </c>
    </row>
    <row r="1277" spans="1:14" ht="23.25" hidden="1" x14ac:dyDescent="0.25">
      <c r="A1277" s="396"/>
      <c r="B1277" s="409" t="s">
        <v>143</v>
      </c>
      <c r="C1277" s="394"/>
      <c r="D1277" s="394"/>
      <c r="E1277" s="396"/>
      <c r="F1277" s="392"/>
      <c r="G1277" s="413"/>
      <c r="H1277" s="407"/>
      <c r="I1277" s="414"/>
      <c r="J1277" s="414"/>
      <c r="K1277" s="414"/>
      <c r="L1277" s="413"/>
      <c r="M1277" s="396"/>
      <c r="N1277" s="393"/>
    </row>
    <row r="1278" spans="1:14" ht="23.25" hidden="1" x14ac:dyDescent="0.25">
      <c r="A1278" s="396"/>
      <c r="B1278" s="409" t="s">
        <v>203</v>
      </c>
      <c r="C1278" s="394"/>
      <c r="D1278" s="394"/>
      <c r="E1278" s="396"/>
      <c r="F1278" s="392"/>
      <c r="G1278" s="414"/>
      <c r="H1278" s="414"/>
      <c r="I1278" s="414"/>
      <c r="J1278" s="414"/>
      <c r="K1278" s="414"/>
      <c r="L1278" s="414"/>
      <c r="M1278" s="396"/>
      <c r="N1278" s="393"/>
    </row>
    <row r="1279" spans="1:14" ht="23.25" hidden="1" x14ac:dyDescent="0.25">
      <c r="A1279" s="396"/>
      <c r="B1279" s="409" t="s">
        <v>234</v>
      </c>
      <c r="C1279" s="394"/>
      <c r="D1279" s="394"/>
      <c r="E1279" s="396"/>
      <c r="F1279" s="392"/>
      <c r="G1279" s="414">
        <f>G1274</f>
        <v>145000</v>
      </c>
      <c r="H1279" s="410">
        <f>H1275+H1276</f>
        <v>13600</v>
      </c>
      <c r="I1279" s="414"/>
      <c r="J1279" s="414"/>
      <c r="K1279" s="414"/>
      <c r="L1279" s="410">
        <f>G1279+H1279</f>
        <v>158600</v>
      </c>
      <c r="M1279" s="396"/>
      <c r="N1279" s="393"/>
    </row>
    <row r="1280" spans="1:14" ht="18" x14ac:dyDescent="0.25">
      <c r="A1280" s="250"/>
      <c r="B1280" s="10" t="s">
        <v>197</v>
      </c>
      <c r="C1280" s="279"/>
      <c r="D1280" s="6"/>
      <c r="E1280" s="6"/>
      <c r="F1280" s="246"/>
      <c r="G1280" s="6"/>
      <c r="H1280" s="6"/>
      <c r="I1280" s="6"/>
      <c r="J1280" s="6"/>
      <c r="K1280" s="6"/>
      <c r="L1280" s="279"/>
      <c r="M1280" s="279"/>
      <c r="N1280" s="246"/>
    </row>
    <row r="1281" spans="1:14" ht="129.75" x14ac:dyDescent="0.25">
      <c r="A1281" s="250">
        <v>89</v>
      </c>
      <c r="B1281" s="10" t="s">
        <v>1116</v>
      </c>
      <c r="C1281" s="250" t="s">
        <v>1117</v>
      </c>
      <c r="D1281" s="251" t="s">
        <v>25</v>
      </c>
      <c r="E1281" s="251" t="s">
        <v>25</v>
      </c>
      <c r="F1281" s="251" t="s">
        <v>1118</v>
      </c>
      <c r="G1281" s="116">
        <v>2514</v>
      </c>
      <c r="H1281" s="116">
        <v>2717</v>
      </c>
      <c r="I1281" s="116">
        <v>2977</v>
      </c>
      <c r="J1281" s="116">
        <v>3215</v>
      </c>
      <c r="K1281" s="116">
        <v>3503</v>
      </c>
      <c r="L1281" s="279" t="s">
        <v>25</v>
      </c>
      <c r="M1281" s="279" t="s">
        <v>25</v>
      </c>
      <c r="N1281" s="246" t="s">
        <v>25</v>
      </c>
    </row>
    <row r="1282" spans="1:14" ht="18" x14ac:dyDescent="0.25">
      <c r="A1282" s="279"/>
      <c r="B1282" s="10" t="s">
        <v>29</v>
      </c>
      <c r="C1282" s="279"/>
      <c r="D1282" s="279"/>
      <c r="E1282" s="279"/>
      <c r="F1282" s="246"/>
      <c r="G1282" s="23"/>
      <c r="H1282" s="23"/>
      <c r="I1282" s="23"/>
      <c r="J1282" s="23"/>
      <c r="K1282" s="23"/>
      <c r="L1282" s="23"/>
      <c r="M1282" s="279"/>
      <c r="N1282" s="251"/>
    </row>
    <row r="1283" spans="1:14" ht="18" x14ac:dyDescent="0.25">
      <c r="A1283" s="475">
        <v>1</v>
      </c>
      <c r="B1283" s="521" t="s">
        <v>1119</v>
      </c>
      <c r="C1283" s="279" t="s">
        <v>1120</v>
      </c>
      <c r="D1283" s="475" t="s">
        <v>493</v>
      </c>
      <c r="E1283" s="475" t="s">
        <v>33</v>
      </c>
      <c r="F1283" s="475" t="s">
        <v>1121</v>
      </c>
      <c r="G1283" s="95">
        <v>3.6</v>
      </c>
      <c r="H1283" s="95">
        <v>3.8</v>
      </c>
      <c r="I1283" s="95">
        <v>4</v>
      </c>
      <c r="J1283" s="95">
        <v>4.5</v>
      </c>
      <c r="K1283" s="95">
        <v>5</v>
      </c>
      <c r="L1283" s="23">
        <v>5</v>
      </c>
      <c r="M1283" s="279"/>
      <c r="N1283" s="250"/>
    </row>
    <row r="1284" spans="1:14" ht="128.25" customHeight="1" x14ac:dyDescent="0.25">
      <c r="A1284" s="476"/>
      <c r="B1284" s="522"/>
      <c r="C1284" s="279" t="s">
        <v>1122</v>
      </c>
      <c r="D1284" s="476"/>
      <c r="E1284" s="476"/>
      <c r="F1284" s="476"/>
      <c r="G1284" s="270">
        <v>340</v>
      </c>
      <c r="H1284" s="270">
        <v>360</v>
      </c>
      <c r="I1284" s="270">
        <v>390</v>
      </c>
      <c r="J1284" s="270">
        <v>410</v>
      </c>
      <c r="K1284" s="278">
        <v>420</v>
      </c>
      <c r="L1284" s="150">
        <v>420</v>
      </c>
      <c r="M1284" s="279"/>
      <c r="N1284" s="250"/>
    </row>
    <row r="1285" spans="1:14" ht="144" x14ac:dyDescent="0.25">
      <c r="A1285" s="279">
        <v>2</v>
      </c>
      <c r="B1285" s="168" t="s">
        <v>1123</v>
      </c>
      <c r="C1285" s="279" t="s">
        <v>69</v>
      </c>
      <c r="D1285" s="279" t="s">
        <v>1124</v>
      </c>
      <c r="E1285" s="279" t="s">
        <v>1125</v>
      </c>
      <c r="F1285" s="279" t="s">
        <v>1126</v>
      </c>
      <c r="G1285" s="6"/>
      <c r="H1285" s="6"/>
      <c r="I1285" s="23">
        <v>350</v>
      </c>
      <c r="J1285" s="23">
        <v>350</v>
      </c>
      <c r="K1285" s="23"/>
      <c r="L1285" s="23">
        <v>700</v>
      </c>
      <c r="M1285" s="279" t="s">
        <v>1127</v>
      </c>
      <c r="N1285" s="279" t="s">
        <v>25</v>
      </c>
    </row>
    <row r="1286" spans="1:14" ht="67.5" customHeight="1" x14ac:dyDescent="0.25">
      <c r="A1286" s="279">
        <v>3</v>
      </c>
      <c r="B1286" s="121" t="s">
        <v>1128</v>
      </c>
      <c r="C1286" s="279" t="s">
        <v>1129</v>
      </c>
      <c r="D1286" s="279" t="s">
        <v>493</v>
      </c>
      <c r="E1286" s="279" t="s">
        <v>33</v>
      </c>
      <c r="F1286" s="279" t="s">
        <v>1130</v>
      </c>
      <c r="G1286" s="184">
        <v>61.5</v>
      </c>
      <c r="H1286" s="184">
        <v>63</v>
      </c>
      <c r="I1286" s="184">
        <v>65</v>
      </c>
      <c r="J1286" s="184">
        <v>68</v>
      </c>
      <c r="K1286" s="184">
        <v>70</v>
      </c>
      <c r="L1286" s="23">
        <v>327.5</v>
      </c>
      <c r="M1286" s="279"/>
      <c r="N1286" s="279"/>
    </row>
    <row r="1287" spans="1:14" s="154" customFormat="1" ht="108.75" customHeight="1" x14ac:dyDescent="0.25">
      <c r="A1287" s="279">
        <v>4</v>
      </c>
      <c r="B1287" s="121" t="s">
        <v>1131</v>
      </c>
      <c r="C1287" s="279" t="s">
        <v>1129</v>
      </c>
      <c r="D1287" s="279" t="s">
        <v>493</v>
      </c>
      <c r="E1287" s="279" t="s">
        <v>33</v>
      </c>
      <c r="F1287" s="279" t="s">
        <v>1130</v>
      </c>
      <c r="G1287" s="270">
        <v>71.8</v>
      </c>
      <c r="H1287" s="184">
        <v>76</v>
      </c>
      <c r="I1287" s="184">
        <v>86</v>
      </c>
      <c r="J1287" s="184">
        <v>100</v>
      </c>
      <c r="K1287" s="184">
        <v>120</v>
      </c>
      <c r="L1287" s="23">
        <v>453.8</v>
      </c>
      <c r="M1287" s="279"/>
      <c r="N1287" s="279"/>
    </row>
    <row r="1288" spans="1:14" s="154" customFormat="1" ht="54" x14ac:dyDescent="0.25">
      <c r="A1288" s="279">
        <v>5</v>
      </c>
      <c r="B1288" s="121" t="s">
        <v>1132</v>
      </c>
      <c r="C1288" s="279" t="s">
        <v>1129</v>
      </c>
      <c r="D1288" s="279" t="s">
        <v>493</v>
      </c>
      <c r="E1288" s="279" t="s">
        <v>33</v>
      </c>
      <c r="F1288" s="279" t="s">
        <v>1130</v>
      </c>
      <c r="G1288" s="184">
        <v>150</v>
      </c>
      <c r="H1288" s="184">
        <v>165</v>
      </c>
      <c r="I1288" s="184">
        <v>175</v>
      </c>
      <c r="J1288" s="184">
        <v>188</v>
      </c>
      <c r="K1288" s="184">
        <v>200</v>
      </c>
      <c r="L1288" s="23">
        <v>878</v>
      </c>
      <c r="M1288" s="279"/>
      <c r="N1288" s="279"/>
    </row>
    <row r="1289" spans="1:14" s="154" customFormat="1" ht="78" customHeight="1" x14ac:dyDescent="0.25">
      <c r="A1289" s="475">
        <v>6</v>
      </c>
      <c r="B1289" s="521" t="s">
        <v>1133</v>
      </c>
      <c r="C1289" s="279" t="s">
        <v>216</v>
      </c>
      <c r="D1289" s="475" t="s">
        <v>1095</v>
      </c>
      <c r="E1289" s="475" t="s">
        <v>33</v>
      </c>
      <c r="F1289" s="475" t="s">
        <v>1130</v>
      </c>
      <c r="G1289" s="115">
        <v>4</v>
      </c>
      <c r="H1289" s="115">
        <v>12</v>
      </c>
      <c r="I1289" s="115">
        <v>6</v>
      </c>
      <c r="J1289" s="115">
        <v>4</v>
      </c>
      <c r="K1289" s="115">
        <v>3</v>
      </c>
      <c r="L1289" s="117">
        <v>29</v>
      </c>
      <c r="M1289" s="475" t="s">
        <v>1097</v>
      </c>
      <c r="N1289" s="475"/>
    </row>
    <row r="1290" spans="1:14" s="148" customFormat="1" ht="18" x14ac:dyDescent="0.25">
      <c r="A1290" s="476"/>
      <c r="B1290" s="522"/>
      <c r="C1290" s="279" t="s">
        <v>1129</v>
      </c>
      <c r="D1290" s="476"/>
      <c r="E1290" s="476"/>
      <c r="F1290" s="476"/>
      <c r="G1290" s="184">
        <v>183.1</v>
      </c>
      <c r="H1290" s="184">
        <v>265.7</v>
      </c>
      <c r="I1290" s="184">
        <v>1353.1</v>
      </c>
      <c r="J1290" s="184">
        <v>737.9</v>
      </c>
      <c r="K1290" s="184">
        <v>362</v>
      </c>
      <c r="L1290" s="23">
        <v>2901.8</v>
      </c>
      <c r="M1290" s="476"/>
      <c r="N1290" s="476"/>
    </row>
    <row r="1291" spans="1:14" s="154" customFormat="1" ht="130.5" customHeight="1" x14ac:dyDescent="0.25">
      <c r="A1291" s="279">
        <v>7</v>
      </c>
      <c r="B1291" s="235" t="s">
        <v>1110</v>
      </c>
      <c r="C1291" s="279" t="s">
        <v>232</v>
      </c>
      <c r="D1291" s="279" t="s">
        <v>1095</v>
      </c>
      <c r="E1291" s="279">
        <v>2021</v>
      </c>
      <c r="F1291" s="279" t="s">
        <v>1134</v>
      </c>
      <c r="G1291" s="150">
        <v>145000</v>
      </c>
      <c r="H1291" s="279"/>
      <c r="I1291" s="279"/>
      <c r="J1291" s="279"/>
      <c r="K1291" s="279"/>
      <c r="L1291" s="150">
        <v>145000</v>
      </c>
      <c r="M1291" s="279" t="s">
        <v>1135</v>
      </c>
      <c r="N1291" s="279" t="s">
        <v>25</v>
      </c>
    </row>
    <row r="1292" spans="1:14" s="154" customFormat="1" ht="90" x14ac:dyDescent="0.25">
      <c r="A1292" s="279">
        <v>8</v>
      </c>
      <c r="B1292" s="121" t="s">
        <v>1094</v>
      </c>
      <c r="C1292" s="279" t="s">
        <v>232</v>
      </c>
      <c r="D1292" s="279" t="s">
        <v>1095</v>
      </c>
      <c r="E1292" s="279">
        <v>2021</v>
      </c>
      <c r="F1292" s="279" t="s">
        <v>1096</v>
      </c>
      <c r="G1292" s="150">
        <v>35000</v>
      </c>
      <c r="H1292" s="279"/>
      <c r="I1292" s="279"/>
      <c r="J1292" s="279"/>
      <c r="K1292" s="279"/>
      <c r="L1292" s="150">
        <v>35000</v>
      </c>
      <c r="M1292" s="279" t="s">
        <v>1097</v>
      </c>
      <c r="N1292" s="279" t="s">
        <v>25</v>
      </c>
    </row>
    <row r="1293" spans="1:14" s="154" customFormat="1" ht="90" x14ac:dyDescent="0.25">
      <c r="A1293" s="279">
        <v>9</v>
      </c>
      <c r="B1293" s="121" t="s">
        <v>1098</v>
      </c>
      <c r="C1293" s="279" t="s">
        <v>232</v>
      </c>
      <c r="D1293" s="279" t="s">
        <v>1095</v>
      </c>
      <c r="E1293" s="279">
        <v>2022</v>
      </c>
      <c r="F1293" s="279" t="s">
        <v>1096</v>
      </c>
      <c r="G1293" s="6"/>
      <c r="H1293" s="150">
        <v>15000</v>
      </c>
      <c r="I1293" s="279"/>
      <c r="J1293" s="279"/>
      <c r="K1293" s="279"/>
      <c r="L1293" s="150">
        <v>15000</v>
      </c>
      <c r="M1293" s="279" t="s">
        <v>1097</v>
      </c>
      <c r="N1293" s="279"/>
    </row>
    <row r="1294" spans="1:14" s="154" customFormat="1" ht="90" x14ac:dyDescent="0.25">
      <c r="A1294" s="279">
        <v>10</v>
      </c>
      <c r="B1294" s="121" t="s">
        <v>1136</v>
      </c>
      <c r="C1294" s="279" t="s">
        <v>232</v>
      </c>
      <c r="D1294" s="279" t="s">
        <v>1095</v>
      </c>
      <c r="E1294" s="279">
        <v>2022</v>
      </c>
      <c r="F1294" s="279" t="s">
        <v>1137</v>
      </c>
      <c r="G1294" s="6"/>
      <c r="H1294" s="279"/>
      <c r="I1294" s="150">
        <v>20000</v>
      </c>
      <c r="J1294" s="6"/>
      <c r="K1294" s="6"/>
      <c r="L1294" s="150">
        <v>20000</v>
      </c>
      <c r="M1294" s="279" t="s">
        <v>1135</v>
      </c>
      <c r="N1294" s="279" t="s">
        <v>25</v>
      </c>
    </row>
    <row r="1295" spans="1:14" s="154" customFormat="1" ht="118.5" customHeight="1" x14ac:dyDescent="0.25">
      <c r="A1295" s="279">
        <v>11</v>
      </c>
      <c r="B1295" s="121" t="s">
        <v>1138</v>
      </c>
      <c r="C1295" s="279" t="s">
        <v>232</v>
      </c>
      <c r="D1295" s="279" t="s">
        <v>1095</v>
      </c>
      <c r="E1295" s="279">
        <v>2022</v>
      </c>
      <c r="F1295" s="279" t="s">
        <v>1139</v>
      </c>
      <c r="G1295" s="6"/>
      <c r="H1295" s="150">
        <v>124960</v>
      </c>
      <c r="I1295" s="279"/>
      <c r="J1295" s="279"/>
      <c r="K1295" s="279"/>
      <c r="L1295" s="150">
        <v>124960</v>
      </c>
      <c r="M1295" s="279" t="s">
        <v>1135</v>
      </c>
      <c r="N1295" s="279" t="s">
        <v>25</v>
      </c>
    </row>
    <row r="1296" spans="1:14" s="154" customFormat="1" ht="97.5" customHeight="1" x14ac:dyDescent="0.25">
      <c r="A1296" s="279">
        <v>12</v>
      </c>
      <c r="B1296" s="121" t="s">
        <v>1099</v>
      </c>
      <c r="C1296" s="279" t="s">
        <v>232</v>
      </c>
      <c r="D1296" s="279" t="s">
        <v>1095</v>
      </c>
      <c r="E1296" s="279">
        <v>2022</v>
      </c>
      <c r="F1296" s="279" t="s">
        <v>1100</v>
      </c>
      <c r="G1296" s="150"/>
      <c r="H1296" s="150">
        <v>12000</v>
      </c>
      <c r="I1296" s="279"/>
      <c r="J1296" s="279"/>
      <c r="K1296" s="279"/>
      <c r="L1296" s="150">
        <v>12000</v>
      </c>
      <c r="M1296" s="279" t="s">
        <v>1097</v>
      </c>
      <c r="N1296" s="279" t="s">
        <v>25</v>
      </c>
    </row>
    <row r="1297" spans="1:14" s="154" customFormat="1" ht="90" x14ac:dyDescent="0.25">
      <c r="A1297" s="279">
        <v>13</v>
      </c>
      <c r="B1297" s="121" t="s">
        <v>1101</v>
      </c>
      <c r="C1297" s="279" t="s">
        <v>232</v>
      </c>
      <c r="D1297" s="279" t="s">
        <v>1095</v>
      </c>
      <c r="E1297" s="279">
        <v>2022</v>
      </c>
      <c r="F1297" s="279" t="s">
        <v>1102</v>
      </c>
      <c r="G1297" s="150"/>
      <c r="H1297" s="150">
        <v>8200</v>
      </c>
      <c r="I1297" s="279"/>
      <c r="J1297" s="279"/>
      <c r="K1297" s="279"/>
      <c r="L1297" s="150">
        <v>8200</v>
      </c>
      <c r="M1297" s="279" t="s">
        <v>1097</v>
      </c>
      <c r="N1297" s="279" t="s">
        <v>25</v>
      </c>
    </row>
    <row r="1298" spans="1:14" s="154" customFormat="1" ht="90" x14ac:dyDescent="0.25">
      <c r="A1298" s="279">
        <v>14</v>
      </c>
      <c r="B1298" s="121" t="s">
        <v>1140</v>
      </c>
      <c r="C1298" s="279" t="s">
        <v>232</v>
      </c>
      <c r="D1298" s="279" t="s">
        <v>1095</v>
      </c>
      <c r="E1298" s="279">
        <v>2023</v>
      </c>
      <c r="F1298" s="279" t="s">
        <v>1141</v>
      </c>
      <c r="G1298" s="6"/>
      <c r="H1298" s="279"/>
      <c r="I1298" s="150">
        <v>3724</v>
      </c>
      <c r="J1298" s="279"/>
      <c r="K1298" s="279"/>
      <c r="L1298" s="150">
        <v>3724</v>
      </c>
      <c r="M1298" s="279" t="s">
        <v>1135</v>
      </c>
      <c r="N1298" s="279" t="s">
        <v>25</v>
      </c>
    </row>
    <row r="1299" spans="1:14" ht="90" x14ac:dyDescent="0.25">
      <c r="A1299" s="279">
        <v>15</v>
      </c>
      <c r="B1299" s="121" t="s">
        <v>1103</v>
      </c>
      <c r="C1299" s="279" t="s">
        <v>232</v>
      </c>
      <c r="D1299" s="279" t="s">
        <v>1095</v>
      </c>
      <c r="E1299" s="279">
        <v>2023</v>
      </c>
      <c r="F1299" s="279" t="s">
        <v>1104</v>
      </c>
      <c r="G1299" s="6"/>
      <c r="H1299" s="279"/>
      <c r="I1299" s="150">
        <v>39900</v>
      </c>
      <c r="J1299" s="279"/>
      <c r="K1299" s="279"/>
      <c r="L1299" s="150">
        <v>39900</v>
      </c>
      <c r="M1299" s="279" t="s">
        <v>1097</v>
      </c>
      <c r="N1299" s="279" t="s">
        <v>25</v>
      </c>
    </row>
    <row r="1300" spans="1:14" ht="90" x14ac:dyDescent="0.25">
      <c r="A1300" s="279">
        <v>16</v>
      </c>
      <c r="B1300" s="121" t="s">
        <v>1142</v>
      </c>
      <c r="C1300" s="279" t="s">
        <v>232</v>
      </c>
      <c r="D1300" s="279" t="s">
        <v>1095</v>
      </c>
      <c r="E1300" s="279">
        <v>2024</v>
      </c>
      <c r="F1300" s="279" t="s">
        <v>1143</v>
      </c>
      <c r="G1300" s="6"/>
      <c r="H1300" s="6"/>
      <c r="I1300" s="6"/>
      <c r="J1300" s="279">
        <v>861.7</v>
      </c>
      <c r="K1300" s="6"/>
      <c r="L1300" s="279">
        <v>861.7</v>
      </c>
      <c r="M1300" s="279" t="s">
        <v>1135</v>
      </c>
      <c r="N1300" s="279" t="s">
        <v>25</v>
      </c>
    </row>
    <row r="1301" spans="1:14" ht="90" x14ac:dyDescent="0.25">
      <c r="A1301" s="279">
        <v>17</v>
      </c>
      <c r="B1301" s="121" t="s">
        <v>1105</v>
      </c>
      <c r="C1301" s="279" t="s">
        <v>232</v>
      </c>
      <c r="D1301" s="279" t="s">
        <v>1095</v>
      </c>
      <c r="E1301" s="279">
        <v>2024</v>
      </c>
      <c r="F1301" s="279" t="s">
        <v>1106</v>
      </c>
      <c r="G1301" s="6"/>
      <c r="H1301" s="150"/>
      <c r="I1301" s="279"/>
      <c r="J1301" s="150">
        <v>30500</v>
      </c>
      <c r="K1301" s="279"/>
      <c r="L1301" s="150">
        <v>30500</v>
      </c>
      <c r="M1301" s="279" t="s">
        <v>1097</v>
      </c>
      <c r="N1301" s="279" t="s">
        <v>25</v>
      </c>
    </row>
    <row r="1302" spans="1:14" ht="23.25" hidden="1" x14ac:dyDescent="0.25">
      <c r="A1302" s="396"/>
      <c r="B1302" s="409" t="s">
        <v>143</v>
      </c>
      <c r="C1302" s="394"/>
      <c r="D1302" s="394"/>
      <c r="E1302" s="396"/>
      <c r="F1302" s="392"/>
      <c r="G1302" s="413"/>
      <c r="H1302" s="407"/>
      <c r="I1302" s="414"/>
      <c r="J1302" s="414"/>
      <c r="K1302" s="414"/>
      <c r="L1302" s="413"/>
      <c r="M1302" s="396"/>
      <c r="N1302" s="393"/>
    </row>
    <row r="1303" spans="1:14" ht="23.25" hidden="1" x14ac:dyDescent="0.25">
      <c r="A1303" s="396"/>
      <c r="B1303" s="409" t="s">
        <v>203</v>
      </c>
      <c r="C1303" s="394"/>
      <c r="D1303" s="394"/>
      <c r="E1303" s="396"/>
      <c r="F1303" s="392"/>
      <c r="G1303" s="414"/>
      <c r="H1303" s="414"/>
      <c r="I1303" s="414"/>
      <c r="J1303" s="414"/>
      <c r="K1303" s="414"/>
      <c r="L1303" s="414"/>
      <c r="M1303" s="396"/>
      <c r="N1303" s="393"/>
    </row>
    <row r="1304" spans="1:14" ht="23.25" hidden="1" x14ac:dyDescent="0.25">
      <c r="A1304" s="396"/>
      <c r="B1304" s="409" t="s">
        <v>234</v>
      </c>
      <c r="C1304" s="394"/>
      <c r="D1304" s="394"/>
      <c r="E1304" s="396"/>
      <c r="F1304" s="392"/>
      <c r="G1304" s="414"/>
      <c r="H1304" s="410">
        <f>H1295</f>
        <v>124960</v>
      </c>
      <c r="I1304" s="407">
        <f>I1285+I1298+I1294</f>
        <v>24074</v>
      </c>
      <c r="J1304" s="407">
        <f>J1285+J1300</f>
        <v>1211.7</v>
      </c>
      <c r="K1304" s="414"/>
      <c r="L1304" s="410">
        <f>H1304+I1304+J1304</f>
        <v>150245.70000000001</v>
      </c>
      <c r="M1304" s="396"/>
      <c r="N1304" s="393"/>
    </row>
    <row r="1305" spans="1:14" s="154" customFormat="1" ht="18" x14ac:dyDescent="0.25">
      <c r="A1305" s="250"/>
      <c r="B1305" s="10" t="s">
        <v>197</v>
      </c>
      <c r="C1305" s="279"/>
      <c r="D1305" s="6"/>
      <c r="E1305" s="6"/>
      <c r="F1305" s="246"/>
      <c r="G1305" s="6"/>
      <c r="H1305" s="6"/>
      <c r="I1305" s="6"/>
      <c r="J1305" s="6"/>
      <c r="K1305" s="6"/>
      <c r="L1305" s="279"/>
      <c r="M1305" s="279"/>
      <c r="N1305" s="246"/>
    </row>
    <row r="1306" spans="1:14" ht="144" customHeight="1" x14ac:dyDescent="0.25">
      <c r="A1306" s="250">
        <v>90</v>
      </c>
      <c r="B1306" s="10" t="s">
        <v>1144</v>
      </c>
      <c r="C1306" s="250" t="s">
        <v>1145</v>
      </c>
      <c r="D1306" s="251" t="s">
        <v>25</v>
      </c>
      <c r="E1306" s="251" t="s">
        <v>25</v>
      </c>
      <c r="F1306" s="251" t="s">
        <v>1146</v>
      </c>
      <c r="G1306" s="250"/>
      <c r="H1306" s="250"/>
      <c r="I1306" s="250"/>
      <c r="J1306" s="250"/>
      <c r="K1306" s="250">
        <v>120</v>
      </c>
      <c r="L1306" s="279" t="s">
        <v>25</v>
      </c>
      <c r="M1306" s="279" t="s">
        <v>25</v>
      </c>
      <c r="N1306" s="246" t="s">
        <v>25</v>
      </c>
    </row>
    <row r="1307" spans="1:14" ht="18" x14ac:dyDescent="0.25">
      <c r="A1307" s="279"/>
      <c r="B1307" s="10" t="s">
        <v>29</v>
      </c>
      <c r="C1307" s="279"/>
      <c r="D1307" s="279"/>
      <c r="E1307" s="279"/>
      <c r="F1307" s="246"/>
      <c r="G1307" s="23"/>
      <c r="H1307" s="23"/>
      <c r="I1307" s="23"/>
      <c r="J1307" s="23"/>
      <c r="K1307" s="23"/>
      <c r="L1307" s="23"/>
      <c r="M1307" s="279"/>
      <c r="N1307" s="251"/>
    </row>
    <row r="1308" spans="1:14" s="148" customFormat="1" ht="90" x14ac:dyDescent="0.25">
      <c r="A1308" s="279">
        <v>1</v>
      </c>
      <c r="B1308" s="271" t="s">
        <v>1147</v>
      </c>
      <c r="C1308" s="279" t="s">
        <v>1145</v>
      </c>
      <c r="D1308" s="279" t="s">
        <v>1148</v>
      </c>
      <c r="E1308" s="279">
        <v>2025</v>
      </c>
      <c r="F1308" s="246" t="s">
        <v>1149</v>
      </c>
      <c r="G1308" s="12"/>
      <c r="H1308" s="12"/>
      <c r="I1308" s="12"/>
      <c r="J1308" s="12"/>
      <c r="K1308" s="25">
        <v>120</v>
      </c>
      <c r="L1308" s="250"/>
      <c r="M1308" s="279" t="s">
        <v>234</v>
      </c>
      <c r="N1308" s="274"/>
    </row>
    <row r="1309" spans="1:14" s="154" customFormat="1" ht="18" x14ac:dyDescent="0.25">
      <c r="A1309" s="250"/>
      <c r="B1309" s="10" t="s">
        <v>197</v>
      </c>
      <c r="C1309" s="279"/>
      <c r="D1309" s="6"/>
      <c r="E1309" s="6"/>
      <c r="F1309" s="246"/>
      <c r="G1309" s="6"/>
      <c r="H1309" s="6"/>
      <c r="I1309" s="6"/>
      <c r="J1309" s="6"/>
      <c r="K1309" s="6"/>
      <c r="L1309" s="279"/>
      <c r="M1309" s="279"/>
      <c r="N1309" s="246"/>
    </row>
    <row r="1310" spans="1:14" ht="72" x14ac:dyDescent="0.25">
      <c r="A1310" s="250">
        <v>91</v>
      </c>
      <c r="B1310" s="10" t="s">
        <v>1150</v>
      </c>
      <c r="C1310" s="250" t="s">
        <v>1117</v>
      </c>
      <c r="D1310" s="251" t="s">
        <v>25</v>
      </c>
      <c r="E1310" s="251" t="s">
        <v>25</v>
      </c>
      <c r="F1310" s="251" t="s">
        <v>1151</v>
      </c>
      <c r="G1310" s="250">
        <v>102.7</v>
      </c>
      <c r="H1310" s="250">
        <v>108.7</v>
      </c>
      <c r="I1310" s="250">
        <v>137</v>
      </c>
      <c r="J1310" s="250">
        <v>201.1</v>
      </c>
      <c r="K1310" s="250">
        <v>292</v>
      </c>
      <c r="L1310" s="279" t="s">
        <v>25</v>
      </c>
      <c r="M1310" s="279" t="s">
        <v>25</v>
      </c>
      <c r="N1310" s="246" t="s">
        <v>25</v>
      </c>
    </row>
    <row r="1311" spans="1:14" ht="18" x14ac:dyDescent="0.25">
      <c r="A1311" s="279"/>
      <c r="B1311" s="10" t="s">
        <v>29</v>
      </c>
      <c r="C1311" s="279"/>
      <c r="D1311" s="279"/>
      <c r="E1311" s="279"/>
      <c r="F1311" s="246"/>
      <c r="G1311" s="23"/>
      <c r="H1311" s="23"/>
      <c r="I1311" s="23"/>
      <c r="J1311" s="23"/>
      <c r="K1311" s="23"/>
      <c r="L1311" s="23"/>
      <c r="M1311" s="279"/>
      <c r="N1311" s="251"/>
    </row>
    <row r="1312" spans="1:14" s="148" customFormat="1" ht="108" x14ac:dyDescent="0.25">
      <c r="A1312" s="279">
        <v>1</v>
      </c>
      <c r="B1312" s="271" t="s">
        <v>1152</v>
      </c>
      <c r="C1312" s="279" t="s">
        <v>201</v>
      </c>
      <c r="D1312" s="246" t="s">
        <v>1153</v>
      </c>
      <c r="E1312" s="246" t="s">
        <v>33</v>
      </c>
      <c r="F1312" s="246" t="s">
        <v>1154</v>
      </c>
      <c r="G1312" s="279">
        <v>0</v>
      </c>
      <c r="H1312" s="279">
        <v>1</v>
      </c>
      <c r="I1312" s="279">
        <v>1</v>
      </c>
      <c r="J1312" s="279">
        <v>1</v>
      </c>
      <c r="K1312" s="279">
        <v>1</v>
      </c>
      <c r="L1312" s="279">
        <v>4</v>
      </c>
      <c r="M1312" s="279" t="s">
        <v>1097</v>
      </c>
      <c r="N1312" s="246" t="s">
        <v>25</v>
      </c>
    </row>
    <row r="1313" spans="1:14" ht="18" x14ac:dyDescent="0.25">
      <c r="A1313" s="250"/>
      <c r="B1313" s="10" t="s">
        <v>197</v>
      </c>
      <c r="C1313" s="279"/>
      <c r="D1313" s="6"/>
      <c r="E1313" s="6"/>
      <c r="F1313" s="246"/>
      <c r="G1313" s="6"/>
      <c r="H1313" s="6"/>
      <c r="I1313" s="6"/>
      <c r="J1313" s="6"/>
      <c r="K1313" s="6"/>
      <c r="L1313" s="279"/>
      <c r="M1313" s="279"/>
      <c r="N1313" s="246"/>
    </row>
    <row r="1314" spans="1:14" ht="110.25" x14ac:dyDescent="0.25">
      <c r="A1314" s="250">
        <v>92</v>
      </c>
      <c r="B1314" s="10" t="s">
        <v>1155</v>
      </c>
      <c r="C1314" s="508" t="s">
        <v>24</v>
      </c>
      <c r="D1314" s="251" t="s">
        <v>25</v>
      </c>
      <c r="E1314" s="251" t="s">
        <v>25</v>
      </c>
      <c r="F1314" s="477" t="s">
        <v>1156</v>
      </c>
      <c r="G1314" s="250"/>
      <c r="H1314" s="250"/>
      <c r="I1314" s="250"/>
      <c r="J1314" s="250"/>
      <c r="K1314" s="250"/>
      <c r="L1314" s="279" t="s">
        <v>25</v>
      </c>
      <c r="M1314" s="279" t="s">
        <v>25</v>
      </c>
      <c r="N1314" s="246" t="s">
        <v>25</v>
      </c>
    </row>
    <row r="1315" spans="1:14" ht="18" x14ac:dyDescent="0.25">
      <c r="A1315" s="250"/>
      <c r="B1315" s="10" t="s">
        <v>1157</v>
      </c>
      <c r="C1315" s="509"/>
      <c r="D1315" s="251"/>
      <c r="E1315" s="251"/>
      <c r="F1315" s="520"/>
      <c r="G1315" s="250">
        <v>9.75</v>
      </c>
      <c r="H1315" s="250">
        <v>9.74</v>
      </c>
      <c r="I1315" s="250">
        <v>9.73</v>
      </c>
      <c r="J1315" s="250">
        <v>9.7200000000000006</v>
      </c>
      <c r="K1315" s="250">
        <v>9.7100000000000009</v>
      </c>
      <c r="L1315" s="279"/>
      <c r="M1315" s="279"/>
      <c r="N1315" s="246"/>
    </row>
    <row r="1316" spans="1:14" s="154" customFormat="1" ht="18" x14ac:dyDescent="0.25">
      <c r="A1316" s="250"/>
      <c r="B1316" s="10" t="s">
        <v>1158</v>
      </c>
      <c r="C1316" s="509"/>
      <c r="D1316" s="251"/>
      <c r="E1316" s="251"/>
      <c r="F1316" s="520"/>
      <c r="G1316" s="250">
        <v>13.93</v>
      </c>
      <c r="H1316" s="250">
        <v>13.92</v>
      </c>
      <c r="I1316" s="250">
        <v>13.91</v>
      </c>
      <c r="J1316" s="250">
        <v>13.9</v>
      </c>
      <c r="K1316" s="250">
        <v>13.89</v>
      </c>
      <c r="L1316" s="279"/>
      <c r="M1316" s="279"/>
      <c r="N1316" s="246"/>
    </row>
    <row r="1317" spans="1:14" s="154" customFormat="1" ht="18" x14ac:dyDescent="0.25">
      <c r="A1317" s="250"/>
      <c r="B1317" s="10" t="s">
        <v>1159</v>
      </c>
      <c r="C1317" s="509"/>
      <c r="D1317" s="251"/>
      <c r="E1317" s="251"/>
      <c r="F1317" s="520"/>
      <c r="G1317" s="250">
        <v>9.51</v>
      </c>
      <c r="H1317" s="250">
        <v>9.49</v>
      </c>
      <c r="I1317" s="250">
        <v>9.48</v>
      </c>
      <c r="J1317" s="250">
        <v>9.4700000000000006</v>
      </c>
      <c r="K1317" s="250">
        <v>9.4600000000000009</v>
      </c>
      <c r="L1317" s="279"/>
      <c r="M1317" s="279"/>
      <c r="N1317" s="246"/>
    </row>
    <row r="1318" spans="1:14" s="154" customFormat="1" ht="18" x14ac:dyDescent="0.25">
      <c r="A1318" s="279"/>
      <c r="B1318" s="10" t="s">
        <v>29</v>
      </c>
      <c r="C1318" s="279"/>
      <c r="D1318" s="279"/>
      <c r="E1318" s="279"/>
      <c r="F1318" s="246"/>
      <c r="G1318" s="23"/>
      <c r="H1318" s="23"/>
      <c r="I1318" s="23"/>
      <c r="J1318" s="23"/>
      <c r="K1318" s="23"/>
      <c r="L1318" s="23"/>
      <c r="M1318" s="279"/>
      <c r="N1318" s="251"/>
    </row>
    <row r="1319" spans="1:14" s="148" customFormat="1" ht="54" x14ac:dyDescent="0.25">
      <c r="A1319" s="279">
        <v>1</v>
      </c>
      <c r="B1319" s="55" t="s">
        <v>1160</v>
      </c>
      <c r="C1319" s="270" t="s">
        <v>69</v>
      </c>
      <c r="D1319" s="278" t="s">
        <v>1161</v>
      </c>
      <c r="E1319" s="274" t="s">
        <v>33</v>
      </c>
      <c r="F1319" s="273" t="s">
        <v>1162</v>
      </c>
      <c r="G1319" s="118">
        <v>2994.6</v>
      </c>
      <c r="H1319" s="118">
        <v>2999.4</v>
      </c>
      <c r="I1319" s="118">
        <v>3003.2</v>
      </c>
      <c r="J1319" s="118">
        <v>3001.8</v>
      </c>
      <c r="K1319" s="118">
        <v>3007</v>
      </c>
      <c r="L1319" s="118">
        <f>SUM(G1319:K1319)</f>
        <v>15006</v>
      </c>
      <c r="M1319" s="270" t="s">
        <v>234</v>
      </c>
      <c r="N1319" s="274"/>
    </row>
    <row r="1320" spans="1:14" s="148" customFormat="1" ht="72" x14ac:dyDescent="0.25">
      <c r="A1320" s="279">
        <v>2</v>
      </c>
      <c r="B1320" s="55" t="s">
        <v>1163</v>
      </c>
      <c r="C1320" s="270" t="s">
        <v>69</v>
      </c>
      <c r="D1320" s="278" t="s">
        <v>1161</v>
      </c>
      <c r="E1320" s="274" t="s">
        <v>33</v>
      </c>
      <c r="F1320" s="273" t="s">
        <v>1164</v>
      </c>
      <c r="G1320" s="118">
        <v>51.7</v>
      </c>
      <c r="H1320" s="118">
        <v>78.5</v>
      </c>
      <c r="I1320" s="118">
        <v>60.8</v>
      </c>
      <c r="J1320" s="118">
        <v>89.5</v>
      </c>
      <c r="K1320" s="118">
        <v>47.3</v>
      </c>
      <c r="L1320" s="118">
        <f>SUM(G1320:K1320)</f>
        <v>327.8</v>
      </c>
      <c r="M1320" s="270" t="s">
        <v>234</v>
      </c>
      <c r="N1320" s="274"/>
    </row>
    <row r="1321" spans="1:14" s="148" customFormat="1" ht="72" x14ac:dyDescent="0.25">
      <c r="A1321" s="279">
        <v>3</v>
      </c>
      <c r="B1321" s="55" t="s">
        <v>1165</v>
      </c>
      <c r="C1321" s="270" t="s">
        <v>69</v>
      </c>
      <c r="D1321" s="278" t="s">
        <v>1161</v>
      </c>
      <c r="E1321" s="274" t="s">
        <v>33</v>
      </c>
      <c r="F1321" s="273" t="s">
        <v>1166</v>
      </c>
      <c r="G1321" s="118">
        <v>7385.7</v>
      </c>
      <c r="H1321" s="118">
        <v>7964.7</v>
      </c>
      <c r="I1321" s="118">
        <v>8914.7000000000007</v>
      </c>
      <c r="J1321" s="118">
        <v>10443.799999999999</v>
      </c>
      <c r="K1321" s="118">
        <v>11752.3</v>
      </c>
      <c r="L1321" s="118">
        <f>SUM(G1321:K1321)</f>
        <v>46461.2</v>
      </c>
      <c r="M1321" s="270" t="s">
        <v>234</v>
      </c>
      <c r="N1321" s="274"/>
    </row>
    <row r="1322" spans="1:14" ht="23.25" hidden="1" x14ac:dyDescent="0.25">
      <c r="A1322" s="396"/>
      <c r="B1322" s="409" t="s">
        <v>143</v>
      </c>
      <c r="C1322" s="394"/>
      <c r="D1322" s="394"/>
      <c r="E1322" s="396"/>
      <c r="F1322" s="392"/>
      <c r="G1322" s="413"/>
      <c r="H1322" s="407"/>
      <c r="I1322" s="414"/>
      <c r="J1322" s="414"/>
      <c r="K1322" s="414"/>
      <c r="L1322" s="413"/>
      <c r="M1322" s="396"/>
      <c r="N1322" s="393"/>
    </row>
    <row r="1323" spans="1:14" ht="23.25" hidden="1" x14ac:dyDescent="0.25">
      <c r="A1323" s="396"/>
      <c r="B1323" s="409" t="s">
        <v>203</v>
      </c>
      <c r="C1323" s="394"/>
      <c r="D1323" s="394"/>
      <c r="E1323" s="396"/>
      <c r="F1323" s="392"/>
      <c r="G1323" s="414"/>
      <c r="H1323" s="414"/>
      <c r="I1323" s="414"/>
      <c r="J1323" s="414"/>
      <c r="K1323" s="414"/>
      <c r="L1323" s="414"/>
      <c r="M1323" s="396"/>
      <c r="N1323" s="393"/>
    </row>
    <row r="1324" spans="1:14" ht="23.25" hidden="1" x14ac:dyDescent="0.25">
      <c r="A1324" s="396"/>
      <c r="B1324" s="409" t="s">
        <v>234</v>
      </c>
      <c r="C1324" s="394"/>
      <c r="D1324" s="394"/>
      <c r="E1324" s="396"/>
      <c r="F1324" s="392"/>
      <c r="G1324" s="407">
        <f>G1319+G1320+G1321</f>
        <v>10432</v>
      </c>
      <c r="H1324" s="410">
        <f>H1319+H1320+H1321</f>
        <v>11042.6</v>
      </c>
      <c r="I1324" s="407">
        <f>I1319+I1320+I1321</f>
        <v>11978.7</v>
      </c>
      <c r="J1324" s="407">
        <f>J1319+J1320+J1321</f>
        <v>13535.099999999999</v>
      </c>
      <c r="K1324" s="407">
        <f>K1319+K1320+K1321</f>
        <v>14806.599999999999</v>
      </c>
      <c r="L1324" s="410">
        <f>G1324+H1324+I1324+J1324+K1324</f>
        <v>61795</v>
      </c>
      <c r="M1324" s="396"/>
      <c r="N1324" s="393"/>
    </row>
    <row r="1325" spans="1:14" ht="18" x14ac:dyDescent="0.25">
      <c r="A1325" s="250"/>
      <c r="B1325" s="504" t="s">
        <v>1167</v>
      </c>
      <c r="C1325" s="504"/>
      <c r="D1325" s="504"/>
      <c r="E1325" s="504"/>
      <c r="F1325" s="504"/>
      <c r="G1325" s="504"/>
      <c r="H1325" s="504"/>
      <c r="I1325" s="504"/>
      <c r="J1325" s="504"/>
      <c r="K1325" s="504"/>
      <c r="L1325" s="504"/>
      <c r="M1325" s="504"/>
      <c r="N1325" s="504"/>
    </row>
    <row r="1326" spans="1:14" ht="18.75" x14ac:dyDescent="0.25">
      <c r="A1326" s="99"/>
      <c r="B1326" s="504" t="s">
        <v>1168</v>
      </c>
      <c r="C1326" s="504"/>
      <c r="D1326" s="504"/>
      <c r="E1326" s="504"/>
      <c r="F1326" s="504"/>
      <c r="G1326" s="504"/>
      <c r="H1326" s="504"/>
      <c r="I1326" s="504"/>
      <c r="J1326" s="504"/>
      <c r="K1326" s="504"/>
      <c r="L1326" s="504"/>
      <c r="M1326" s="504"/>
      <c r="N1326" s="504"/>
    </row>
    <row r="1327" spans="1:14" ht="18" x14ac:dyDescent="0.25">
      <c r="A1327" s="250"/>
      <c r="B1327" s="10" t="s">
        <v>197</v>
      </c>
      <c r="C1327" s="279"/>
      <c r="D1327" s="6"/>
      <c r="E1327" s="6"/>
      <c r="F1327" s="246"/>
      <c r="G1327" s="6"/>
      <c r="H1327" s="6"/>
      <c r="I1327" s="6"/>
      <c r="J1327" s="6"/>
      <c r="K1327" s="6"/>
      <c r="L1327" s="279"/>
      <c r="M1327" s="279"/>
      <c r="N1327" s="246"/>
    </row>
    <row r="1328" spans="1:14" ht="73.5" customHeight="1" x14ac:dyDescent="0.25">
      <c r="A1328" s="250">
        <v>93</v>
      </c>
      <c r="B1328" s="10" t="s">
        <v>1169</v>
      </c>
      <c r="C1328" s="250" t="s">
        <v>24</v>
      </c>
      <c r="D1328" s="251" t="s">
        <v>25</v>
      </c>
      <c r="E1328" s="251" t="s">
        <v>25</v>
      </c>
      <c r="F1328" s="251" t="s">
        <v>1170</v>
      </c>
      <c r="G1328" s="250"/>
      <c r="H1328" s="250"/>
      <c r="I1328" s="250"/>
      <c r="J1328" s="250"/>
      <c r="K1328" s="21"/>
      <c r="L1328" s="279" t="s">
        <v>25</v>
      </c>
      <c r="M1328" s="279" t="s">
        <v>25</v>
      </c>
      <c r="N1328" s="246" t="s">
        <v>25</v>
      </c>
    </row>
    <row r="1329" spans="1:14" ht="18" x14ac:dyDescent="0.25">
      <c r="A1329" s="307"/>
      <c r="B1329" s="10" t="s">
        <v>29</v>
      </c>
      <c r="C1329" s="250"/>
      <c r="D1329" s="307"/>
      <c r="E1329" s="307"/>
      <c r="F1329" s="251"/>
      <c r="G1329" s="307"/>
      <c r="H1329" s="307"/>
      <c r="I1329" s="307"/>
      <c r="J1329" s="307"/>
      <c r="K1329" s="307"/>
      <c r="L1329" s="307"/>
      <c r="M1329" s="307"/>
      <c r="N1329" s="251"/>
    </row>
    <row r="1330" spans="1:14" s="170" customFormat="1" ht="18" x14ac:dyDescent="0.25">
      <c r="A1330" s="475">
        <v>1</v>
      </c>
      <c r="B1330" s="479" t="s">
        <v>1171</v>
      </c>
      <c r="C1330" s="304" t="s">
        <v>31</v>
      </c>
      <c r="D1330" s="518" t="s">
        <v>959</v>
      </c>
      <c r="E1330" s="518" t="s">
        <v>316</v>
      </c>
      <c r="F1330" s="437" t="s">
        <v>1172</v>
      </c>
      <c r="G1330" s="95">
        <f>G1334+G1336+G1338+G1340+G1342+G1344+G1346+G1348+G1350+G1352+G1354+G1356+G1358+G1360+G1362+G1364+G1366</f>
        <v>209</v>
      </c>
      <c r="H1330" s="95">
        <f t="shared" ref="H1330:K1331" si="18">H1334+H1336+H1338+H1340+H1342+H1344+H1346+H1348+H1350+H1352+H1354+H1356+H1358+H1360+H1362+H1364+H1366</f>
        <v>161</v>
      </c>
      <c r="I1330" s="95">
        <f t="shared" si="18"/>
        <v>174</v>
      </c>
      <c r="J1330" s="95">
        <f t="shared" si="18"/>
        <v>189</v>
      </c>
      <c r="K1330" s="95">
        <f t="shared" si="18"/>
        <v>200</v>
      </c>
      <c r="L1330" s="119">
        <f>G1330+H1330+I1330+J1330+K1330</f>
        <v>933</v>
      </c>
      <c r="M1330" s="289" t="s">
        <v>25</v>
      </c>
      <c r="N1330" s="162" t="s">
        <v>25</v>
      </c>
    </row>
    <row r="1331" spans="1:14" ht="49.5" customHeight="1" x14ac:dyDescent="0.25">
      <c r="A1331" s="476"/>
      <c r="B1331" s="480"/>
      <c r="C1331" s="304" t="s">
        <v>232</v>
      </c>
      <c r="D1331" s="519"/>
      <c r="E1331" s="519"/>
      <c r="F1331" s="439"/>
      <c r="G1331" s="95">
        <f>G1335+G1337+G1339+G1341+G1343+G1345+G1347+G1349+G1351+G1353+G1355+G1357+G1359+G1361+G1363+G1365+G1367</f>
        <v>173.3</v>
      </c>
      <c r="H1331" s="95">
        <f t="shared" si="18"/>
        <v>164.48</v>
      </c>
      <c r="I1331" s="95">
        <f t="shared" si="18"/>
        <v>173.649</v>
      </c>
      <c r="J1331" s="95">
        <f t="shared" si="18"/>
        <v>188.80100000000002</v>
      </c>
      <c r="K1331" s="95">
        <f t="shared" si="18"/>
        <v>197.9</v>
      </c>
      <c r="L1331" s="119">
        <f>G1331+H1331+I1331+J1331+K1331</f>
        <v>898.13</v>
      </c>
      <c r="M1331" s="289" t="s">
        <v>25</v>
      </c>
      <c r="N1331" s="162" t="s">
        <v>25</v>
      </c>
    </row>
    <row r="1332" spans="1:14" s="170" customFormat="1" ht="18" x14ac:dyDescent="0.25">
      <c r="A1332" s="475">
        <v>2</v>
      </c>
      <c r="B1332" s="479" t="s">
        <v>1173</v>
      </c>
      <c r="C1332" s="241" t="s">
        <v>31</v>
      </c>
      <c r="D1332" s="475" t="s">
        <v>959</v>
      </c>
      <c r="E1332" s="475" t="s">
        <v>316</v>
      </c>
      <c r="F1332" s="486" t="s">
        <v>1174</v>
      </c>
      <c r="G1332" s="279">
        <v>0</v>
      </c>
      <c r="H1332" s="279">
        <v>15</v>
      </c>
      <c r="I1332" s="279">
        <v>15</v>
      </c>
      <c r="J1332" s="279">
        <v>15</v>
      </c>
      <c r="K1332" s="279">
        <v>15</v>
      </c>
      <c r="L1332" s="279">
        <f>G1332+H1332+I1332+J1332+K1332</f>
        <v>60</v>
      </c>
      <c r="M1332" s="279" t="s">
        <v>25</v>
      </c>
      <c r="N1332" s="46" t="s">
        <v>25</v>
      </c>
    </row>
    <row r="1333" spans="1:14" ht="72" customHeight="1" x14ac:dyDescent="0.25">
      <c r="A1333" s="476"/>
      <c r="B1333" s="499"/>
      <c r="C1333" s="241" t="s">
        <v>232</v>
      </c>
      <c r="D1333" s="498"/>
      <c r="E1333" s="498"/>
      <c r="F1333" s="502"/>
      <c r="G1333" s="208">
        <v>0</v>
      </c>
      <c r="H1333" s="208">
        <v>15</v>
      </c>
      <c r="I1333" s="208">
        <v>15</v>
      </c>
      <c r="J1333" s="208">
        <v>15</v>
      </c>
      <c r="K1333" s="208">
        <v>15</v>
      </c>
      <c r="L1333" s="20">
        <f>SUM(G1333:K1333)</f>
        <v>60</v>
      </c>
      <c r="M1333" s="279" t="s">
        <v>203</v>
      </c>
      <c r="N1333" s="46">
        <v>456003015</v>
      </c>
    </row>
    <row r="1334" spans="1:14" s="170" customFormat="1" ht="69" customHeight="1" x14ac:dyDescent="0.25">
      <c r="A1334" s="475">
        <v>3</v>
      </c>
      <c r="B1334" s="516" t="s">
        <v>1175</v>
      </c>
      <c r="C1334" s="304" t="s">
        <v>31</v>
      </c>
      <c r="D1334" s="518" t="s">
        <v>959</v>
      </c>
      <c r="E1334" s="518" t="s">
        <v>316</v>
      </c>
      <c r="F1334" s="437" t="s">
        <v>1176</v>
      </c>
      <c r="G1334" s="278">
        <v>17</v>
      </c>
      <c r="H1334" s="278">
        <v>6</v>
      </c>
      <c r="I1334" s="278">
        <v>6</v>
      </c>
      <c r="J1334" s="278">
        <v>6</v>
      </c>
      <c r="K1334" s="278">
        <v>6</v>
      </c>
      <c r="L1334" s="119">
        <f t="shared" ref="L1334:L1347" si="19">SUM(G1334:K1334)</f>
        <v>41</v>
      </c>
      <c r="M1334" s="289" t="s">
        <v>25</v>
      </c>
      <c r="N1334" s="162" t="s">
        <v>25</v>
      </c>
    </row>
    <row r="1335" spans="1:14" ht="18" x14ac:dyDescent="0.25">
      <c r="A1335" s="476"/>
      <c r="B1335" s="517"/>
      <c r="C1335" s="304" t="s">
        <v>232</v>
      </c>
      <c r="D1335" s="519"/>
      <c r="E1335" s="519"/>
      <c r="F1335" s="438"/>
      <c r="G1335" s="103">
        <v>20</v>
      </c>
      <c r="H1335" s="103">
        <v>7.2</v>
      </c>
      <c r="I1335" s="103">
        <v>7.5</v>
      </c>
      <c r="J1335" s="103">
        <v>7.8</v>
      </c>
      <c r="K1335" s="103">
        <v>8</v>
      </c>
      <c r="L1335" s="119">
        <f t="shared" si="19"/>
        <v>50.5</v>
      </c>
      <c r="M1335" s="289" t="s">
        <v>203</v>
      </c>
      <c r="N1335" s="162">
        <v>456003015</v>
      </c>
    </row>
    <row r="1336" spans="1:14" s="170" customFormat="1" ht="18" x14ac:dyDescent="0.25">
      <c r="A1336" s="475">
        <v>4</v>
      </c>
      <c r="B1336" s="516" t="s">
        <v>1177</v>
      </c>
      <c r="C1336" s="304" t="s">
        <v>31</v>
      </c>
      <c r="D1336" s="518" t="s">
        <v>959</v>
      </c>
      <c r="E1336" s="518" t="s">
        <v>316</v>
      </c>
      <c r="F1336" s="437" t="s">
        <v>1178</v>
      </c>
      <c r="G1336" s="278">
        <v>13</v>
      </c>
      <c r="H1336" s="278">
        <v>13</v>
      </c>
      <c r="I1336" s="278">
        <v>14</v>
      </c>
      <c r="J1336" s="278">
        <v>15</v>
      </c>
      <c r="K1336" s="278">
        <v>15</v>
      </c>
      <c r="L1336" s="119">
        <f t="shared" si="19"/>
        <v>70</v>
      </c>
      <c r="M1336" s="289" t="s">
        <v>25</v>
      </c>
      <c r="N1336" s="162" t="s">
        <v>25</v>
      </c>
    </row>
    <row r="1337" spans="1:14" ht="63" customHeight="1" x14ac:dyDescent="0.25">
      <c r="A1337" s="476"/>
      <c r="B1337" s="517"/>
      <c r="C1337" s="304" t="s">
        <v>232</v>
      </c>
      <c r="D1337" s="519"/>
      <c r="E1337" s="519"/>
      <c r="F1337" s="438"/>
      <c r="G1337" s="103">
        <v>10.8</v>
      </c>
      <c r="H1337" s="103">
        <v>10</v>
      </c>
      <c r="I1337" s="103">
        <v>12</v>
      </c>
      <c r="J1337" s="103">
        <v>14</v>
      </c>
      <c r="K1337" s="103">
        <v>14</v>
      </c>
      <c r="L1337" s="119">
        <f t="shared" si="19"/>
        <v>60.8</v>
      </c>
      <c r="M1337" s="289" t="s">
        <v>203</v>
      </c>
      <c r="N1337" s="162" t="s">
        <v>1179</v>
      </c>
    </row>
    <row r="1338" spans="1:14" s="170" customFormat="1" ht="49.5" customHeight="1" x14ac:dyDescent="0.25">
      <c r="A1338" s="475">
        <v>5</v>
      </c>
      <c r="B1338" s="516" t="s">
        <v>1180</v>
      </c>
      <c r="C1338" s="304" t="s">
        <v>31</v>
      </c>
      <c r="D1338" s="518" t="s">
        <v>959</v>
      </c>
      <c r="E1338" s="518" t="s">
        <v>316</v>
      </c>
      <c r="F1338" s="437" t="s">
        <v>1181</v>
      </c>
      <c r="G1338" s="278">
        <v>3</v>
      </c>
      <c r="H1338" s="278">
        <v>2</v>
      </c>
      <c r="I1338" s="278">
        <v>2</v>
      </c>
      <c r="J1338" s="278">
        <v>2</v>
      </c>
      <c r="K1338" s="278">
        <v>2</v>
      </c>
      <c r="L1338" s="119">
        <f t="shared" si="19"/>
        <v>11</v>
      </c>
      <c r="M1338" s="289" t="s">
        <v>25</v>
      </c>
      <c r="N1338" s="162" t="s">
        <v>25</v>
      </c>
    </row>
    <row r="1339" spans="1:14" s="154" customFormat="1" ht="72" customHeight="1" x14ac:dyDescent="0.25">
      <c r="A1339" s="476"/>
      <c r="B1339" s="517"/>
      <c r="C1339" s="304" t="s">
        <v>232</v>
      </c>
      <c r="D1339" s="519"/>
      <c r="E1339" s="519"/>
      <c r="F1339" s="438"/>
      <c r="G1339" s="103">
        <v>9</v>
      </c>
      <c r="H1339" s="103">
        <v>6</v>
      </c>
      <c r="I1339" s="103">
        <v>6</v>
      </c>
      <c r="J1339" s="103">
        <v>6</v>
      </c>
      <c r="K1339" s="103">
        <v>6</v>
      </c>
      <c r="L1339" s="119">
        <f t="shared" si="19"/>
        <v>33</v>
      </c>
      <c r="M1339" s="289" t="s">
        <v>203</v>
      </c>
      <c r="N1339" s="162" t="s">
        <v>1182</v>
      </c>
    </row>
    <row r="1340" spans="1:14" s="170" customFormat="1" ht="18" x14ac:dyDescent="0.25">
      <c r="A1340" s="475">
        <v>6</v>
      </c>
      <c r="B1340" s="516" t="s">
        <v>1183</v>
      </c>
      <c r="C1340" s="304" t="s">
        <v>31</v>
      </c>
      <c r="D1340" s="518" t="s">
        <v>959</v>
      </c>
      <c r="E1340" s="518" t="s">
        <v>316</v>
      </c>
      <c r="F1340" s="437" t="s">
        <v>1184</v>
      </c>
      <c r="G1340" s="278">
        <v>4</v>
      </c>
      <c r="H1340" s="278">
        <v>5</v>
      </c>
      <c r="I1340" s="278">
        <v>5</v>
      </c>
      <c r="J1340" s="278">
        <v>5</v>
      </c>
      <c r="K1340" s="278">
        <v>6</v>
      </c>
      <c r="L1340" s="119">
        <f t="shared" si="19"/>
        <v>25</v>
      </c>
      <c r="M1340" s="289" t="s">
        <v>25</v>
      </c>
      <c r="N1340" s="162" t="s">
        <v>25</v>
      </c>
    </row>
    <row r="1341" spans="1:14" s="154" customFormat="1" ht="57.75" customHeight="1" x14ac:dyDescent="0.25">
      <c r="A1341" s="476"/>
      <c r="B1341" s="517"/>
      <c r="C1341" s="304" t="s">
        <v>232</v>
      </c>
      <c r="D1341" s="519"/>
      <c r="E1341" s="519"/>
      <c r="F1341" s="438"/>
      <c r="G1341" s="103">
        <v>14.5</v>
      </c>
      <c r="H1341" s="103">
        <v>15</v>
      </c>
      <c r="I1341" s="103">
        <v>15.5</v>
      </c>
      <c r="J1341" s="103">
        <v>16</v>
      </c>
      <c r="K1341" s="103">
        <v>16.5</v>
      </c>
      <c r="L1341" s="119">
        <f t="shared" si="19"/>
        <v>77.5</v>
      </c>
      <c r="M1341" s="289" t="s">
        <v>203</v>
      </c>
      <c r="N1341" s="162" t="s">
        <v>1182</v>
      </c>
    </row>
    <row r="1342" spans="1:14" s="170" customFormat="1" ht="18" x14ac:dyDescent="0.25">
      <c r="A1342" s="475">
        <v>7</v>
      </c>
      <c r="B1342" s="516" t="s">
        <v>1185</v>
      </c>
      <c r="C1342" s="304" t="s">
        <v>31</v>
      </c>
      <c r="D1342" s="518" t="s">
        <v>959</v>
      </c>
      <c r="E1342" s="518" t="s">
        <v>316</v>
      </c>
      <c r="F1342" s="437" t="s">
        <v>1186</v>
      </c>
      <c r="G1342" s="278">
        <v>23</v>
      </c>
      <c r="H1342" s="278">
        <v>3</v>
      </c>
      <c r="I1342" s="278">
        <v>3</v>
      </c>
      <c r="J1342" s="278">
        <v>3</v>
      </c>
      <c r="K1342" s="278">
        <v>3</v>
      </c>
      <c r="L1342" s="119">
        <f t="shared" si="19"/>
        <v>35</v>
      </c>
      <c r="M1342" s="289" t="s">
        <v>25</v>
      </c>
      <c r="N1342" s="162" t="s">
        <v>25</v>
      </c>
    </row>
    <row r="1343" spans="1:14" s="154" customFormat="1" ht="69" customHeight="1" x14ac:dyDescent="0.25">
      <c r="A1343" s="476"/>
      <c r="B1343" s="517"/>
      <c r="C1343" s="304" t="s">
        <v>232</v>
      </c>
      <c r="D1343" s="519"/>
      <c r="E1343" s="519"/>
      <c r="F1343" s="438"/>
      <c r="G1343" s="103">
        <v>5</v>
      </c>
      <c r="H1343" s="103">
        <v>5</v>
      </c>
      <c r="I1343" s="103">
        <v>5</v>
      </c>
      <c r="J1343" s="103">
        <v>5</v>
      </c>
      <c r="K1343" s="103">
        <v>5</v>
      </c>
      <c r="L1343" s="119">
        <f t="shared" si="19"/>
        <v>25</v>
      </c>
      <c r="M1343" s="289" t="s">
        <v>203</v>
      </c>
      <c r="N1343" s="162">
        <v>456003015</v>
      </c>
    </row>
    <row r="1344" spans="1:14" s="170" customFormat="1" ht="18" x14ac:dyDescent="0.25">
      <c r="A1344" s="475">
        <v>8</v>
      </c>
      <c r="B1344" s="516" t="s">
        <v>1187</v>
      </c>
      <c r="C1344" s="304" t="s">
        <v>31</v>
      </c>
      <c r="D1344" s="518" t="s">
        <v>959</v>
      </c>
      <c r="E1344" s="518" t="s">
        <v>316</v>
      </c>
      <c r="F1344" s="437" t="s">
        <v>1188</v>
      </c>
      <c r="G1344" s="278">
        <v>23</v>
      </c>
      <c r="H1344" s="278">
        <v>10</v>
      </c>
      <c r="I1344" s="278">
        <v>10</v>
      </c>
      <c r="J1344" s="278">
        <v>10</v>
      </c>
      <c r="K1344" s="278">
        <v>10</v>
      </c>
      <c r="L1344" s="119">
        <f t="shared" si="19"/>
        <v>63</v>
      </c>
      <c r="M1344" s="289" t="s">
        <v>25</v>
      </c>
      <c r="N1344" s="162" t="s">
        <v>25</v>
      </c>
    </row>
    <row r="1345" spans="1:14" s="154" customFormat="1" ht="84" customHeight="1" x14ac:dyDescent="0.25">
      <c r="A1345" s="476"/>
      <c r="B1345" s="517"/>
      <c r="C1345" s="304" t="s">
        <v>232</v>
      </c>
      <c r="D1345" s="519"/>
      <c r="E1345" s="519"/>
      <c r="F1345" s="438"/>
      <c r="G1345" s="103">
        <v>20</v>
      </c>
      <c r="H1345" s="103">
        <v>12</v>
      </c>
      <c r="I1345" s="103">
        <v>10</v>
      </c>
      <c r="J1345" s="103">
        <v>10</v>
      </c>
      <c r="K1345" s="103">
        <v>10</v>
      </c>
      <c r="L1345" s="119">
        <f t="shared" si="19"/>
        <v>62</v>
      </c>
      <c r="M1345" s="289" t="s">
        <v>203</v>
      </c>
      <c r="N1345" s="162" t="s">
        <v>1179</v>
      </c>
    </row>
    <row r="1346" spans="1:14" s="170" customFormat="1" ht="18" x14ac:dyDescent="0.25">
      <c r="A1346" s="475">
        <v>9</v>
      </c>
      <c r="B1346" s="516" t="s">
        <v>1189</v>
      </c>
      <c r="C1346" s="304" t="s">
        <v>31</v>
      </c>
      <c r="D1346" s="518" t="s">
        <v>959</v>
      </c>
      <c r="E1346" s="518" t="s">
        <v>316</v>
      </c>
      <c r="F1346" s="437" t="s">
        <v>1190</v>
      </c>
      <c r="G1346" s="278">
        <v>10</v>
      </c>
      <c r="H1346" s="278">
        <v>20</v>
      </c>
      <c r="I1346" s="278">
        <v>20</v>
      </c>
      <c r="J1346" s="278">
        <v>20</v>
      </c>
      <c r="K1346" s="278">
        <v>20</v>
      </c>
      <c r="L1346" s="119">
        <f t="shared" si="19"/>
        <v>90</v>
      </c>
      <c r="M1346" s="289" t="s">
        <v>25</v>
      </c>
      <c r="N1346" s="162" t="s">
        <v>25</v>
      </c>
    </row>
    <row r="1347" spans="1:14" s="154" customFormat="1" ht="81.75" customHeight="1" x14ac:dyDescent="0.25">
      <c r="A1347" s="476"/>
      <c r="B1347" s="517"/>
      <c r="C1347" s="304" t="s">
        <v>232</v>
      </c>
      <c r="D1347" s="519"/>
      <c r="E1347" s="519"/>
      <c r="F1347" s="438"/>
      <c r="G1347" s="103">
        <v>10</v>
      </c>
      <c r="H1347" s="103">
        <v>20</v>
      </c>
      <c r="I1347" s="103">
        <v>20</v>
      </c>
      <c r="J1347" s="103">
        <v>20</v>
      </c>
      <c r="K1347" s="103">
        <v>20</v>
      </c>
      <c r="L1347" s="119">
        <f t="shared" si="19"/>
        <v>90</v>
      </c>
      <c r="M1347" s="289" t="s">
        <v>203</v>
      </c>
      <c r="N1347" s="162" t="s">
        <v>1191</v>
      </c>
    </row>
    <row r="1348" spans="1:14" s="170" customFormat="1" ht="18" x14ac:dyDescent="0.25">
      <c r="A1348" s="475">
        <v>10</v>
      </c>
      <c r="B1348" s="516" t="s">
        <v>1192</v>
      </c>
      <c r="C1348" s="304" t="s">
        <v>31</v>
      </c>
      <c r="D1348" s="518" t="s">
        <v>959</v>
      </c>
      <c r="E1348" s="518" t="s">
        <v>316</v>
      </c>
      <c r="F1348" s="437" t="s">
        <v>1193</v>
      </c>
      <c r="G1348" s="278">
        <v>15</v>
      </c>
      <c r="H1348" s="278">
        <v>17</v>
      </c>
      <c r="I1348" s="278">
        <v>17</v>
      </c>
      <c r="J1348" s="278">
        <v>17</v>
      </c>
      <c r="K1348" s="278">
        <v>17</v>
      </c>
      <c r="L1348" s="289">
        <f>G1348+H1348+I1348+J1348+K1348</f>
        <v>83</v>
      </c>
      <c r="M1348" s="289" t="s">
        <v>25</v>
      </c>
      <c r="N1348" s="162"/>
    </row>
    <row r="1349" spans="1:14" s="154" customFormat="1" ht="71.25" customHeight="1" x14ac:dyDescent="0.25">
      <c r="A1349" s="476"/>
      <c r="B1349" s="517"/>
      <c r="C1349" s="304" t="s">
        <v>232</v>
      </c>
      <c r="D1349" s="519"/>
      <c r="E1349" s="519"/>
      <c r="F1349" s="438"/>
      <c r="G1349" s="278">
        <v>15</v>
      </c>
      <c r="H1349" s="278">
        <v>17</v>
      </c>
      <c r="I1349" s="278">
        <v>17</v>
      </c>
      <c r="J1349" s="278">
        <v>17</v>
      </c>
      <c r="K1349" s="278">
        <v>17</v>
      </c>
      <c r="L1349" s="289">
        <f>G1349+H1349+I1349+J1349+K1349</f>
        <v>83</v>
      </c>
      <c r="M1349" s="289" t="s">
        <v>203</v>
      </c>
      <c r="N1349" s="162" t="s">
        <v>1179</v>
      </c>
    </row>
    <row r="1350" spans="1:14" s="170" customFormat="1" ht="76.5" customHeight="1" x14ac:dyDescent="0.25">
      <c r="A1350" s="475">
        <v>11</v>
      </c>
      <c r="B1350" s="516" t="s">
        <v>1194</v>
      </c>
      <c r="C1350" s="304" t="s">
        <v>31</v>
      </c>
      <c r="D1350" s="518" t="s">
        <v>959</v>
      </c>
      <c r="E1350" s="518" t="s">
        <v>316</v>
      </c>
      <c r="F1350" s="437" t="s">
        <v>1195</v>
      </c>
      <c r="G1350" s="278">
        <v>5</v>
      </c>
      <c r="H1350" s="278">
        <v>5</v>
      </c>
      <c r="I1350" s="278">
        <v>5</v>
      </c>
      <c r="J1350" s="278">
        <v>5</v>
      </c>
      <c r="K1350" s="278">
        <v>5</v>
      </c>
      <c r="L1350" s="289">
        <f>SUM(G1350:K1350)</f>
        <v>25</v>
      </c>
      <c r="M1350" s="289" t="s">
        <v>25</v>
      </c>
      <c r="N1350" s="162" t="s">
        <v>25</v>
      </c>
    </row>
    <row r="1351" spans="1:14" s="154" customFormat="1" ht="42" customHeight="1" x14ac:dyDescent="0.25">
      <c r="A1351" s="476"/>
      <c r="B1351" s="517"/>
      <c r="C1351" s="304" t="s">
        <v>232</v>
      </c>
      <c r="D1351" s="519"/>
      <c r="E1351" s="519"/>
      <c r="F1351" s="438"/>
      <c r="G1351" s="103">
        <v>5</v>
      </c>
      <c r="H1351" s="103">
        <v>10</v>
      </c>
      <c r="I1351" s="103">
        <v>10</v>
      </c>
      <c r="J1351" s="103">
        <v>10</v>
      </c>
      <c r="K1351" s="103">
        <v>10</v>
      </c>
      <c r="L1351" s="289">
        <f>G1351+H1351+I1351+J1351+K1351</f>
        <v>45</v>
      </c>
      <c r="M1351" s="289" t="s">
        <v>203</v>
      </c>
      <c r="N1351" s="162" t="s">
        <v>1182</v>
      </c>
    </row>
    <row r="1352" spans="1:14" s="170" customFormat="1" ht="18" x14ac:dyDescent="0.25">
      <c r="A1352" s="475">
        <v>12</v>
      </c>
      <c r="B1352" s="479" t="s">
        <v>1196</v>
      </c>
      <c r="C1352" s="241" t="s">
        <v>31</v>
      </c>
      <c r="D1352" s="475" t="s">
        <v>959</v>
      </c>
      <c r="E1352" s="475" t="s">
        <v>316</v>
      </c>
      <c r="F1352" s="486" t="s">
        <v>1197</v>
      </c>
      <c r="G1352" s="279">
        <v>13</v>
      </c>
      <c r="H1352" s="279">
        <v>8</v>
      </c>
      <c r="I1352" s="279">
        <v>8</v>
      </c>
      <c r="J1352" s="279">
        <v>13</v>
      </c>
      <c r="K1352" s="279">
        <v>10</v>
      </c>
      <c r="L1352" s="279">
        <f>SUM(G1352:K1352)</f>
        <v>52</v>
      </c>
      <c r="M1352" s="279" t="s">
        <v>25</v>
      </c>
      <c r="N1352" s="46" t="s">
        <v>25</v>
      </c>
    </row>
    <row r="1353" spans="1:14" s="154" customFormat="1" ht="59.25" customHeight="1" x14ac:dyDescent="0.25">
      <c r="A1353" s="476"/>
      <c r="B1353" s="499"/>
      <c r="C1353" s="241" t="s">
        <v>232</v>
      </c>
      <c r="D1353" s="498"/>
      <c r="E1353" s="498"/>
      <c r="F1353" s="502"/>
      <c r="G1353" s="208">
        <v>4</v>
      </c>
      <c r="H1353" s="208">
        <v>8</v>
      </c>
      <c r="I1353" s="208">
        <v>8</v>
      </c>
      <c r="J1353" s="208">
        <v>13</v>
      </c>
      <c r="K1353" s="208">
        <v>10</v>
      </c>
      <c r="L1353" s="279">
        <f>G1353+H1353+I1353+J1353+K1353</f>
        <v>43</v>
      </c>
      <c r="M1353" s="279" t="s">
        <v>203</v>
      </c>
      <c r="N1353" s="46">
        <v>456003015</v>
      </c>
    </row>
    <row r="1354" spans="1:14" s="170" customFormat="1" ht="18" x14ac:dyDescent="0.25">
      <c r="A1354" s="475">
        <v>13</v>
      </c>
      <c r="B1354" s="516" t="s">
        <v>1198</v>
      </c>
      <c r="C1354" s="304" t="s">
        <v>31</v>
      </c>
      <c r="D1354" s="518" t="s">
        <v>959</v>
      </c>
      <c r="E1354" s="518" t="s">
        <v>316</v>
      </c>
      <c r="F1354" s="437" t="s">
        <v>1199</v>
      </c>
      <c r="G1354" s="278">
        <v>5</v>
      </c>
      <c r="H1354" s="278">
        <v>5</v>
      </c>
      <c r="I1354" s="278">
        <v>5</v>
      </c>
      <c r="J1354" s="278">
        <v>5</v>
      </c>
      <c r="K1354" s="278">
        <v>5</v>
      </c>
      <c r="L1354" s="289">
        <f>SUM(G1354:K1354)</f>
        <v>25</v>
      </c>
      <c r="M1354" s="289" t="s">
        <v>25</v>
      </c>
      <c r="N1354" s="162" t="s">
        <v>25</v>
      </c>
    </row>
    <row r="1355" spans="1:14" s="154" customFormat="1" ht="57" customHeight="1" x14ac:dyDescent="0.25">
      <c r="A1355" s="476"/>
      <c r="B1355" s="517"/>
      <c r="C1355" s="304" t="s">
        <v>232</v>
      </c>
      <c r="D1355" s="519"/>
      <c r="E1355" s="519"/>
      <c r="F1355" s="438"/>
      <c r="G1355" s="103">
        <v>5</v>
      </c>
      <c r="H1355" s="103">
        <v>5</v>
      </c>
      <c r="I1355" s="103">
        <v>5</v>
      </c>
      <c r="J1355" s="103">
        <v>5</v>
      </c>
      <c r="K1355" s="103">
        <v>5</v>
      </c>
      <c r="L1355" s="289">
        <f>G1355+H1355+I1355+J1355+K1355</f>
        <v>25</v>
      </c>
      <c r="M1355" s="289" t="s">
        <v>203</v>
      </c>
      <c r="N1355" s="162">
        <v>456003015</v>
      </c>
    </row>
    <row r="1356" spans="1:14" s="170" customFormat="1" ht="18" x14ac:dyDescent="0.25">
      <c r="A1356" s="475">
        <v>14</v>
      </c>
      <c r="B1356" s="513" t="s">
        <v>1200</v>
      </c>
      <c r="C1356" s="289" t="s">
        <v>31</v>
      </c>
      <c r="D1356" s="514" t="s">
        <v>959</v>
      </c>
      <c r="E1356" s="514" t="s">
        <v>316</v>
      </c>
      <c r="F1356" s="515" t="s">
        <v>1201</v>
      </c>
      <c r="G1356" s="278">
        <v>12</v>
      </c>
      <c r="H1356" s="278">
        <v>12</v>
      </c>
      <c r="I1356" s="278">
        <v>16</v>
      </c>
      <c r="J1356" s="278">
        <v>20</v>
      </c>
      <c r="K1356" s="278">
        <v>20</v>
      </c>
      <c r="L1356" s="289">
        <f>SUM(G1356:K1356)</f>
        <v>80</v>
      </c>
      <c r="M1356" s="289" t="s">
        <v>25</v>
      </c>
      <c r="N1356" s="162" t="s">
        <v>25</v>
      </c>
    </row>
    <row r="1357" spans="1:14" s="154" customFormat="1" ht="88.5" customHeight="1" x14ac:dyDescent="0.25">
      <c r="A1357" s="476"/>
      <c r="B1357" s="513"/>
      <c r="C1357" s="289" t="s">
        <v>232</v>
      </c>
      <c r="D1357" s="514"/>
      <c r="E1357" s="514"/>
      <c r="F1357" s="515"/>
      <c r="G1357" s="103">
        <v>6</v>
      </c>
      <c r="H1357" s="103">
        <v>6</v>
      </c>
      <c r="I1357" s="103">
        <v>8</v>
      </c>
      <c r="J1357" s="103">
        <v>10</v>
      </c>
      <c r="K1357" s="103">
        <v>10</v>
      </c>
      <c r="L1357" s="289">
        <f>G1357+H1357+I1357+J1357+K1357</f>
        <v>40</v>
      </c>
      <c r="M1357" s="289" t="s">
        <v>203</v>
      </c>
      <c r="N1357" s="162">
        <v>456003015</v>
      </c>
    </row>
    <row r="1358" spans="1:14" s="170" customFormat="1" ht="18" x14ac:dyDescent="0.25">
      <c r="A1358" s="475">
        <v>15</v>
      </c>
      <c r="B1358" s="513" t="s">
        <v>1202</v>
      </c>
      <c r="C1358" s="289" t="s">
        <v>31</v>
      </c>
      <c r="D1358" s="514" t="s">
        <v>959</v>
      </c>
      <c r="E1358" s="514" t="s">
        <v>316</v>
      </c>
      <c r="F1358" s="515" t="s">
        <v>1203</v>
      </c>
      <c r="G1358" s="103">
        <v>12</v>
      </c>
      <c r="H1358" s="103">
        <v>12</v>
      </c>
      <c r="I1358" s="103">
        <v>13</v>
      </c>
      <c r="J1358" s="103">
        <v>13</v>
      </c>
      <c r="K1358" s="103">
        <v>14</v>
      </c>
      <c r="L1358" s="289">
        <f>G1358+H1358+I1358+J1358+K1358</f>
        <v>64</v>
      </c>
      <c r="M1358" s="289" t="s">
        <v>25</v>
      </c>
      <c r="N1358" s="162" t="s">
        <v>25</v>
      </c>
    </row>
    <row r="1359" spans="1:14" s="154" customFormat="1" ht="99" customHeight="1" x14ac:dyDescent="0.25">
      <c r="A1359" s="476"/>
      <c r="B1359" s="513"/>
      <c r="C1359" s="289" t="s">
        <v>232</v>
      </c>
      <c r="D1359" s="514"/>
      <c r="E1359" s="514"/>
      <c r="F1359" s="515"/>
      <c r="G1359" s="270">
        <v>9</v>
      </c>
      <c r="H1359" s="270">
        <v>10</v>
      </c>
      <c r="I1359" s="270">
        <v>11</v>
      </c>
      <c r="J1359" s="270">
        <v>12</v>
      </c>
      <c r="K1359" s="270">
        <v>13</v>
      </c>
      <c r="L1359" s="289">
        <f>G1359+H1359+I1359+J1359+K1359</f>
        <v>55</v>
      </c>
      <c r="M1359" s="289" t="s">
        <v>203</v>
      </c>
      <c r="N1359" s="209" t="s">
        <v>1179</v>
      </c>
    </row>
    <row r="1360" spans="1:14" s="170" customFormat="1" ht="18" x14ac:dyDescent="0.25">
      <c r="A1360" s="475">
        <v>16</v>
      </c>
      <c r="B1360" s="513" t="s">
        <v>1204</v>
      </c>
      <c r="C1360" s="289" t="s">
        <v>31</v>
      </c>
      <c r="D1360" s="514" t="s">
        <v>959</v>
      </c>
      <c r="E1360" s="514" t="s">
        <v>316</v>
      </c>
      <c r="F1360" s="515" t="s">
        <v>1205</v>
      </c>
      <c r="G1360" s="278">
        <v>16</v>
      </c>
      <c r="H1360" s="278">
        <v>17</v>
      </c>
      <c r="I1360" s="278">
        <v>19</v>
      </c>
      <c r="J1360" s="278">
        <v>20</v>
      </c>
      <c r="K1360" s="278">
        <v>22</v>
      </c>
      <c r="L1360" s="289">
        <f>SUM(G1360:K1360)</f>
        <v>94</v>
      </c>
      <c r="M1360" s="289" t="s">
        <v>25</v>
      </c>
      <c r="N1360" s="162" t="s">
        <v>25</v>
      </c>
    </row>
    <row r="1361" spans="1:14" s="154" customFormat="1" ht="106.5" customHeight="1" x14ac:dyDescent="0.25">
      <c r="A1361" s="476"/>
      <c r="B1361" s="513"/>
      <c r="C1361" s="289" t="s">
        <v>232</v>
      </c>
      <c r="D1361" s="514"/>
      <c r="E1361" s="514"/>
      <c r="F1361" s="515"/>
      <c r="G1361" s="103">
        <v>7</v>
      </c>
      <c r="H1361" s="210">
        <v>7.28</v>
      </c>
      <c r="I1361" s="211">
        <v>7.649</v>
      </c>
      <c r="J1361" s="211">
        <v>8.0009999999999994</v>
      </c>
      <c r="K1361" s="103">
        <v>8.4</v>
      </c>
      <c r="L1361" s="289">
        <f>G1361+H1361+I1361+J1361+K1361</f>
        <v>38.33</v>
      </c>
      <c r="M1361" s="289" t="s">
        <v>203</v>
      </c>
      <c r="N1361" s="162" t="s">
        <v>1206</v>
      </c>
    </row>
    <row r="1362" spans="1:14" s="170" customFormat="1" ht="18" x14ac:dyDescent="0.25">
      <c r="A1362" s="475">
        <v>17</v>
      </c>
      <c r="B1362" s="513" t="s">
        <v>1207</v>
      </c>
      <c r="C1362" s="289" t="s">
        <v>31</v>
      </c>
      <c r="D1362" s="514" t="s">
        <v>959</v>
      </c>
      <c r="E1362" s="514" t="s">
        <v>316</v>
      </c>
      <c r="F1362" s="515" t="s">
        <v>1208</v>
      </c>
      <c r="G1362" s="278">
        <v>13</v>
      </c>
      <c r="H1362" s="278">
        <v>10</v>
      </c>
      <c r="I1362" s="278">
        <v>10</v>
      </c>
      <c r="J1362" s="278">
        <v>10</v>
      </c>
      <c r="K1362" s="278">
        <v>10</v>
      </c>
      <c r="L1362" s="289">
        <f>SUM(G1362:K1362)</f>
        <v>53</v>
      </c>
      <c r="M1362" s="289" t="s">
        <v>25</v>
      </c>
      <c r="N1362" s="162" t="s">
        <v>25</v>
      </c>
    </row>
    <row r="1363" spans="1:14" s="154" customFormat="1" ht="83.25" customHeight="1" x14ac:dyDescent="0.25">
      <c r="A1363" s="476"/>
      <c r="B1363" s="513"/>
      <c r="C1363" s="289" t="s">
        <v>232</v>
      </c>
      <c r="D1363" s="514"/>
      <c r="E1363" s="514"/>
      <c r="F1363" s="515"/>
      <c r="G1363" s="103">
        <v>8</v>
      </c>
      <c r="H1363" s="103">
        <v>10</v>
      </c>
      <c r="I1363" s="103">
        <v>10</v>
      </c>
      <c r="J1363" s="103">
        <v>10</v>
      </c>
      <c r="K1363" s="103">
        <v>10</v>
      </c>
      <c r="L1363" s="289">
        <f>G1363+H1363+I1363+J1363+K1363</f>
        <v>48</v>
      </c>
      <c r="M1363" s="289" t="s">
        <v>203</v>
      </c>
      <c r="N1363" s="162">
        <v>456003015</v>
      </c>
    </row>
    <row r="1364" spans="1:14" ht="18" x14ac:dyDescent="0.25">
      <c r="A1364" s="475">
        <v>18</v>
      </c>
      <c r="B1364" s="513" t="s">
        <v>1209</v>
      </c>
      <c r="C1364" s="289" t="s">
        <v>31</v>
      </c>
      <c r="D1364" s="514" t="s">
        <v>959</v>
      </c>
      <c r="E1364" s="514" t="s">
        <v>316</v>
      </c>
      <c r="F1364" s="515" t="s">
        <v>1210</v>
      </c>
      <c r="G1364" s="278">
        <v>20</v>
      </c>
      <c r="H1364" s="278">
        <v>10</v>
      </c>
      <c r="I1364" s="278">
        <v>15</v>
      </c>
      <c r="J1364" s="278">
        <v>15</v>
      </c>
      <c r="K1364" s="278">
        <v>25</v>
      </c>
      <c r="L1364" s="289">
        <f>SUM(G1364:K1364)</f>
        <v>85</v>
      </c>
      <c r="M1364" s="289" t="s">
        <v>25</v>
      </c>
      <c r="N1364" s="162" t="s">
        <v>25</v>
      </c>
    </row>
    <row r="1365" spans="1:14" s="154" customFormat="1" ht="94.5" customHeight="1" x14ac:dyDescent="0.25">
      <c r="A1365" s="476"/>
      <c r="B1365" s="513"/>
      <c r="C1365" s="289" t="s">
        <v>232</v>
      </c>
      <c r="D1365" s="514"/>
      <c r="E1365" s="514"/>
      <c r="F1365" s="515"/>
      <c r="G1365" s="103">
        <v>20</v>
      </c>
      <c r="H1365" s="103">
        <v>10</v>
      </c>
      <c r="I1365" s="103">
        <v>15</v>
      </c>
      <c r="J1365" s="103">
        <v>15</v>
      </c>
      <c r="K1365" s="103">
        <v>25</v>
      </c>
      <c r="L1365" s="289">
        <f>G1365+H1365+I1365+J1365+K1365</f>
        <v>85</v>
      </c>
      <c r="M1365" s="289" t="s">
        <v>203</v>
      </c>
      <c r="N1365" s="162">
        <v>456003015</v>
      </c>
    </row>
    <row r="1366" spans="1:14" ht="18" x14ac:dyDescent="0.25">
      <c r="A1366" s="475">
        <v>19</v>
      </c>
      <c r="B1366" s="513" t="s">
        <v>1211</v>
      </c>
      <c r="C1366" s="289" t="s">
        <v>31</v>
      </c>
      <c r="D1366" s="514" t="s">
        <v>959</v>
      </c>
      <c r="E1366" s="514" t="s">
        <v>316</v>
      </c>
      <c r="F1366" s="515" t="s">
        <v>1212</v>
      </c>
      <c r="G1366" s="278">
        <v>5</v>
      </c>
      <c r="H1366" s="278">
        <v>6</v>
      </c>
      <c r="I1366" s="278">
        <v>6</v>
      </c>
      <c r="J1366" s="278">
        <v>10</v>
      </c>
      <c r="K1366" s="278">
        <v>10</v>
      </c>
      <c r="L1366" s="289">
        <f>SUM(G1366:K1366)</f>
        <v>37</v>
      </c>
      <c r="M1366" s="289" t="s">
        <v>25</v>
      </c>
      <c r="N1366" s="162" t="s">
        <v>25</v>
      </c>
    </row>
    <row r="1367" spans="1:14" s="154" customFormat="1" ht="109.5" customHeight="1" x14ac:dyDescent="0.25">
      <c r="A1367" s="476"/>
      <c r="B1367" s="513"/>
      <c r="C1367" s="289" t="s">
        <v>232</v>
      </c>
      <c r="D1367" s="514"/>
      <c r="E1367" s="514"/>
      <c r="F1367" s="515"/>
      <c r="G1367" s="103">
        <v>5</v>
      </c>
      <c r="H1367" s="103">
        <v>6</v>
      </c>
      <c r="I1367" s="103">
        <v>6</v>
      </c>
      <c r="J1367" s="103">
        <v>10</v>
      </c>
      <c r="K1367" s="103">
        <v>10</v>
      </c>
      <c r="L1367" s="289">
        <f>G1367+H1367+I1367+J1367+K1367</f>
        <v>37</v>
      </c>
      <c r="M1367" s="289" t="s">
        <v>203</v>
      </c>
      <c r="N1367" s="162" t="s">
        <v>1191</v>
      </c>
    </row>
    <row r="1368" spans="1:14" ht="18" x14ac:dyDescent="0.25">
      <c r="A1368" s="307"/>
      <c r="B1368" s="10" t="s">
        <v>870</v>
      </c>
      <c r="C1368" s="250"/>
      <c r="D1368" s="307"/>
      <c r="E1368" s="307"/>
      <c r="F1368" s="251"/>
      <c r="G1368" s="307"/>
      <c r="H1368" s="307"/>
      <c r="I1368" s="307"/>
      <c r="J1368" s="307"/>
      <c r="K1368" s="307"/>
      <c r="L1368" s="307"/>
      <c r="M1368" s="307"/>
      <c r="N1368" s="251"/>
    </row>
    <row r="1369" spans="1:14" s="154" customFormat="1" ht="147.75" customHeight="1" x14ac:dyDescent="0.25">
      <c r="A1369" s="279">
        <v>20</v>
      </c>
      <c r="B1369" s="277" t="s">
        <v>1213</v>
      </c>
      <c r="C1369" s="279" t="s">
        <v>47</v>
      </c>
      <c r="D1369" s="279" t="s">
        <v>1214</v>
      </c>
      <c r="E1369" s="279" t="s">
        <v>1215</v>
      </c>
      <c r="F1369" s="246" t="s">
        <v>1216</v>
      </c>
      <c r="G1369" s="118"/>
      <c r="H1369" s="118"/>
      <c r="I1369" s="118"/>
      <c r="J1369" s="118"/>
      <c r="K1369" s="118"/>
      <c r="L1369" s="118"/>
      <c r="M1369" s="246"/>
      <c r="N1369" s="246"/>
    </row>
    <row r="1370" spans="1:14" ht="126" x14ac:dyDescent="0.25">
      <c r="A1370" s="279">
        <v>21</v>
      </c>
      <c r="B1370" s="277" t="s">
        <v>1217</v>
      </c>
      <c r="C1370" s="279" t="s">
        <v>47</v>
      </c>
      <c r="D1370" s="279" t="s">
        <v>1218</v>
      </c>
      <c r="E1370" s="279" t="s">
        <v>75</v>
      </c>
      <c r="F1370" s="246" t="s">
        <v>1219</v>
      </c>
      <c r="G1370" s="118"/>
      <c r="H1370" s="118"/>
      <c r="I1370" s="118"/>
      <c r="J1370" s="118"/>
      <c r="K1370" s="118"/>
      <c r="L1370" s="118"/>
      <c r="M1370" s="246"/>
      <c r="N1370" s="246"/>
    </row>
    <row r="1371" spans="1:14" s="154" customFormat="1" ht="54" x14ac:dyDescent="0.25">
      <c r="A1371" s="120">
        <v>22</v>
      </c>
      <c r="B1371" s="277" t="s">
        <v>1220</v>
      </c>
      <c r="C1371" s="279" t="s">
        <v>47</v>
      </c>
      <c r="D1371" s="279" t="s">
        <v>1221</v>
      </c>
      <c r="E1371" s="279">
        <v>2022</v>
      </c>
      <c r="F1371" s="246" t="s">
        <v>888</v>
      </c>
      <c r="G1371" s="115">
        <v>0</v>
      </c>
      <c r="H1371" s="115">
        <v>1</v>
      </c>
      <c r="I1371" s="115">
        <v>0</v>
      </c>
      <c r="J1371" s="115">
        <v>0</v>
      </c>
      <c r="K1371" s="115">
        <v>0</v>
      </c>
      <c r="L1371" s="115">
        <f>G1371+H1371+I1371+J1371+K1371</f>
        <v>1</v>
      </c>
      <c r="M1371" s="279" t="s">
        <v>737</v>
      </c>
      <c r="N1371" s="246"/>
    </row>
    <row r="1372" spans="1:14" ht="72" x14ac:dyDescent="0.25">
      <c r="A1372" s="279">
        <v>23</v>
      </c>
      <c r="B1372" s="277" t="s">
        <v>1222</v>
      </c>
      <c r="C1372" s="279" t="s">
        <v>47</v>
      </c>
      <c r="D1372" s="279" t="s">
        <v>1223</v>
      </c>
      <c r="E1372" s="279">
        <v>2022</v>
      </c>
      <c r="F1372" s="246" t="s">
        <v>888</v>
      </c>
      <c r="G1372" s="115">
        <v>0</v>
      </c>
      <c r="H1372" s="115">
        <v>1</v>
      </c>
      <c r="I1372" s="115">
        <v>0</v>
      </c>
      <c r="J1372" s="115">
        <v>0</v>
      </c>
      <c r="K1372" s="115">
        <v>0</v>
      </c>
      <c r="L1372" s="115">
        <f>G1372+H1372+I1372+J1372+K1372</f>
        <v>1</v>
      </c>
      <c r="M1372" s="279" t="s">
        <v>737</v>
      </c>
      <c r="N1372" s="246"/>
    </row>
    <row r="1373" spans="1:14" ht="23.25" hidden="1" x14ac:dyDescent="0.25">
      <c r="A1373" s="396"/>
      <c r="B1373" s="409" t="s">
        <v>143</v>
      </c>
      <c r="C1373" s="394"/>
      <c r="D1373" s="394"/>
      <c r="E1373" s="396"/>
      <c r="F1373" s="392"/>
      <c r="G1373" s="413"/>
      <c r="H1373" s="407"/>
      <c r="I1373" s="414"/>
      <c r="J1373" s="414"/>
      <c r="K1373" s="414"/>
      <c r="L1373" s="413"/>
      <c r="M1373" s="396"/>
      <c r="N1373" s="393"/>
    </row>
    <row r="1374" spans="1:14" ht="23.25" hidden="1" x14ac:dyDescent="0.25">
      <c r="A1374" s="396"/>
      <c r="B1374" s="409" t="s">
        <v>203</v>
      </c>
      <c r="C1374" s="394"/>
      <c r="D1374" s="394"/>
      <c r="E1374" s="396"/>
      <c r="F1374" s="392"/>
      <c r="G1374" s="415">
        <f>G1333+G1335+G1337+G1339+G1341+G1343+G1345+G1347+G1349+G1351+G1353+G1355+G1357+G1359+G1361+G1363+G1365+G1367</f>
        <v>173.3</v>
      </c>
      <c r="H1374" s="415">
        <f>H1333+H1335+H1337+H1339+H1341+H1343+H1345+H1347+H1349+H1351+H1353+H1355+H1357+H1359+H1361+H1363+H1365+H1367</f>
        <v>179.48</v>
      </c>
      <c r="I1374" s="415">
        <f t="shared" ref="I1374:K1374" si="20">I1333+I1335+I1337+I1339+I1341+I1343+I1345+I1347+I1349+I1351+I1353+I1355+I1357+I1359+I1361+I1363+I1365+I1367</f>
        <v>188.649</v>
      </c>
      <c r="J1374" s="415">
        <f t="shared" si="20"/>
        <v>203.80100000000002</v>
      </c>
      <c r="K1374" s="415">
        <f t="shared" si="20"/>
        <v>212.9</v>
      </c>
      <c r="L1374" s="418">
        <f>G1374+H1374+I1374+J1374+K1374</f>
        <v>958.13</v>
      </c>
      <c r="M1374" s="396"/>
      <c r="N1374" s="393"/>
    </row>
    <row r="1375" spans="1:14" ht="23.25" hidden="1" x14ac:dyDescent="0.25">
      <c r="A1375" s="396"/>
      <c r="B1375" s="409" t="s">
        <v>234</v>
      </c>
      <c r="C1375" s="394"/>
      <c r="D1375" s="394"/>
      <c r="E1375" s="396"/>
      <c r="F1375" s="392"/>
      <c r="G1375" s="407"/>
      <c r="H1375" s="410"/>
      <c r="I1375" s="407"/>
      <c r="J1375" s="407"/>
      <c r="K1375" s="407"/>
      <c r="L1375" s="410"/>
      <c r="M1375" s="396"/>
      <c r="N1375" s="393"/>
    </row>
    <row r="1376" spans="1:14" s="154" customFormat="1" ht="18" x14ac:dyDescent="0.25">
      <c r="A1376" s="250"/>
      <c r="B1376" s="504" t="s">
        <v>1224</v>
      </c>
      <c r="C1376" s="504"/>
      <c r="D1376" s="504"/>
      <c r="E1376" s="504"/>
      <c r="F1376" s="504"/>
      <c r="G1376" s="504"/>
      <c r="H1376" s="504"/>
      <c r="I1376" s="504"/>
      <c r="J1376" s="504"/>
      <c r="K1376" s="504"/>
      <c r="L1376" s="504"/>
      <c r="M1376" s="504"/>
      <c r="N1376" s="504"/>
    </row>
    <row r="1377" spans="1:14" ht="18.75" x14ac:dyDescent="0.25">
      <c r="A1377" s="99"/>
      <c r="B1377" s="504" t="s">
        <v>1225</v>
      </c>
      <c r="C1377" s="504"/>
      <c r="D1377" s="504"/>
      <c r="E1377" s="504"/>
      <c r="F1377" s="504"/>
      <c r="G1377" s="504"/>
      <c r="H1377" s="504"/>
      <c r="I1377" s="504"/>
      <c r="J1377" s="504"/>
      <c r="K1377" s="504"/>
      <c r="L1377" s="504"/>
      <c r="M1377" s="504"/>
      <c r="N1377" s="504"/>
    </row>
    <row r="1378" spans="1:14" s="154" customFormat="1" ht="18" x14ac:dyDescent="0.25">
      <c r="A1378" s="250"/>
      <c r="B1378" s="10" t="s">
        <v>197</v>
      </c>
      <c r="C1378" s="279"/>
      <c r="D1378" s="6"/>
      <c r="E1378" s="6"/>
      <c r="F1378" s="246"/>
      <c r="G1378" s="6"/>
      <c r="H1378" s="6"/>
      <c r="I1378" s="6"/>
      <c r="J1378" s="6"/>
      <c r="K1378" s="6"/>
      <c r="L1378" s="279"/>
      <c r="M1378" s="279"/>
      <c r="N1378" s="246"/>
    </row>
    <row r="1379" spans="1:14" s="154" customFormat="1" ht="54" x14ac:dyDescent="0.25">
      <c r="A1379" s="250">
        <v>94</v>
      </c>
      <c r="B1379" s="10" t="s">
        <v>1226</v>
      </c>
      <c r="C1379" s="250" t="s">
        <v>1018</v>
      </c>
      <c r="D1379" s="251" t="s">
        <v>25</v>
      </c>
      <c r="E1379" s="251" t="s">
        <v>25</v>
      </c>
      <c r="F1379" s="251" t="s">
        <v>1227</v>
      </c>
      <c r="G1379" s="250">
        <v>4262</v>
      </c>
      <c r="H1379" s="250">
        <v>5227</v>
      </c>
      <c r="I1379" s="250">
        <v>5531</v>
      </c>
      <c r="J1379" s="250">
        <v>6436</v>
      </c>
      <c r="K1379" s="250">
        <v>7312</v>
      </c>
      <c r="L1379" s="279" t="s">
        <v>25</v>
      </c>
      <c r="M1379" s="279" t="s">
        <v>25</v>
      </c>
      <c r="N1379" s="246" t="s">
        <v>25</v>
      </c>
    </row>
    <row r="1380" spans="1:14" s="154" customFormat="1" ht="18" x14ac:dyDescent="0.25">
      <c r="A1380" s="307"/>
      <c r="B1380" s="10" t="s">
        <v>29</v>
      </c>
      <c r="C1380" s="250"/>
      <c r="D1380" s="307"/>
      <c r="E1380" s="307"/>
      <c r="F1380" s="251"/>
      <c r="G1380" s="307"/>
      <c r="H1380" s="307"/>
      <c r="I1380" s="307"/>
      <c r="J1380" s="307"/>
      <c r="K1380" s="307"/>
      <c r="L1380" s="307"/>
      <c r="M1380" s="307"/>
      <c r="N1380" s="251"/>
    </row>
    <row r="1381" spans="1:14" s="154" customFormat="1" ht="54" x14ac:dyDescent="0.25">
      <c r="A1381" s="279">
        <v>1</v>
      </c>
      <c r="B1381" s="271" t="s">
        <v>1228</v>
      </c>
      <c r="C1381" s="278" t="s">
        <v>232</v>
      </c>
      <c r="D1381" s="279" t="s">
        <v>48</v>
      </c>
      <c r="E1381" s="279">
        <v>2021</v>
      </c>
      <c r="F1381" s="246" t="s">
        <v>1229</v>
      </c>
      <c r="G1381" s="279">
        <v>1500</v>
      </c>
      <c r="H1381" s="121"/>
      <c r="I1381" s="121"/>
      <c r="J1381" s="121"/>
      <c r="K1381" s="121"/>
      <c r="L1381" s="118">
        <f>SUM(G1381:K1381)</f>
        <v>1500</v>
      </c>
      <c r="M1381" s="278" t="s">
        <v>234</v>
      </c>
      <c r="N1381" s="288" t="s">
        <v>25</v>
      </c>
    </row>
    <row r="1382" spans="1:14" ht="54" x14ac:dyDescent="0.25">
      <c r="A1382" s="279">
        <v>2</v>
      </c>
      <c r="B1382" s="55" t="s">
        <v>1230</v>
      </c>
      <c r="C1382" s="278" t="s">
        <v>232</v>
      </c>
      <c r="D1382" s="279" t="s">
        <v>48</v>
      </c>
      <c r="E1382" s="279">
        <v>2021</v>
      </c>
      <c r="F1382" s="246" t="s">
        <v>1231</v>
      </c>
      <c r="G1382" s="279">
        <v>113.2</v>
      </c>
      <c r="H1382" s="121"/>
      <c r="I1382" s="121"/>
      <c r="J1382" s="121"/>
      <c r="K1382" s="121"/>
      <c r="L1382" s="118">
        <f>SUM(G1382:K1382)</f>
        <v>113.2</v>
      </c>
      <c r="M1382" s="278" t="s">
        <v>234</v>
      </c>
      <c r="N1382" s="288" t="s">
        <v>25</v>
      </c>
    </row>
    <row r="1383" spans="1:14" ht="54" x14ac:dyDescent="0.25">
      <c r="A1383" s="279">
        <v>3</v>
      </c>
      <c r="B1383" s="283" t="s">
        <v>1232</v>
      </c>
      <c r="C1383" s="278" t="s">
        <v>232</v>
      </c>
      <c r="D1383" s="279" t="s">
        <v>48</v>
      </c>
      <c r="E1383" s="278">
        <v>2023</v>
      </c>
      <c r="F1383" s="246" t="s">
        <v>1233</v>
      </c>
      <c r="G1383" s="151"/>
      <c r="H1383" s="151"/>
      <c r="I1383" s="151">
        <v>40000</v>
      </c>
      <c r="J1383" s="151"/>
      <c r="K1383" s="151"/>
      <c r="L1383" s="118">
        <f>SUM(G1383:K1383)</f>
        <v>40000</v>
      </c>
      <c r="M1383" s="278" t="s">
        <v>234</v>
      </c>
      <c r="N1383" s="288" t="s">
        <v>25</v>
      </c>
    </row>
    <row r="1384" spans="1:14" ht="54" x14ac:dyDescent="0.25">
      <c r="A1384" s="279">
        <v>4</v>
      </c>
      <c r="B1384" s="283" t="s">
        <v>1234</v>
      </c>
      <c r="C1384" s="278" t="s">
        <v>232</v>
      </c>
      <c r="D1384" s="279" t="s">
        <v>48</v>
      </c>
      <c r="E1384" s="278">
        <v>2022</v>
      </c>
      <c r="F1384" s="246" t="s">
        <v>1235</v>
      </c>
      <c r="G1384" s="151"/>
      <c r="H1384" s="151">
        <v>500</v>
      </c>
      <c r="I1384" s="151"/>
      <c r="J1384" s="151"/>
      <c r="K1384" s="151"/>
      <c r="L1384" s="118">
        <f>SUM(G1384:K1384)</f>
        <v>500</v>
      </c>
      <c r="M1384" s="278" t="s">
        <v>234</v>
      </c>
      <c r="N1384" s="288" t="s">
        <v>25</v>
      </c>
    </row>
    <row r="1385" spans="1:14" ht="23.25" hidden="1" x14ac:dyDescent="0.25">
      <c r="A1385" s="396"/>
      <c r="B1385" s="409" t="s">
        <v>143</v>
      </c>
      <c r="C1385" s="394"/>
      <c r="D1385" s="394"/>
      <c r="E1385" s="396"/>
      <c r="F1385" s="392"/>
      <c r="G1385" s="413"/>
      <c r="H1385" s="407"/>
      <c r="I1385" s="414"/>
      <c r="J1385" s="414"/>
      <c r="K1385" s="414"/>
      <c r="L1385" s="413"/>
      <c r="M1385" s="396"/>
      <c r="N1385" s="393"/>
    </row>
    <row r="1386" spans="1:14" ht="23.25" hidden="1" x14ac:dyDescent="0.25">
      <c r="A1386" s="396"/>
      <c r="B1386" s="409" t="s">
        <v>203</v>
      </c>
      <c r="C1386" s="394"/>
      <c r="D1386" s="394"/>
      <c r="E1386" s="396"/>
      <c r="F1386" s="392"/>
      <c r="G1386" s="415"/>
      <c r="H1386" s="413"/>
      <c r="I1386" s="418"/>
      <c r="J1386" s="418"/>
      <c r="K1386" s="415"/>
      <c r="L1386" s="418"/>
      <c r="M1386" s="396"/>
      <c r="N1386" s="393"/>
    </row>
    <row r="1387" spans="1:14" ht="23.25" hidden="1" x14ac:dyDescent="0.25">
      <c r="A1387" s="396"/>
      <c r="B1387" s="409" t="s">
        <v>234</v>
      </c>
      <c r="C1387" s="394"/>
      <c r="D1387" s="394"/>
      <c r="E1387" s="396"/>
      <c r="F1387" s="392"/>
      <c r="G1387" s="407">
        <f>G1381+G1382</f>
        <v>1613.2</v>
      </c>
      <c r="H1387" s="410">
        <f>H1384</f>
        <v>500</v>
      </c>
      <c r="I1387" s="407">
        <f>I1383</f>
        <v>40000</v>
      </c>
      <c r="J1387" s="407"/>
      <c r="K1387" s="407"/>
      <c r="L1387" s="410">
        <f>G1387+H1387+I1387</f>
        <v>42113.2</v>
      </c>
      <c r="M1387" s="396"/>
      <c r="N1387" s="393"/>
    </row>
    <row r="1388" spans="1:14" ht="18" x14ac:dyDescent="0.25">
      <c r="A1388" s="250"/>
      <c r="B1388" s="10" t="s">
        <v>197</v>
      </c>
      <c r="C1388" s="279"/>
      <c r="D1388" s="6"/>
      <c r="E1388" s="6"/>
      <c r="F1388" s="246"/>
      <c r="G1388" s="6"/>
      <c r="H1388" s="6"/>
      <c r="I1388" s="6"/>
      <c r="J1388" s="6"/>
      <c r="K1388" s="6"/>
      <c r="L1388" s="279"/>
      <c r="M1388" s="279"/>
      <c r="N1388" s="246"/>
    </row>
    <row r="1389" spans="1:14" s="170" customFormat="1" ht="73.5" x14ac:dyDescent="0.25">
      <c r="A1389" s="250">
        <v>95</v>
      </c>
      <c r="B1389" s="10" t="s">
        <v>1236</v>
      </c>
      <c r="C1389" s="250" t="s">
        <v>1237</v>
      </c>
      <c r="D1389" s="251" t="s">
        <v>25</v>
      </c>
      <c r="E1389" s="251" t="s">
        <v>25</v>
      </c>
      <c r="F1389" s="251" t="s">
        <v>1238</v>
      </c>
      <c r="G1389" s="250">
        <v>419685</v>
      </c>
      <c r="H1389" s="250">
        <v>460436</v>
      </c>
      <c r="I1389" s="250">
        <v>509049</v>
      </c>
      <c r="J1389" s="250">
        <v>565492.4</v>
      </c>
      <c r="K1389" s="250">
        <v>620631</v>
      </c>
      <c r="L1389" s="250" t="s">
        <v>25</v>
      </c>
      <c r="M1389" s="250" t="s">
        <v>25</v>
      </c>
      <c r="N1389" s="251" t="s">
        <v>25</v>
      </c>
    </row>
    <row r="1390" spans="1:14" s="170" customFormat="1" ht="18" x14ac:dyDescent="0.25">
      <c r="A1390" s="307"/>
      <c r="B1390" s="10" t="s">
        <v>29</v>
      </c>
      <c r="C1390" s="250"/>
      <c r="D1390" s="307"/>
      <c r="E1390" s="307"/>
      <c r="F1390" s="251"/>
      <c r="G1390" s="307"/>
      <c r="H1390" s="307"/>
      <c r="I1390" s="307"/>
      <c r="J1390" s="307"/>
      <c r="K1390" s="307"/>
      <c r="L1390" s="307"/>
      <c r="M1390" s="307"/>
      <c r="N1390" s="251"/>
    </row>
    <row r="1391" spans="1:14" s="170" customFormat="1" ht="36" x14ac:dyDescent="0.25">
      <c r="A1391" s="475">
        <v>1</v>
      </c>
      <c r="B1391" s="507" t="s">
        <v>1239</v>
      </c>
      <c r="C1391" s="278" t="s">
        <v>1240</v>
      </c>
      <c r="D1391" s="500" t="s">
        <v>1241</v>
      </c>
      <c r="E1391" s="500" t="s">
        <v>33</v>
      </c>
      <c r="F1391" s="437" t="s">
        <v>1238</v>
      </c>
      <c r="G1391" s="270">
        <v>19615</v>
      </c>
      <c r="H1391" s="270">
        <v>19615</v>
      </c>
      <c r="I1391" s="270">
        <v>19705</v>
      </c>
      <c r="J1391" s="270">
        <v>19715</v>
      </c>
      <c r="K1391" s="270">
        <v>19725</v>
      </c>
      <c r="L1391" s="54" t="s">
        <v>25</v>
      </c>
      <c r="M1391" s="54" t="s">
        <v>25</v>
      </c>
      <c r="N1391" s="288" t="s">
        <v>25</v>
      </c>
    </row>
    <row r="1392" spans="1:14" ht="18" x14ac:dyDescent="0.25">
      <c r="A1392" s="476"/>
      <c r="B1392" s="507"/>
      <c r="C1392" s="264" t="s">
        <v>232</v>
      </c>
      <c r="D1392" s="503"/>
      <c r="E1392" s="503"/>
      <c r="F1392" s="439"/>
      <c r="G1392" s="212">
        <v>46.3</v>
      </c>
      <c r="H1392" s="212">
        <v>48.6</v>
      </c>
      <c r="I1392" s="212">
        <v>61</v>
      </c>
      <c r="J1392" s="212">
        <v>64</v>
      </c>
      <c r="K1392" s="212">
        <v>66.599999999999994</v>
      </c>
      <c r="L1392" s="118">
        <f>SUM(G1392:K1392)</f>
        <v>286.5</v>
      </c>
      <c r="M1392" s="270" t="s">
        <v>145</v>
      </c>
      <c r="N1392" s="125">
        <v>255045000</v>
      </c>
    </row>
    <row r="1393" spans="1:14" ht="54" x14ac:dyDescent="0.25">
      <c r="A1393" s="279">
        <v>2</v>
      </c>
      <c r="B1393" s="213" t="s">
        <v>1242</v>
      </c>
      <c r="C1393" s="270" t="s">
        <v>232</v>
      </c>
      <c r="D1393" s="270" t="s">
        <v>1243</v>
      </c>
      <c r="E1393" s="278" t="s">
        <v>33</v>
      </c>
      <c r="F1393" s="273" t="s">
        <v>1238</v>
      </c>
      <c r="G1393" s="212">
        <v>9.9</v>
      </c>
      <c r="H1393" s="23">
        <v>21.1</v>
      </c>
      <c r="I1393" s="23">
        <v>22.1</v>
      </c>
      <c r="J1393" s="23">
        <v>23.1</v>
      </c>
      <c r="K1393" s="23">
        <v>24.2</v>
      </c>
      <c r="L1393" s="118">
        <f>SUM(G1393:K1393)</f>
        <v>100.4</v>
      </c>
      <c r="M1393" s="270" t="s">
        <v>145</v>
      </c>
      <c r="N1393" s="125">
        <v>255029000</v>
      </c>
    </row>
    <row r="1394" spans="1:14" ht="72" x14ac:dyDescent="0.25">
      <c r="A1394" s="279">
        <v>3</v>
      </c>
      <c r="B1394" s="271" t="s">
        <v>1244</v>
      </c>
      <c r="C1394" s="270" t="s">
        <v>232</v>
      </c>
      <c r="D1394" s="278" t="s">
        <v>1245</v>
      </c>
      <c r="E1394" s="278" t="s">
        <v>33</v>
      </c>
      <c r="F1394" s="273" t="s">
        <v>1238</v>
      </c>
      <c r="G1394" s="279">
        <v>31.4</v>
      </c>
      <c r="H1394" s="289">
        <v>32.5</v>
      </c>
      <c r="I1394" s="289">
        <v>34.200000000000003</v>
      </c>
      <c r="J1394" s="289">
        <v>35.700000000000003</v>
      </c>
      <c r="K1394" s="289">
        <v>37.200000000000003</v>
      </c>
      <c r="L1394" s="118">
        <f>SUM(G1394:K1394)</f>
        <v>171</v>
      </c>
      <c r="M1394" s="270" t="s">
        <v>145</v>
      </c>
      <c r="N1394" s="125">
        <v>255034000</v>
      </c>
    </row>
    <row r="1395" spans="1:14" ht="23.25" hidden="1" x14ac:dyDescent="0.25">
      <c r="A1395" s="396"/>
      <c r="B1395" s="409" t="s">
        <v>143</v>
      </c>
      <c r="C1395" s="394"/>
      <c r="D1395" s="394"/>
      <c r="E1395" s="396"/>
      <c r="F1395" s="392"/>
      <c r="G1395" s="413"/>
      <c r="H1395" s="407"/>
      <c r="I1395" s="414"/>
      <c r="J1395" s="414"/>
      <c r="K1395" s="414"/>
      <c r="L1395" s="413"/>
      <c r="M1395" s="396"/>
      <c r="N1395" s="393"/>
    </row>
    <row r="1396" spans="1:14" ht="23.25" hidden="1" x14ac:dyDescent="0.25">
      <c r="A1396" s="396"/>
      <c r="B1396" s="409" t="s">
        <v>203</v>
      </c>
      <c r="C1396" s="394"/>
      <c r="D1396" s="394"/>
      <c r="E1396" s="396"/>
      <c r="F1396" s="392"/>
      <c r="G1396" s="407">
        <f>G1392+G1393+G1394</f>
        <v>87.6</v>
      </c>
      <c r="H1396" s="407">
        <f>H1392+H1393+H1394</f>
        <v>102.2</v>
      </c>
      <c r="I1396" s="414">
        <f>I1392+I1393+I1394</f>
        <v>117.3</v>
      </c>
      <c r="J1396" s="414">
        <f>J1392+J1393+J1394</f>
        <v>122.8</v>
      </c>
      <c r="K1396" s="414">
        <f>K1392+K1393+K1394</f>
        <v>128</v>
      </c>
      <c r="L1396" s="414">
        <f>G1396+H1396+I1396+J1396+K1396</f>
        <v>557.90000000000009</v>
      </c>
      <c r="M1396" s="407"/>
      <c r="N1396" s="393"/>
    </row>
    <row r="1397" spans="1:14" ht="23.25" hidden="1" x14ac:dyDescent="0.25">
      <c r="A1397" s="396"/>
      <c r="B1397" s="409" t="s">
        <v>234</v>
      </c>
      <c r="C1397" s="394"/>
      <c r="D1397" s="394"/>
      <c r="E1397" s="396"/>
      <c r="F1397" s="392"/>
      <c r="G1397" s="407"/>
      <c r="H1397" s="410"/>
      <c r="I1397" s="407"/>
      <c r="J1397" s="407"/>
      <c r="K1397" s="407"/>
      <c r="L1397" s="410"/>
      <c r="M1397" s="396"/>
      <c r="N1397" s="393"/>
    </row>
    <row r="1398" spans="1:14" ht="18" x14ac:dyDescent="0.25">
      <c r="A1398" s="250"/>
      <c r="B1398" s="10" t="s">
        <v>197</v>
      </c>
      <c r="C1398" s="279"/>
      <c r="D1398" s="6"/>
      <c r="E1398" s="6"/>
      <c r="F1398" s="246"/>
      <c r="G1398" s="6"/>
      <c r="H1398" s="6"/>
      <c r="I1398" s="6"/>
      <c r="J1398" s="6"/>
      <c r="K1398" s="6"/>
      <c r="L1398" s="279"/>
      <c r="M1398" s="279"/>
      <c r="N1398" s="246"/>
    </row>
    <row r="1399" spans="1:14" ht="127.5" x14ac:dyDescent="0.25">
      <c r="A1399" s="508">
        <v>96</v>
      </c>
      <c r="B1399" s="10" t="s">
        <v>1246</v>
      </c>
      <c r="C1399" s="250" t="s">
        <v>24</v>
      </c>
      <c r="D1399" s="251" t="s">
        <v>25</v>
      </c>
      <c r="E1399" s="251" t="s">
        <v>25</v>
      </c>
      <c r="F1399" s="508" t="s">
        <v>1247</v>
      </c>
      <c r="G1399" s="122">
        <v>80</v>
      </c>
      <c r="H1399" s="122">
        <v>88</v>
      </c>
      <c r="I1399" s="122">
        <v>100</v>
      </c>
      <c r="J1399" s="122">
        <v>100</v>
      </c>
      <c r="K1399" s="122">
        <v>100</v>
      </c>
      <c r="L1399" s="279" t="s">
        <v>25</v>
      </c>
      <c r="M1399" s="279" t="s">
        <v>25</v>
      </c>
      <c r="N1399" s="246" t="s">
        <v>25</v>
      </c>
    </row>
    <row r="1400" spans="1:14" ht="18" x14ac:dyDescent="0.25">
      <c r="A1400" s="509"/>
      <c r="B1400" s="10" t="s">
        <v>1248</v>
      </c>
      <c r="C1400" s="250"/>
      <c r="D1400" s="251"/>
      <c r="E1400" s="251"/>
      <c r="F1400" s="509"/>
      <c r="G1400" s="250">
        <v>75</v>
      </c>
      <c r="H1400" s="250">
        <v>80</v>
      </c>
      <c r="I1400" s="250">
        <v>100</v>
      </c>
      <c r="J1400" s="250">
        <v>100</v>
      </c>
      <c r="K1400" s="250">
        <v>100</v>
      </c>
      <c r="L1400" s="279"/>
      <c r="M1400" s="279"/>
      <c r="N1400" s="246"/>
    </row>
    <row r="1401" spans="1:14" ht="18" x14ac:dyDescent="0.25">
      <c r="A1401" s="509"/>
      <c r="B1401" s="10" t="s">
        <v>1249</v>
      </c>
      <c r="C1401" s="250"/>
      <c r="D1401" s="251"/>
      <c r="E1401" s="251"/>
      <c r="F1401" s="509"/>
      <c r="G1401" s="250">
        <v>70</v>
      </c>
      <c r="H1401" s="250">
        <v>85</v>
      </c>
      <c r="I1401" s="250">
        <v>100</v>
      </c>
      <c r="J1401" s="250">
        <v>100</v>
      </c>
      <c r="K1401" s="250">
        <v>100</v>
      </c>
      <c r="L1401" s="279"/>
      <c r="M1401" s="279"/>
      <c r="N1401" s="246"/>
    </row>
    <row r="1402" spans="1:14" ht="18" x14ac:dyDescent="0.25">
      <c r="A1402" s="509"/>
      <c r="B1402" s="10" t="s">
        <v>1250</v>
      </c>
      <c r="C1402" s="250"/>
      <c r="D1402" s="251"/>
      <c r="E1402" s="251"/>
      <c r="F1402" s="509"/>
      <c r="G1402" s="250">
        <v>70</v>
      </c>
      <c r="H1402" s="250">
        <v>80</v>
      </c>
      <c r="I1402" s="250">
        <v>100</v>
      </c>
      <c r="J1402" s="250">
        <v>100</v>
      </c>
      <c r="K1402" s="250">
        <v>100</v>
      </c>
      <c r="L1402" s="279"/>
      <c r="M1402" s="279"/>
      <c r="N1402" s="246"/>
    </row>
    <row r="1403" spans="1:14" s="154" customFormat="1" ht="18" x14ac:dyDescent="0.25">
      <c r="A1403" s="509"/>
      <c r="B1403" s="10" t="s">
        <v>1251</v>
      </c>
      <c r="C1403" s="250"/>
      <c r="D1403" s="251"/>
      <c r="E1403" s="251"/>
      <c r="F1403" s="509"/>
      <c r="G1403" s="250">
        <v>65</v>
      </c>
      <c r="H1403" s="250">
        <v>70</v>
      </c>
      <c r="I1403" s="250">
        <v>80</v>
      </c>
      <c r="J1403" s="250">
        <v>80</v>
      </c>
      <c r="K1403" s="250">
        <v>80</v>
      </c>
      <c r="L1403" s="279"/>
      <c r="M1403" s="279"/>
      <c r="N1403" s="246"/>
    </row>
    <row r="1404" spans="1:14" s="154" customFormat="1" ht="18" x14ac:dyDescent="0.25">
      <c r="A1404" s="510"/>
      <c r="B1404" s="10" t="s">
        <v>1252</v>
      </c>
      <c r="C1404" s="250"/>
      <c r="D1404" s="251"/>
      <c r="E1404" s="251"/>
      <c r="F1404" s="509"/>
      <c r="G1404" s="250">
        <v>78</v>
      </c>
      <c r="H1404" s="250">
        <v>89</v>
      </c>
      <c r="I1404" s="250">
        <v>100</v>
      </c>
      <c r="J1404" s="250">
        <v>100</v>
      </c>
      <c r="K1404" s="250">
        <v>100</v>
      </c>
      <c r="L1404" s="279"/>
      <c r="M1404" s="279"/>
      <c r="N1404" s="246"/>
    </row>
    <row r="1405" spans="1:14" ht="18" x14ac:dyDescent="0.25">
      <c r="A1405" s="307"/>
      <c r="B1405" s="10" t="s">
        <v>29</v>
      </c>
      <c r="C1405" s="250"/>
      <c r="D1405" s="307"/>
      <c r="E1405" s="307"/>
      <c r="F1405" s="510"/>
      <c r="G1405" s="307"/>
      <c r="H1405" s="307"/>
      <c r="I1405" s="307"/>
      <c r="J1405" s="307"/>
      <c r="K1405" s="307"/>
      <c r="L1405" s="307"/>
      <c r="M1405" s="307"/>
      <c r="N1405" s="251"/>
    </row>
    <row r="1406" spans="1:14" s="148" customFormat="1" ht="54" x14ac:dyDescent="0.25">
      <c r="A1406" s="250">
        <v>1</v>
      </c>
      <c r="B1406" s="271" t="s">
        <v>1253</v>
      </c>
      <c r="C1406" s="278" t="s">
        <v>232</v>
      </c>
      <c r="D1406" s="279" t="s">
        <v>48</v>
      </c>
      <c r="E1406" s="279">
        <v>2021</v>
      </c>
      <c r="F1406" s="246" t="s">
        <v>1254</v>
      </c>
      <c r="G1406" s="279">
        <v>439</v>
      </c>
      <c r="H1406" s="214"/>
      <c r="I1406" s="214"/>
      <c r="J1406" s="214"/>
      <c r="K1406" s="214"/>
      <c r="L1406" s="118">
        <f>SUM(G1406:K1406)</f>
        <v>439</v>
      </c>
      <c r="M1406" s="278" t="s">
        <v>234</v>
      </c>
      <c r="N1406" s="288" t="s">
        <v>25</v>
      </c>
    </row>
    <row r="1407" spans="1:14" s="148" customFormat="1" ht="54" x14ac:dyDescent="0.25">
      <c r="A1407" s="250">
        <v>2</v>
      </c>
      <c r="B1407" s="271" t="s">
        <v>1255</v>
      </c>
      <c r="C1407" s="278" t="s">
        <v>232</v>
      </c>
      <c r="D1407" s="279" t="s">
        <v>48</v>
      </c>
      <c r="E1407" s="279">
        <v>2021</v>
      </c>
      <c r="F1407" s="246" t="s">
        <v>1256</v>
      </c>
      <c r="G1407" s="279">
        <v>174.2</v>
      </c>
      <c r="H1407" s="214"/>
      <c r="I1407" s="214"/>
      <c r="J1407" s="214"/>
      <c r="K1407" s="214"/>
      <c r="L1407" s="118">
        <f>SUM(G1407:K1407)</f>
        <v>174.2</v>
      </c>
      <c r="M1407" s="278" t="s">
        <v>234</v>
      </c>
      <c r="N1407" s="288" t="s">
        <v>25</v>
      </c>
    </row>
    <row r="1408" spans="1:14" ht="23.25" hidden="1" x14ac:dyDescent="0.25">
      <c r="A1408" s="396"/>
      <c r="B1408" s="409" t="s">
        <v>143</v>
      </c>
      <c r="C1408" s="394"/>
      <c r="D1408" s="394"/>
      <c r="E1408" s="396"/>
      <c r="F1408" s="392"/>
      <c r="G1408" s="413"/>
      <c r="H1408" s="407"/>
      <c r="I1408" s="414"/>
      <c r="J1408" s="414"/>
      <c r="K1408" s="414"/>
      <c r="L1408" s="413"/>
      <c r="M1408" s="396"/>
      <c r="N1408" s="393"/>
    </row>
    <row r="1409" spans="1:14" ht="23.25" hidden="1" x14ac:dyDescent="0.25">
      <c r="A1409" s="396"/>
      <c r="B1409" s="409" t="s">
        <v>203</v>
      </c>
      <c r="C1409" s="394"/>
      <c r="D1409" s="394"/>
      <c r="E1409" s="396"/>
      <c r="F1409" s="392"/>
      <c r="G1409" s="414"/>
      <c r="H1409" s="414"/>
      <c r="I1409" s="414"/>
      <c r="J1409" s="414"/>
      <c r="K1409" s="414"/>
      <c r="L1409" s="414"/>
      <c r="M1409" s="407"/>
      <c r="N1409" s="393"/>
    </row>
    <row r="1410" spans="1:14" ht="23.25" hidden="1" x14ac:dyDescent="0.25">
      <c r="A1410" s="396"/>
      <c r="B1410" s="409" t="s">
        <v>234</v>
      </c>
      <c r="C1410" s="394"/>
      <c r="D1410" s="394"/>
      <c r="E1410" s="396"/>
      <c r="F1410" s="392"/>
      <c r="G1410" s="407">
        <f>G1406+G1407</f>
        <v>613.20000000000005</v>
      </c>
      <c r="H1410" s="410"/>
      <c r="I1410" s="407"/>
      <c r="J1410" s="407"/>
      <c r="K1410" s="407"/>
      <c r="L1410" s="410">
        <f>G1410</f>
        <v>613.20000000000005</v>
      </c>
      <c r="M1410" s="396"/>
      <c r="N1410" s="393"/>
    </row>
    <row r="1411" spans="1:14" s="154" customFormat="1" ht="18" x14ac:dyDescent="0.25">
      <c r="A1411" s="250"/>
      <c r="B1411" s="10" t="s">
        <v>197</v>
      </c>
      <c r="C1411" s="279"/>
      <c r="D1411" s="6"/>
      <c r="E1411" s="6"/>
      <c r="F1411" s="246"/>
      <c r="G1411" s="6"/>
      <c r="H1411" s="6"/>
      <c r="I1411" s="6"/>
      <c r="J1411" s="6"/>
      <c r="K1411" s="6"/>
      <c r="L1411" s="279"/>
      <c r="M1411" s="279"/>
      <c r="N1411" s="246"/>
    </row>
    <row r="1412" spans="1:14" s="154" customFormat="1" ht="110.25" x14ac:dyDescent="0.25">
      <c r="A1412" s="250">
        <v>97</v>
      </c>
      <c r="B1412" s="10" t="s">
        <v>1257</v>
      </c>
      <c r="C1412" s="250" t="s">
        <v>1258</v>
      </c>
      <c r="D1412" s="251" t="s">
        <v>25</v>
      </c>
      <c r="E1412" s="251" t="s">
        <v>25</v>
      </c>
      <c r="F1412" s="251" t="s">
        <v>1259</v>
      </c>
      <c r="G1412" s="250">
        <v>78.8</v>
      </c>
      <c r="H1412" s="250">
        <v>84.8</v>
      </c>
      <c r="I1412" s="250">
        <v>90.9</v>
      </c>
      <c r="J1412" s="250">
        <v>103</v>
      </c>
      <c r="K1412" s="250">
        <v>121.2</v>
      </c>
      <c r="L1412" s="250" t="s">
        <v>25</v>
      </c>
      <c r="M1412" s="250" t="s">
        <v>25</v>
      </c>
      <c r="N1412" s="251" t="s">
        <v>25</v>
      </c>
    </row>
    <row r="1413" spans="1:14" ht="18" x14ac:dyDescent="0.25">
      <c r="A1413" s="307"/>
      <c r="B1413" s="10" t="s">
        <v>29</v>
      </c>
      <c r="C1413" s="250"/>
      <c r="D1413" s="307"/>
      <c r="E1413" s="307"/>
      <c r="F1413" s="251"/>
      <c r="G1413" s="307"/>
      <c r="H1413" s="307"/>
      <c r="I1413" s="307"/>
      <c r="J1413" s="307"/>
      <c r="K1413" s="307"/>
      <c r="L1413" s="307"/>
      <c r="M1413" s="307"/>
      <c r="N1413" s="251"/>
    </row>
    <row r="1414" spans="1:14" ht="54" x14ac:dyDescent="0.25">
      <c r="A1414" s="279">
        <v>1</v>
      </c>
      <c r="B1414" s="257" t="s">
        <v>1260</v>
      </c>
      <c r="C1414" s="212" t="s">
        <v>232</v>
      </c>
      <c r="D1414" s="212" t="s">
        <v>48</v>
      </c>
      <c r="E1414" s="212">
        <v>2021</v>
      </c>
      <c r="F1414" s="212" t="s">
        <v>1256</v>
      </c>
      <c r="G1414" s="212">
        <v>380</v>
      </c>
      <c r="H1414" s="212"/>
      <c r="I1414" s="212"/>
      <c r="J1414" s="212"/>
      <c r="K1414" s="212"/>
      <c r="L1414" s="212">
        <f>SUM(G1414:K1414)</f>
        <v>380</v>
      </c>
      <c r="M1414" s="278" t="s">
        <v>234</v>
      </c>
      <c r="N1414" s="212" t="s">
        <v>25</v>
      </c>
    </row>
    <row r="1415" spans="1:14" ht="54" x14ac:dyDescent="0.25">
      <c r="A1415" s="279">
        <v>2</v>
      </c>
      <c r="B1415" s="124" t="s">
        <v>1261</v>
      </c>
      <c r="C1415" s="212" t="s">
        <v>232</v>
      </c>
      <c r="D1415" s="212" t="s">
        <v>48</v>
      </c>
      <c r="E1415" s="212">
        <v>2021</v>
      </c>
      <c r="F1415" s="212" t="s">
        <v>1256</v>
      </c>
      <c r="G1415" s="212">
        <v>2500</v>
      </c>
      <c r="H1415" s="212"/>
      <c r="I1415" s="212"/>
      <c r="J1415" s="212"/>
      <c r="K1415" s="212"/>
      <c r="L1415" s="212">
        <f>SUM(G1415:K1415)</f>
        <v>2500</v>
      </c>
      <c r="M1415" s="278" t="s">
        <v>234</v>
      </c>
      <c r="N1415" s="212" t="s">
        <v>25</v>
      </c>
    </row>
    <row r="1416" spans="1:14" ht="23.25" hidden="1" x14ac:dyDescent="0.25">
      <c r="A1416" s="396"/>
      <c r="B1416" s="409" t="s">
        <v>143</v>
      </c>
      <c r="C1416" s="394"/>
      <c r="D1416" s="394"/>
      <c r="E1416" s="396"/>
      <c r="F1416" s="392"/>
      <c r="G1416" s="413"/>
      <c r="H1416" s="407"/>
      <c r="I1416" s="414"/>
      <c r="J1416" s="414"/>
      <c r="K1416" s="414"/>
      <c r="L1416" s="413"/>
      <c r="M1416" s="396"/>
      <c r="N1416" s="393"/>
    </row>
    <row r="1417" spans="1:14" ht="23.25" hidden="1" x14ac:dyDescent="0.25">
      <c r="A1417" s="396"/>
      <c r="B1417" s="409" t="s">
        <v>203</v>
      </c>
      <c r="C1417" s="394"/>
      <c r="D1417" s="394"/>
      <c r="E1417" s="396"/>
      <c r="F1417" s="392"/>
      <c r="G1417" s="414"/>
      <c r="H1417" s="414"/>
      <c r="I1417" s="414"/>
      <c r="J1417" s="414"/>
      <c r="K1417" s="414"/>
      <c r="L1417" s="414"/>
      <c r="M1417" s="407"/>
      <c r="N1417" s="393"/>
    </row>
    <row r="1418" spans="1:14" ht="23.25" hidden="1" x14ac:dyDescent="0.25">
      <c r="A1418" s="396"/>
      <c r="B1418" s="409" t="s">
        <v>234</v>
      </c>
      <c r="C1418" s="394"/>
      <c r="D1418" s="394"/>
      <c r="E1418" s="396"/>
      <c r="F1418" s="392"/>
      <c r="G1418" s="407">
        <f>G1414+G1415</f>
        <v>2880</v>
      </c>
      <c r="H1418" s="414"/>
      <c r="I1418" s="414"/>
      <c r="J1418" s="414"/>
      <c r="K1418" s="414"/>
      <c r="L1418" s="414">
        <f>G1418</f>
        <v>2880</v>
      </c>
      <c r="M1418" s="396"/>
      <c r="N1418" s="393"/>
    </row>
    <row r="1419" spans="1:14" s="170" customFormat="1" ht="18" x14ac:dyDescent="0.25">
      <c r="A1419" s="250"/>
      <c r="B1419" s="10" t="s">
        <v>197</v>
      </c>
      <c r="C1419" s="279"/>
      <c r="D1419" s="6"/>
      <c r="E1419" s="6"/>
      <c r="F1419" s="246"/>
      <c r="G1419" s="6"/>
      <c r="H1419" s="6"/>
      <c r="I1419" s="6"/>
      <c r="J1419" s="6"/>
      <c r="K1419" s="6"/>
      <c r="L1419" s="279"/>
      <c r="M1419" s="279"/>
      <c r="N1419" s="246"/>
    </row>
    <row r="1420" spans="1:14" ht="110.25" x14ac:dyDescent="0.25">
      <c r="A1420" s="250">
        <v>98</v>
      </c>
      <c r="B1420" s="10" t="s">
        <v>1262</v>
      </c>
      <c r="C1420" s="250" t="s">
        <v>24</v>
      </c>
      <c r="D1420" s="251" t="s">
        <v>25</v>
      </c>
      <c r="E1420" s="251" t="s">
        <v>25</v>
      </c>
      <c r="F1420" s="251" t="s">
        <v>1259</v>
      </c>
      <c r="G1420" s="250">
        <v>67</v>
      </c>
      <c r="H1420" s="250">
        <v>68</v>
      </c>
      <c r="I1420" s="250">
        <v>69</v>
      </c>
      <c r="J1420" s="250">
        <v>70</v>
      </c>
      <c r="K1420" s="250">
        <v>70</v>
      </c>
      <c r="L1420" s="250" t="s">
        <v>25</v>
      </c>
      <c r="M1420" s="250" t="s">
        <v>25</v>
      </c>
      <c r="N1420" s="251" t="s">
        <v>25</v>
      </c>
    </row>
    <row r="1421" spans="1:14" ht="18" x14ac:dyDescent="0.25">
      <c r="A1421" s="307"/>
      <c r="B1421" s="10" t="s">
        <v>29</v>
      </c>
      <c r="C1421" s="250"/>
      <c r="D1421" s="307"/>
      <c r="E1421" s="307"/>
      <c r="F1421" s="251"/>
      <c r="G1421" s="307"/>
      <c r="H1421" s="307"/>
      <c r="I1421" s="307"/>
      <c r="J1421" s="307"/>
      <c r="K1421" s="307"/>
      <c r="L1421" s="307"/>
      <c r="M1421" s="307"/>
      <c r="N1421" s="251"/>
    </row>
    <row r="1422" spans="1:14" s="148" customFormat="1" ht="72" x14ac:dyDescent="0.25">
      <c r="A1422" s="279">
        <v>1</v>
      </c>
      <c r="B1422" s="213" t="s">
        <v>1263</v>
      </c>
      <c r="C1422" s="270" t="s">
        <v>232</v>
      </c>
      <c r="D1422" s="270" t="s">
        <v>1243</v>
      </c>
      <c r="E1422" s="278" t="s">
        <v>33</v>
      </c>
      <c r="F1422" s="273" t="s">
        <v>1238</v>
      </c>
      <c r="G1422" s="215">
        <v>135.6</v>
      </c>
      <c r="H1422" s="215">
        <v>138.6</v>
      </c>
      <c r="I1422" s="215">
        <v>93</v>
      </c>
      <c r="J1422" s="215">
        <v>97.2</v>
      </c>
      <c r="K1422" s="215">
        <v>102</v>
      </c>
      <c r="L1422" s="207">
        <f>SUM(G1422:K1422)</f>
        <v>566.4</v>
      </c>
      <c r="M1422" s="270" t="s">
        <v>145</v>
      </c>
      <c r="N1422" s="125">
        <v>255057000</v>
      </c>
    </row>
    <row r="1423" spans="1:14" ht="54" x14ac:dyDescent="0.25">
      <c r="A1423" s="278">
        <v>2</v>
      </c>
      <c r="B1423" s="124" t="s">
        <v>1264</v>
      </c>
      <c r="C1423" s="270" t="s">
        <v>232</v>
      </c>
      <c r="D1423" s="279" t="s">
        <v>48</v>
      </c>
      <c r="E1423" s="279">
        <v>2021</v>
      </c>
      <c r="F1423" s="246" t="s">
        <v>1256</v>
      </c>
      <c r="G1423" s="123">
        <v>975</v>
      </c>
      <c r="H1423" s="123"/>
      <c r="I1423" s="123"/>
      <c r="J1423" s="123"/>
      <c r="K1423" s="123"/>
      <c r="L1423" s="118">
        <f>SUM(G1423:K1423)</f>
        <v>975</v>
      </c>
      <c r="M1423" s="278" t="s">
        <v>234</v>
      </c>
      <c r="N1423" s="288" t="s">
        <v>25</v>
      </c>
    </row>
    <row r="1424" spans="1:14" ht="23.25" hidden="1" x14ac:dyDescent="0.25">
      <c r="A1424" s="396"/>
      <c r="B1424" s="409" t="s">
        <v>143</v>
      </c>
      <c r="C1424" s="394"/>
      <c r="D1424" s="394"/>
      <c r="E1424" s="396"/>
      <c r="F1424" s="392"/>
      <c r="G1424" s="413"/>
      <c r="H1424" s="407"/>
      <c r="I1424" s="414"/>
      <c r="J1424" s="414"/>
      <c r="K1424" s="414"/>
      <c r="L1424" s="413"/>
      <c r="M1424" s="396"/>
      <c r="N1424" s="393"/>
    </row>
    <row r="1425" spans="1:14" ht="23.25" hidden="1" x14ac:dyDescent="0.25">
      <c r="A1425" s="396"/>
      <c r="B1425" s="409" t="s">
        <v>203</v>
      </c>
      <c r="C1425" s="394"/>
      <c r="D1425" s="394"/>
      <c r="E1425" s="396"/>
      <c r="F1425" s="392"/>
      <c r="G1425" s="414">
        <f>G1422</f>
        <v>135.6</v>
      </c>
      <c r="H1425" s="414">
        <f>H1422</f>
        <v>138.6</v>
      </c>
      <c r="I1425" s="414">
        <f>I1422</f>
        <v>93</v>
      </c>
      <c r="J1425" s="414">
        <f>J1422</f>
        <v>97.2</v>
      </c>
      <c r="K1425" s="414">
        <f>K1422</f>
        <v>102</v>
      </c>
      <c r="L1425" s="414">
        <f>G1425+H1425+I1425+J1425+K1425</f>
        <v>566.4</v>
      </c>
      <c r="M1425" s="407"/>
      <c r="N1425" s="393"/>
    </row>
    <row r="1426" spans="1:14" ht="23.25" hidden="1" x14ac:dyDescent="0.25">
      <c r="A1426" s="396"/>
      <c r="B1426" s="409" t="s">
        <v>234</v>
      </c>
      <c r="C1426" s="394"/>
      <c r="D1426" s="394"/>
      <c r="E1426" s="396"/>
      <c r="F1426" s="392"/>
      <c r="G1426" s="414">
        <f>G1423</f>
        <v>975</v>
      </c>
      <c r="H1426" s="414"/>
      <c r="I1426" s="414"/>
      <c r="J1426" s="414"/>
      <c r="K1426" s="414"/>
      <c r="L1426" s="414"/>
      <c r="M1426" s="396"/>
      <c r="N1426" s="393"/>
    </row>
    <row r="1427" spans="1:14" s="170" customFormat="1" ht="18" x14ac:dyDescent="0.25">
      <c r="A1427" s="250"/>
      <c r="B1427" s="10" t="s">
        <v>197</v>
      </c>
      <c r="C1427" s="279"/>
      <c r="D1427" s="6"/>
      <c r="E1427" s="6"/>
      <c r="F1427" s="246"/>
      <c r="G1427" s="6"/>
      <c r="H1427" s="6"/>
      <c r="I1427" s="6"/>
      <c r="J1427" s="6"/>
      <c r="K1427" s="6"/>
      <c r="L1427" s="279"/>
      <c r="M1427" s="279"/>
      <c r="N1427" s="246"/>
    </row>
    <row r="1428" spans="1:14" ht="92.25" x14ac:dyDescent="0.25">
      <c r="A1428" s="250">
        <v>99</v>
      </c>
      <c r="B1428" s="10" t="s">
        <v>1265</v>
      </c>
      <c r="C1428" s="250" t="s">
        <v>1266</v>
      </c>
      <c r="D1428" s="251" t="s">
        <v>25</v>
      </c>
      <c r="E1428" s="251" t="s">
        <v>25</v>
      </c>
      <c r="F1428" s="251" t="s">
        <v>1259</v>
      </c>
      <c r="G1428" s="12">
        <v>939</v>
      </c>
      <c r="H1428" s="12">
        <v>1019</v>
      </c>
      <c r="I1428" s="12">
        <v>1108</v>
      </c>
      <c r="J1428" s="12">
        <v>1196</v>
      </c>
      <c r="K1428" s="12">
        <v>1329</v>
      </c>
      <c r="L1428" s="250" t="s">
        <v>25</v>
      </c>
      <c r="M1428" s="250" t="s">
        <v>25</v>
      </c>
      <c r="N1428" s="251" t="s">
        <v>25</v>
      </c>
    </row>
    <row r="1429" spans="1:14" ht="18" x14ac:dyDescent="0.25">
      <c r="A1429" s="307"/>
      <c r="B1429" s="10" t="s">
        <v>29</v>
      </c>
      <c r="C1429" s="250"/>
      <c r="D1429" s="307"/>
      <c r="E1429" s="307"/>
      <c r="F1429" s="251"/>
      <c r="G1429" s="307"/>
      <c r="H1429" s="307"/>
      <c r="I1429" s="307"/>
      <c r="J1429" s="307"/>
      <c r="K1429" s="307"/>
      <c r="L1429" s="307"/>
      <c r="M1429" s="307"/>
      <c r="N1429" s="251"/>
    </row>
    <row r="1430" spans="1:14" s="148" customFormat="1" ht="72" x14ac:dyDescent="0.25">
      <c r="A1430" s="279">
        <v>1</v>
      </c>
      <c r="B1430" s="213" t="s">
        <v>1267</v>
      </c>
      <c r="C1430" s="270" t="s">
        <v>232</v>
      </c>
      <c r="D1430" s="278" t="s">
        <v>1268</v>
      </c>
      <c r="E1430" s="278" t="s">
        <v>33</v>
      </c>
      <c r="F1430" s="273" t="s">
        <v>1238</v>
      </c>
      <c r="G1430" s="25">
        <v>5.6</v>
      </c>
      <c r="H1430" s="215">
        <v>5.9</v>
      </c>
      <c r="I1430" s="215">
        <v>6.2</v>
      </c>
      <c r="J1430" s="215">
        <v>6.5</v>
      </c>
      <c r="K1430" s="215">
        <v>6.8</v>
      </c>
      <c r="L1430" s="207">
        <f>SUM(G1430:K1430)</f>
        <v>31</v>
      </c>
      <c r="M1430" s="270" t="s">
        <v>145</v>
      </c>
      <c r="N1430" s="125">
        <v>255046000</v>
      </c>
    </row>
    <row r="1431" spans="1:14" ht="23.25" hidden="1" x14ac:dyDescent="0.25">
      <c r="A1431" s="396"/>
      <c r="B1431" s="409" t="s">
        <v>143</v>
      </c>
      <c r="C1431" s="394"/>
      <c r="D1431" s="394"/>
      <c r="E1431" s="396"/>
      <c r="F1431" s="392"/>
      <c r="G1431" s="413"/>
      <c r="H1431" s="407"/>
      <c r="I1431" s="414"/>
      <c r="J1431" s="414"/>
      <c r="K1431" s="414"/>
      <c r="L1431" s="413"/>
      <c r="M1431" s="396"/>
      <c r="N1431" s="393"/>
    </row>
    <row r="1432" spans="1:14" ht="23.25" hidden="1" x14ac:dyDescent="0.25">
      <c r="A1432" s="396"/>
      <c r="B1432" s="409" t="s">
        <v>203</v>
      </c>
      <c r="C1432" s="394"/>
      <c r="D1432" s="394"/>
      <c r="E1432" s="396"/>
      <c r="F1432" s="392"/>
      <c r="G1432" s="414">
        <f>G1430</f>
        <v>5.6</v>
      </c>
      <c r="H1432" s="414">
        <f>H1430</f>
        <v>5.9</v>
      </c>
      <c r="I1432" s="414">
        <f>I1430</f>
        <v>6.2</v>
      </c>
      <c r="J1432" s="414">
        <f>J1430</f>
        <v>6.5</v>
      </c>
      <c r="K1432" s="414">
        <f>K1430</f>
        <v>6.8</v>
      </c>
      <c r="L1432" s="414">
        <f>G1432+H1432+I1432+J1432+K1432</f>
        <v>31</v>
      </c>
      <c r="M1432" s="407"/>
      <c r="N1432" s="393"/>
    </row>
    <row r="1433" spans="1:14" ht="23.25" hidden="1" x14ac:dyDescent="0.25">
      <c r="A1433" s="396"/>
      <c r="B1433" s="409" t="s">
        <v>234</v>
      </c>
      <c r="C1433" s="394"/>
      <c r="D1433" s="394"/>
      <c r="E1433" s="396"/>
      <c r="F1433" s="392"/>
      <c r="G1433" s="414"/>
      <c r="H1433" s="414"/>
      <c r="I1433" s="414"/>
      <c r="J1433" s="414"/>
      <c r="K1433" s="414"/>
      <c r="L1433" s="414"/>
      <c r="M1433" s="396"/>
      <c r="N1433" s="393"/>
    </row>
    <row r="1434" spans="1:14" s="170" customFormat="1" ht="18" x14ac:dyDescent="0.25">
      <c r="A1434" s="250"/>
      <c r="B1434" s="10" t="s">
        <v>197</v>
      </c>
      <c r="C1434" s="279"/>
      <c r="D1434" s="6"/>
      <c r="E1434" s="6"/>
      <c r="F1434" s="246"/>
      <c r="G1434" s="6"/>
      <c r="H1434" s="6"/>
      <c r="I1434" s="6"/>
      <c r="J1434" s="6"/>
      <c r="K1434" s="6"/>
      <c r="L1434" s="279"/>
      <c r="M1434" s="279"/>
      <c r="N1434" s="246"/>
    </row>
    <row r="1435" spans="1:14" ht="110.25" x14ac:dyDescent="0.25">
      <c r="A1435" s="250">
        <v>100</v>
      </c>
      <c r="B1435" s="10" t="s">
        <v>1269</v>
      </c>
      <c r="C1435" s="250" t="s">
        <v>1270</v>
      </c>
      <c r="D1435" s="251" t="s">
        <v>25</v>
      </c>
      <c r="E1435" s="251" t="s">
        <v>25</v>
      </c>
      <c r="F1435" s="251" t="s">
        <v>1259</v>
      </c>
      <c r="G1435" s="12">
        <v>35.237000000000002</v>
      </c>
      <c r="H1435" s="12">
        <v>39.049999999999997</v>
      </c>
      <c r="I1435" s="12">
        <v>42.773000000000003</v>
      </c>
      <c r="J1435" s="12">
        <v>48.246000000000002</v>
      </c>
      <c r="K1435" s="12">
        <v>53.527000000000001</v>
      </c>
      <c r="L1435" s="250" t="s">
        <v>25</v>
      </c>
      <c r="M1435" s="250" t="s">
        <v>25</v>
      </c>
      <c r="N1435" s="251" t="s">
        <v>25</v>
      </c>
    </row>
    <row r="1436" spans="1:14" ht="18" x14ac:dyDescent="0.25">
      <c r="A1436" s="307"/>
      <c r="B1436" s="10" t="s">
        <v>29</v>
      </c>
      <c r="C1436" s="250"/>
      <c r="D1436" s="307"/>
      <c r="E1436" s="307"/>
      <c r="F1436" s="251"/>
      <c r="G1436" s="307"/>
      <c r="H1436" s="307"/>
      <c r="I1436" s="307"/>
      <c r="J1436" s="307"/>
      <c r="K1436" s="307"/>
      <c r="L1436" s="307"/>
      <c r="M1436" s="307"/>
      <c r="N1436" s="251"/>
    </row>
    <row r="1437" spans="1:14" s="148" customFormat="1" ht="54" x14ac:dyDescent="0.25">
      <c r="A1437" s="279">
        <v>1</v>
      </c>
      <c r="B1437" s="216" t="s">
        <v>1271</v>
      </c>
      <c r="C1437" s="270" t="s">
        <v>232</v>
      </c>
      <c r="D1437" s="270" t="s">
        <v>1243</v>
      </c>
      <c r="E1437" s="278" t="s">
        <v>33</v>
      </c>
      <c r="F1437" s="273" t="s">
        <v>1238</v>
      </c>
      <c r="G1437" s="23">
        <v>139.9</v>
      </c>
      <c r="H1437" s="212">
        <v>206.1</v>
      </c>
      <c r="I1437" s="212">
        <v>268.89999999999998</v>
      </c>
      <c r="J1437" s="212">
        <v>281</v>
      </c>
      <c r="K1437" s="212">
        <v>288</v>
      </c>
      <c r="L1437" s="118">
        <f>SUM(G1437:K1437)</f>
        <v>1183.9000000000001</v>
      </c>
      <c r="M1437" s="270" t="s">
        <v>145</v>
      </c>
      <c r="N1437" s="125">
        <v>255014000</v>
      </c>
    </row>
    <row r="1438" spans="1:14" ht="23.25" hidden="1" x14ac:dyDescent="0.25">
      <c r="A1438" s="396"/>
      <c r="B1438" s="409" t="s">
        <v>143</v>
      </c>
      <c r="C1438" s="394"/>
      <c r="D1438" s="394"/>
      <c r="E1438" s="396"/>
      <c r="F1438" s="392"/>
      <c r="G1438" s="413"/>
      <c r="H1438" s="407"/>
      <c r="I1438" s="414"/>
      <c r="J1438" s="414"/>
      <c r="K1438" s="414"/>
      <c r="L1438" s="413"/>
      <c r="M1438" s="396"/>
      <c r="N1438" s="393"/>
    </row>
    <row r="1439" spans="1:14" ht="23.25" hidden="1" x14ac:dyDescent="0.25">
      <c r="A1439" s="396"/>
      <c r="B1439" s="409" t="s">
        <v>203</v>
      </c>
      <c r="C1439" s="394"/>
      <c r="D1439" s="394"/>
      <c r="E1439" s="396"/>
      <c r="F1439" s="392"/>
      <c r="G1439" s="414">
        <f>G1437</f>
        <v>139.9</v>
      </c>
      <c r="H1439" s="414">
        <f>H1437</f>
        <v>206.1</v>
      </c>
      <c r="I1439" s="414">
        <f>I1437</f>
        <v>268.89999999999998</v>
      </c>
      <c r="J1439" s="414">
        <f>J1437</f>
        <v>281</v>
      </c>
      <c r="K1439" s="414">
        <f>K1437</f>
        <v>288</v>
      </c>
      <c r="L1439" s="414">
        <f>G1439+H1439+I1439+J1439+K1439</f>
        <v>1183.9000000000001</v>
      </c>
      <c r="M1439" s="407"/>
      <c r="N1439" s="393"/>
    </row>
    <row r="1440" spans="1:14" ht="23.25" hidden="1" x14ac:dyDescent="0.25">
      <c r="A1440" s="396"/>
      <c r="B1440" s="409" t="s">
        <v>234</v>
      </c>
      <c r="C1440" s="394"/>
      <c r="D1440" s="394"/>
      <c r="E1440" s="396"/>
      <c r="F1440" s="392"/>
      <c r="G1440" s="414"/>
      <c r="H1440" s="414"/>
      <c r="I1440" s="414"/>
      <c r="J1440" s="414"/>
      <c r="K1440" s="414"/>
      <c r="L1440" s="414"/>
      <c r="M1440" s="396"/>
      <c r="N1440" s="393"/>
    </row>
    <row r="1441" spans="1:14" s="170" customFormat="1" ht="18" x14ac:dyDescent="0.25">
      <c r="A1441" s="250"/>
      <c r="B1441" s="10" t="s">
        <v>197</v>
      </c>
      <c r="C1441" s="279"/>
      <c r="D1441" s="6"/>
      <c r="E1441" s="6"/>
      <c r="F1441" s="246"/>
      <c r="G1441" s="6"/>
      <c r="H1441" s="6"/>
      <c r="I1441" s="6"/>
      <c r="J1441" s="6"/>
      <c r="K1441" s="6"/>
      <c r="L1441" s="279"/>
      <c r="M1441" s="279"/>
      <c r="N1441" s="246"/>
    </row>
    <row r="1442" spans="1:14" ht="110.25" x14ac:dyDescent="0.25">
      <c r="A1442" s="250">
        <v>101</v>
      </c>
      <c r="B1442" s="10" t="s">
        <v>1272</v>
      </c>
      <c r="C1442" s="250" t="s">
        <v>24</v>
      </c>
      <c r="D1442" s="251" t="s">
        <v>25</v>
      </c>
      <c r="E1442" s="251" t="s">
        <v>25</v>
      </c>
      <c r="F1442" s="251" t="s">
        <v>1259</v>
      </c>
      <c r="G1442" s="12">
        <v>113.2</v>
      </c>
      <c r="H1442" s="12">
        <v>82.8</v>
      </c>
      <c r="I1442" s="12">
        <v>125</v>
      </c>
      <c r="J1442" s="12">
        <v>133</v>
      </c>
      <c r="K1442" s="12">
        <v>141.69999999999999</v>
      </c>
      <c r="L1442" s="250" t="s">
        <v>25</v>
      </c>
      <c r="M1442" s="250" t="s">
        <v>25</v>
      </c>
      <c r="N1442" s="251" t="s">
        <v>25</v>
      </c>
    </row>
    <row r="1443" spans="1:14" ht="18" x14ac:dyDescent="0.25">
      <c r="A1443" s="307"/>
      <c r="B1443" s="10" t="s">
        <v>29</v>
      </c>
      <c r="C1443" s="250"/>
      <c r="D1443" s="307"/>
      <c r="E1443" s="307"/>
      <c r="F1443" s="251"/>
      <c r="G1443" s="307"/>
      <c r="H1443" s="307"/>
      <c r="I1443" s="307"/>
      <c r="J1443" s="307"/>
      <c r="K1443" s="307"/>
      <c r="L1443" s="307"/>
      <c r="M1443" s="307"/>
      <c r="N1443" s="251"/>
    </row>
    <row r="1444" spans="1:14" s="148" customFormat="1" ht="82.5" customHeight="1" x14ac:dyDescent="0.25">
      <c r="A1444" s="278">
        <v>1</v>
      </c>
      <c r="B1444" s="280" t="s">
        <v>1273</v>
      </c>
      <c r="C1444" s="278" t="s">
        <v>232</v>
      </c>
      <c r="D1444" s="270" t="s">
        <v>1243</v>
      </c>
      <c r="E1444" s="278" t="s">
        <v>33</v>
      </c>
      <c r="F1444" s="273" t="s">
        <v>1238</v>
      </c>
      <c r="G1444" s="212">
        <v>726.1</v>
      </c>
      <c r="H1444" s="212">
        <v>524.79999999999995</v>
      </c>
      <c r="I1444" s="212">
        <v>551</v>
      </c>
      <c r="J1444" s="212">
        <v>575.79999999999995</v>
      </c>
      <c r="K1444" s="212">
        <v>606.29999999999995</v>
      </c>
      <c r="L1444" s="32">
        <f>SUM(G1444:K1444)</f>
        <v>2984</v>
      </c>
      <c r="M1444" s="278" t="s">
        <v>145</v>
      </c>
      <c r="N1444" s="297">
        <v>255002000</v>
      </c>
    </row>
    <row r="1445" spans="1:14" ht="23.25" hidden="1" x14ac:dyDescent="0.25">
      <c r="A1445" s="396"/>
      <c r="B1445" s="409" t="s">
        <v>143</v>
      </c>
      <c r="C1445" s="394"/>
      <c r="D1445" s="394"/>
      <c r="E1445" s="396"/>
      <c r="F1445" s="392"/>
      <c r="G1445" s="413"/>
      <c r="H1445" s="407"/>
      <c r="I1445" s="414"/>
      <c r="J1445" s="414"/>
      <c r="K1445" s="414"/>
      <c r="L1445" s="413"/>
      <c r="M1445" s="396"/>
      <c r="N1445" s="393"/>
    </row>
    <row r="1446" spans="1:14" ht="21" hidden="1" customHeight="1" x14ac:dyDescent="0.25">
      <c r="A1446" s="396"/>
      <c r="B1446" s="409" t="s">
        <v>203</v>
      </c>
      <c r="C1446" s="394"/>
      <c r="D1446" s="394"/>
      <c r="E1446" s="396"/>
      <c r="F1446" s="392"/>
      <c r="G1446" s="414">
        <f>G1444</f>
        <v>726.1</v>
      </c>
      <c r="H1446" s="414">
        <f>H1444</f>
        <v>524.79999999999995</v>
      </c>
      <c r="I1446" s="414">
        <f>I1444</f>
        <v>551</v>
      </c>
      <c r="J1446" s="414">
        <f>J1444</f>
        <v>575.79999999999995</v>
      </c>
      <c r="K1446" s="414">
        <f>K1444</f>
        <v>606.29999999999995</v>
      </c>
      <c r="L1446" s="414">
        <f>G1446+H1446+I1446+J1446+K1446</f>
        <v>2984</v>
      </c>
      <c r="M1446" s="407"/>
      <c r="N1446" s="393"/>
    </row>
    <row r="1447" spans="1:14" ht="20.25" hidden="1" customHeight="1" x14ac:dyDescent="0.25">
      <c r="A1447" s="396"/>
      <c r="B1447" s="409" t="s">
        <v>234</v>
      </c>
      <c r="C1447" s="394"/>
      <c r="D1447" s="394"/>
      <c r="E1447" s="396"/>
      <c r="F1447" s="392"/>
      <c r="G1447" s="414"/>
      <c r="H1447" s="414"/>
      <c r="I1447" s="414"/>
      <c r="J1447" s="414"/>
      <c r="K1447" s="414"/>
      <c r="L1447" s="414"/>
      <c r="M1447" s="396"/>
      <c r="N1447" s="393"/>
    </row>
    <row r="1448" spans="1:14" s="170" customFormat="1" ht="18" x14ac:dyDescent="0.25">
      <c r="A1448" s="250"/>
      <c r="B1448" s="10" t="s">
        <v>197</v>
      </c>
      <c r="C1448" s="279"/>
      <c r="D1448" s="6"/>
      <c r="E1448" s="6"/>
      <c r="F1448" s="246"/>
      <c r="G1448" s="6"/>
      <c r="H1448" s="6"/>
      <c r="I1448" s="6"/>
      <c r="J1448" s="6"/>
      <c r="K1448" s="6"/>
      <c r="L1448" s="279"/>
      <c r="M1448" s="279"/>
      <c r="N1448" s="246"/>
    </row>
    <row r="1449" spans="1:14" s="169" customFormat="1" ht="110.25" x14ac:dyDescent="0.25">
      <c r="A1449" s="250">
        <v>102</v>
      </c>
      <c r="B1449" s="10" t="s">
        <v>1274</v>
      </c>
      <c r="C1449" s="250" t="s">
        <v>24</v>
      </c>
      <c r="D1449" s="251" t="s">
        <v>25</v>
      </c>
      <c r="E1449" s="251" t="s">
        <v>25</v>
      </c>
      <c r="F1449" s="251" t="s">
        <v>1259</v>
      </c>
      <c r="G1449" s="12">
        <v>112.4</v>
      </c>
      <c r="H1449" s="12">
        <v>56.8</v>
      </c>
      <c r="I1449" s="12">
        <v>166.6</v>
      </c>
      <c r="J1449" s="12">
        <v>181.8</v>
      </c>
      <c r="K1449" s="12">
        <v>205.9</v>
      </c>
      <c r="L1449" s="250" t="s">
        <v>25</v>
      </c>
      <c r="M1449" s="250" t="s">
        <v>25</v>
      </c>
      <c r="N1449" s="251" t="s">
        <v>25</v>
      </c>
    </row>
    <row r="1450" spans="1:14" ht="18" x14ac:dyDescent="0.25">
      <c r="A1450" s="307"/>
      <c r="B1450" s="10" t="s">
        <v>29</v>
      </c>
      <c r="C1450" s="250"/>
      <c r="D1450" s="307"/>
      <c r="E1450" s="307"/>
      <c r="F1450" s="251"/>
      <c r="G1450" s="307"/>
      <c r="H1450" s="307"/>
      <c r="I1450" s="307"/>
      <c r="J1450" s="307"/>
      <c r="K1450" s="307"/>
      <c r="L1450" s="307"/>
      <c r="M1450" s="307"/>
      <c r="N1450" s="251"/>
    </row>
    <row r="1451" spans="1:14" s="148" customFormat="1" ht="97.5" customHeight="1" x14ac:dyDescent="0.25">
      <c r="A1451" s="475">
        <v>1</v>
      </c>
      <c r="B1451" s="511" t="s">
        <v>1275</v>
      </c>
      <c r="C1451" s="434" t="s">
        <v>232</v>
      </c>
      <c r="D1451" s="434" t="s">
        <v>1243</v>
      </c>
      <c r="E1451" s="434" t="s">
        <v>33</v>
      </c>
      <c r="F1451" s="437" t="s">
        <v>1238</v>
      </c>
      <c r="G1451" s="270">
        <v>1342.9</v>
      </c>
      <c r="H1451" s="212">
        <v>467.9</v>
      </c>
      <c r="I1451" s="212">
        <v>476</v>
      </c>
      <c r="J1451" s="212">
        <v>497.5</v>
      </c>
      <c r="K1451" s="212">
        <v>523.70000000000005</v>
      </c>
      <c r="L1451" s="118">
        <f>SUM(G1451:K1451)</f>
        <v>3308</v>
      </c>
      <c r="M1451" s="270" t="s">
        <v>145</v>
      </c>
      <c r="N1451" s="505">
        <v>255047000</v>
      </c>
    </row>
    <row r="1452" spans="1:14" s="148" customFormat="1" ht="18" x14ac:dyDescent="0.25">
      <c r="A1452" s="476"/>
      <c r="B1452" s="512"/>
      <c r="C1452" s="436"/>
      <c r="D1452" s="436"/>
      <c r="E1452" s="436"/>
      <c r="F1452" s="439"/>
      <c r="G1452" s="23">
        <v>186.1</v>
      </c>
      <c r="H1452" s="223">
        <v>0</v>
      </c>
      <c r="I1452" s="223">
        <v>0</v>
      </c>
      <c r="J1452" s="223">
        <v>0</v>
      </c>
      <c r="K1452" s="223">
        <v>0</v>
      </c>
      <c r="L1452" s="118">
        <f>SUM(G1452:K1452)</f>
        <v>186.1</v>
      </c>
      <c r="M1452" s="270" t="s">
        <v>143</v>
      </c>
      <c r="N1452" s="506"/>
    </row>
    <row r="1453" spans="1:14" ht="23.25" hidden="1" x14ac:dyDescent="0.25">
      <c r="A1453" s="396"/>
      <c r="B1453" s="409" t="s">
        <v>143</v>
      </c>
      <c r="C1453" s="394"/>
      <c r="D1453" s="394"/>
      <c r="E1453" s="396"/>
      <c r="F1453" s="392"/>
      <c r="G1453" s="414">
        <f>G1452</f>
        <v>186.1</v>
      </c>
      <c r="H1453" s="414"/>
      <c r="I1453" s="414"/>
      <c r="J1453" s="414"/>
      <c r="K1453" s="414"/>
      <c r="L1453" s="414">
        <f>G1453</f>
        <v>186.1</v>
      </c>
      <c r="M1453" s="396"/>
      <c r="N1453" s="393"/>
    </row>
    <row r="1454" spans="1:14" ht="23.25" hidden="1" x14ac:dyDescent="0.25">
      <c r="A1454" s="396"/>
      <c r="B1454" s="409" t="s">
        <v>203</v>
      </c>
      <c r="C1454" s="394"/>
      <c r="D1454" s="394"/>
      <c r="E1454" s="396"/>
      <c r="F1454" s="392"/>
      <c r="G1454" s="396">
        <v>1342.9</v>
      </c>
      <c r="H1454" s="423">
        <v>467.9</v>
      </c>
      <c r="I1454" s="423">
        <v>476</v>
      </c>
      <c r="J1454" s="423">
        <v>497.5</v>
      </c>
      <c r="K1454" s="423">
        <v>523.70000000000005</v>
      </c>
      <c r="L1454" s="407">
        <f>G1454+H1454+I1454+J1454+K1454</f>
        <v>3308</v>
      </c>
      <c r="M1454" s="407"/>
      <c r="N1454" s="393"/>
    </row>
    <row r="1455" spans="1:14" ht="23.25" hidden="1" x14ac:dyDescent="0.25">
      <c r="A1455" s="396"/>
      <c r="B1455" s="409" t="s">
        <v>234</v>
      </c>
      <c r="C1455" s="394"/>
      <c r="D1455" s="394"/>
      <c r="E1455" s="396"/>
      <c r="F1455" s="392"/>
      <c r="G1455" s="414"/>
      <c r="H1455" s="414"/>
      <c r="I1455" s="414"/>
      <c r="J1455" s="414"/>
      <c r="K1455" s="414"/>
      <c r="L1455" s="414"/>
      <c r="M1455" s="396"/>
      <c r="N1455" s="393"/>
    </row>
    <row r="1456" spans="1:14" s="169" customFormat="1" ht="18" x14ac:dyDescent="0.25">
      <c r="A1456" s="250"/>
      <c r="B1456" s="10" t="s">
        <v>197</v>
      </c>
      <c r="C1456" s="279"/>
      <c r="D1456" s="6"/>
      <c r="E1456" s="6"/>
      <c r="F1456" s="246"/>
      <c r="G1456" s="6"/>
      <c r="H1456" s="6"/>
      <c r="I1456" s="6"/>
      <c r="J1456" s="6"/>
      <c r="K1456" s="6"/>
      <c r="L1456" s="279"/>
      <c r="M1456" s="279"/>
      <c r="N1456" s="246"/>
    </row>
    <row r="1457" spans="1:14" s="170" customFormat="1" ht="110.25" x14ac:dyDescent="0.25">
      <c r="A1457" s="250">
        <v>103</v>
      </c>
      <c r="B1457" s="10" t="s">
        <v>1276</v>
      </c>
      <c r="C1457" s="250" t="s">
        <v>1277</v>
      </c>
      <c r="D1457" s="251" t="s">
        <v>25</v>
      </c>
      <c r="E1457" s="251" t="s">
        <v>25</v>
      </c>
      <c r="F1457" s="251" t="s">
        <v>1259</v>
      </c>
      <c r="G1457" s="12">
        <v>79.3</v>
      </c>
      <c r="H1457" s="12">
        <v>147.1</v>
      </c>
      <c r="I1457" s="12">
        <v>156.80000000000001</v>
      </c>
      <c r="J1457" s="12">
        <v>196.1</v>
      </c>
      <c r="K1457" s="12">
        <v>196.1</v>
      </c>
      <c r="L1457" s="250" t="s">
        <v>25</v>
      </c>
      <c r="M1457" s="250" t="s">
        <v>25</v>
      </c>
      <c r="N1457" s="251" t="s">
        <v>25</v>
      </c>
    </row>
    <row r="1458" spans="1:14" ht="18" x14ac:dyDescent="0.25">
      <c r="A1458" s="307"/>
      <c r="B1458" s="10" t="s">
        <v>29</v>
      </c>
      <c r="C1458" s="250"/>
      <c r="D1458" s="307"/>
      <c r="E1458" s="307"/>
      <c r="F1458" s="251"/>
      <c r="G1458" s="307"/>
      <c r="H1458" s="307"/>
      <c r="I1458" s="307"/>
      <c r="J1458" s="307"/>
      <c r="K1458" s="307"/>
      <c r="L1458" s="307"/>
      <c r="M1458" s="307"/>
      <c r="N1458" s="251"/>
    </row>
    <row r="1459" spans="1:14" s="148" customFormat="1" ht="75.75" customHeight="1" x14ac:dyDescent="0.25">
      <c r="A1459" s="475">
        <v>1</v>
      </c>
      <c r="B1459" s="507" t="s">
        <v>1278</v>
      </c>
      <c r="C1459" s="434" t="s">
        <v>232</v>
      </c>
      <c r="D1459" s="434" t="s">
        <v>1243</v>
      </c>
      <c r="E1459" s="500" t="s">
        <v>33</v>
      </c>
      <c r="F1459" s="437" t="s">
        <v>1238</v>
      </c>
      <c r="G1459" s="270">
        <v>70.400000000000006</v>
      </c>
      <c r="H1459" s="270">
        <v>0</v>
      </c>
      <c r="I1459" s="270">
        <v>0</v>
      </c>
      <c r="J1459" s="270">
        <v>0</v>
      </c>
      <c r="K1459" s="270">
        <v>0</v>
      </c>
      <c r="L1459" s="118">
        <f>SUM(G1459:K1459)</f>
        <v>70.400000000000006</v>
      </c>
      <c r="M1459" s="278" t="s">
        <v>143</v>
      </c>
      <c r="N1459" s="505">
        <v>255008000</v>
      </c>
    </row>
    <row r="1460" spans="1:14" s="148" customFormat="1" ht="18" x14ac:dyDescent="0.25">
      <c r="A1460" s="476"/>
      <c r="B1460" s="507"/>
      <c r="C1460" s="436"/>
      <c r="D1460" s="436"/>
      <c r="E1460" s="503"/>
      <c r="F1460" s="439"/>
      <c r="G1460" s="270">
        <v>1214.8</v>
      </c>
      <c r="H1460" s="270">
        <v>1257.4000000000001</v>
      </c>
      <c r="I1460" s="270">
        <v>1320.2</v>
      </c>
      <c r="J1460" s="270">
        <v>1379.6</v>
      </c>
      <c r="K1460" s="270">
        <v>1428</v>
      </c>
      <c r="L1460" s="278">
        <f>SUM(G1460:K1460)</f>
        <v>6600</v>
      </c>
      <c r="M1460" s="270" t="s">
        <v>145</v>
      </c>
      <c r="N1460" s="506"/>
    </row>
    <row r="1461" spans="1:14" ht="23.25" hidden="1" x14ac:dyDescent="0.25">
      <c r="A1461" s="396"/>
      <c r="B1461" s="409" t="s">
        <v>143</v>
      </c>
      <c r="C1461" s="394"/>
      <c r="D1461" s="394"/>
      <c r="E1461" s="396"/>
      <c r="F1461" s="392"/>
      <c r="G1461" s="396">
        <v>70.400000000000006</v>
      </c>
      <c r="H1461" s="396">
        <v>0</v>
      </c>
      <c r="I1461" s="396">
        <v>0</v>
      </c>
      <c r="J1461" s="396">
        <v>0</v>
      </c>
      <c r="K1461" s="396">
        <v>0</v>
      </c>
      <c r="L1461" s="407">
        <f>SUM(G1461:K1461)</f>
        <v>70.400000000000006</v>
      </c>
      <c r="M1461" s="396"/>
      <c r="N1461" s="393"/>
    </row>
    <row r="1462" spans="1:14" ht="23.25" hidden="1" x14ac:dyDescent="0.25">
      <c r="A1462" s="396"/>
      <c r="B1462" s="409" t="s">
        <v>203</v>
      </c>
      <c r="C1462" s="394"/>
      <c r="D1462" s="394"/>
      <c r="E1462" s="396"/>
      <c r="F1462" s="392"/>
      <c r="G1462" s="396">
        <f>G1460</f>
        <v>1214.8</v>
      </c>
      <c r="H1462" s="423">
        <f>H1460</f>
        <v>1257.4000000000001</v>
      </c>
      <c r="I1462" s="423">
        <f>I1460</f>
        <v>1320.2</v>
      </c>
      <c r="J1462" s="423">
        <f>J1460</f>
        <v>1379.6</v>
      </c>
      <c r="K1462" s="423">
        <f>K1460</f>
        <v>1428</v>
      </c>
      <c r="L1462" s="407">
        <f>G1462+H1462+I1462+J1462+K1462</f>
        <v>6600</v>
      </c>
      <c r="M1462" s="407"/>
      <c r="N1462" s="393"/>
    </row>
    <row r="1463" spans="1:14" ht="23.25" hidden="1" x14ac:dyDescent="0.25">
      <c r="A1463" s="396"/>
      <c r="B1463" s="409" t="s">
        <v>234</v>
      </c>
      <c r="C1463" s="394"/>
      <c r="D1463" s="394"/>
      <c r="E1463" s="396"/>
      <c r="F1463" s="392"/>
      <c r="G1463" s="414"/>
      <c r="H1463" s="414"/>
      <c r="I1463" s="414"/>
      <c r="J1463" s="414"/>
      <c r="K1463" s="414"/>
      <c r="L1463" s="414"/>
      <c r="M1463" s="396"/>
      <c r="N1463" s="393"/>
    </row>
    <row r="1464" spans="1:14" s="170" customFormat="1" ht="18" x14ac:dyDescent="0.25">
      <c r="A1464" s="250"/>
      <c r="B1464" s="10" t="s">
        <v>197</v>
      </c>
      <c r="C1464" s="279"/>
      <c r="D1464" s="6"/>
      <c r="E1464" s="6"/>
      <c r="F1464" s="246"/>
      <c r="G1464" s="6"/>
      <c r="H1464" s="6"/>
      <c r="I1464" s="6"/>
      <c r="J1464" s="6"/>
      <c r="K1464" s="6"/>
      <c r="L1464" s="279"/>
      <c r="M1464" s="279"/>
      <c r="N1464" s="246"/>
    </row>
    <row r="1465" spans="1:14" ht="92.25" x14ac:dyDescent="0.25">
      <c r="A1465" s="250">
        <v>104</v>
      </c>
      <c r="B1465" s="10" t="s">
        <v>1279</v>
      </c>
      <c r="C1465" s="250" t="s">
        <v>1280</v>
      </c>
      <c r="D1465" s="251" t="s">
        <v>25</v>
      </c>
      <c r="E1465" s="251" t="s">
        <v>25</v>
      </c>
      <c r="F1465" s="251" t="s">
        <v>1259</v>
      </c>
      <c r="G1465" s="12">
        <v>369</v>
      </c>
      <c r="H1465" s="12">
        <v>372</v>
      </c>
      <c r="I1465" s="12">
        <v>376</v>
      </c>
      <c r="J1465" s="12">
        <v>381</v>
      </c>
      <c r="K1465" s="12">
        <v>387</v>
      </c>
      <c r="L1465" s="250" t="s">
        <v>25</v>
      </c>
      <c r="M1465" s="250" t="s">
        <v>25</v>
      </c>
      <c r="N1465" s="251" t="s">
        <v>25</v>
      </c>
    </row>
    <row r="1466" spans="1:14" ht="18" x14ac:dyDescent="0.25">
      <c r="A1466" s="307"/>
      <c r="B1466" s="10" t="s">
        <v>29</v>
      </c>
      <c r="C1466" s="250"/>
      <c r="D1466" s="307"/>
      <c r="E1466" s="307"/>
      <c r="F1466" s="251"/>
      <c r="G1466" s="307"/>
      <c r="H1466" s="307"/>
      <c r="I1466" s="307"/>
      <c r="J1466" s="307"/>
      <c r="K1466" s="307"/>
      <c r="L1466" s="307"/>
      <c r="M1466" s="307"/>
      <c r="N1466" s="251"/>
    </row>
    <row r="1467" spans="1:14" s="148" customFormat="1" ht="114" customHeight="1" x14ac:dyDescent="0.25">
      <c r="A1467" s="278">
        <v>1</v>
      </c>
      <c r="B1467" s="309" t="s">
        <v>1281</v>
      </c>
      <c r="C1467" s="278" t="s">
        <v>232</v>
      </c>
      <c r="D1467" s="270" t="s">
        <v>1243</v>
      </c>
      <c r="E1467" s="278" t="s">
        <v>33</v>
      </c>
      <c r="F1467" s="273" t="s">
        <v>1238</v>
      </c>
      <c r="G1467" s="23">
        <v>5859.6</v>
      </c>
      <c r="H1467" s="212">
        <v>5836.8</v>
      </c>
      <c r="I1467" s="212">
        <v>6128.5</v>
      </c>
      <c r="J1467" s="212">
        <v>6404.3</v>
      </c>
      <c r="K1467" s="212">
        <v>6628.5</v>
      </c>
      <c r="L1467" s="118">
        <f>SUM(G1467:K1467)</f>
        <v>30857.7</v>
      </c>
      <c r="M1467" s="270" t="s">
        <v>145</v>
      </c>
      <c r="N1467" s="125">
        <v>255053000</v>
      </c>
    </row>
    <row r="1468" spans="1:14" ht="23.25" hidden="1" x14ac:dyDescent="0.25">
      <c r="A1468" s="396"/>
      <c r="B1468" s="409" t="s">
        <v>143</v>
      </c>
      <c r="C1468" s="394"/>
      <c r="D1468" s="394"/>
      <c r="E1468" s="396"/>
      <c r="F1468" s="392"/>
      <c r="G1468" s="396"/>
      <c r="H1468" s="396"/>
      <c r="I1468" s="396"/>
      <c r="J1468" s="396"/>
      <c r="K1468" s="396"/>
      <c r="L1468" s="407"/>
      <c r="M1468" s="396"/>
      <c r="N1468" s="393"/>
    </row>
    <row r="1469" spans="1:14" ht="23.25" hidden="1" x14ac:dyDescent="0.25">
      <c r="A1469" s="396"/>
      <c r="B1469" s="409" t="s">
        <v>203</v>
      </c>
      <c r="C1469" s="394"/>
      <c r="D1469" s="394"/>
      <c r="E1469" s="396"/>
      <c r="F1469" s="392"/>
      <c r="G1469" s="396">
        <f>G1467</f>
        <v>5859.6</v>
      </c>
      <c r="H1469" s="423">
        <f>H1467</f>
        <v>5836.8</v>
      </c>
      <c r="I1469" s="423">
        <f>I1467</f>
        <v>6128.5</v>
      </c>
      <c r="J1469" s="423">
        <f>J1467</f>
        <v>6404.3</v>
      </c>
      <c r="K1469" s="423">
        <f>K1467</f>
        <v>6628.5</v>
      </c>
      <c r="L1469" s="407">
        <f>G1469+H1469+I1469+J1469+K1469</f>
        <v>30857.7</v>
      </c>
      <c r="M1469" s="407"/>
      <c r="N1469" s="393"/>
    </row>
    <row r="1470" spans="1:14" ht="23.25" hidden="1" x14ac:dyDescent="0.25">
      <c r="A1470" s="396"/>
      <c r="B1470" s="409" t="s">
        <v>234</v>
      </c>
      <c r="C1470" s="394"/>
      <c r="D1470" s="394"/>
      <c r="E1470" s="396"/>
      <c r="F1470" s="392"/>
      <c r="G1470" s="414"/>
      <c r="H1470" s="414"/>
      <c r="I1470" s="414"/>
      <c r="J1470" s="414"/>
      <c r="K1470" s="414"/>
      <c r="L1470" s="414"/>
      <c r="M1470" s="396"/>
      <c r="N1470" s="393"/>
    </row>
    <row r="1471" spans="1:14" s="153" customFormat="1" ht="39" customHeight="1" x14ac:dyDescent="0.25">
      <c r="A1471" s="250"/>
      <c r="B1471" s="10" t="s">
        <v>197</v>
      </c>
      <c r="C1471" s="279"/>
      <c r="D1471" s="6"/>
      <c r="E1471" s="6"/>
      <c r="F1471" s="246"/>
      <c r="G1471" s="6"/>
      <c r="H1471" s="6"/>
      <c r="I1471" s="6"/>
      <c r="J1471" s="6"/>
      <c r="K1471" s="6"/>
      <c r="L1471" s="279"/>
      <c r="M1471" s="279"/>
      <c r="N1471" s="246"/>
    </row>
    <row r="1472" spans="1:14" ht="74.25" x14ac:dyDescent="0.25">
      <c r="A1472" s="250">
        <v>105</v>
      </c>
      <c r="B1472" s="10" t="s">
        <v>1282</v>
      </c>
      <c r="C1472" s="250" t="s">
        <v>1283</v>
      </c>
      <c r="D1472" s="251" t="s">
        <v>25</v>
      </c>
      <c r="E1472" s="251" t="s">
        <v>25</v>
      </c>
      <c r="F1472" s="251" t="s">
        <v>1259</v>
      </c>
      <c r="G1472" s="250">
        <v>0.8</v>
      </c>
      <c r="H1472" s="250">
        <v>0.8</v>
      </c>
      <c r="I1472" s="250">
        <v>0.8</v>
      </c>
      <c r="J1472" s="250">
        <v>0.8</v>
      </c>
      <c r="K1472" s="250">
        <v>0.8</v>
      </c>
      <c r="L1472" s="250" t="s">
        <v>25</v>
      </c>
      <c r="M1472" s="250" t="s">
        <v>25</v>
      </c>
      <c r="N1472" s="251" t="s">
        <v>25</v>
      </c>
    </row>
    <row r="1473" spans="1:14" ht="18" x14ac:dyDescent="0.25">
      <c r="A1473" s="307"/>
      <c r="B1473" s="10" t="s">
        <v>29</v>
      </c>
      <c r="C1473" s="250"/>
      <c r="D1473" s="307"/>
      <c r="E1473" s="307"/>
      <c r="F1473" s="251"/>
      <c r="G1473" s="307"/>
      <c r="H1473" s="307"/>
      <c r="I1473" s="307"/>
      <c r="J1473" s="307"/>
      <c r="K1473" s="307"/>
      <c r="L1473" s="307"/>
      <c r="M1473" s="307"/>
      <c r="N1473" s="251"/>
    </row>
    <row r="1474" spans="1:14" s="154" customFormat="1" ht="18" x14ac:dyDescent="0.25">
      <c r="A1474" s="250"/>
      <c r="B1474" s="10" t="s">
        <v>197</v>
      </c>
      <c r="C1474" s="279"/>
      <c r="D1474" s="6"/>
      <c r="E1474" s="6"/>
      <c r="F1474" s="246"/>
      <c r="G1474" s="6"/>
      <c r="H1474" s="6"/>
      <c r="I1474" s="6"/>
      <c r="J1474" s="6"/>
      <c r="K1474" s="6"/>
      <c r="L1474" s="279"/>
      <c r="M1474" s="279"/>
      <c r="N1474" s="246"/>
    </row>
    <row r="1475" spans="1:14" ht="74.25" x14ac:dyDescent="0.25">
      <c r="A1475" s="250">
        <v>106</v>
      </c>
      <c r="B1475" s="10" t="s">
        <v>1284</v>
      </c>
      <c r="C1475" s="250" t="s">
        <v>1283</v>
      </c>
      <c r="D1475" s="251" t="s">
        <v>25</v>
      </c>
      <c r="E1475" s="251" t="s">
        <v>25</v>
      </c>
      <c r="F1475" s="251" t="s">
        <v>1259</v>
      </c>
      <c r="G1475" s="250">
        <v>4.0999999999999996</v>
      </c>
      <c r="H1475" s="250">
        <v>4</v>
      </c>
      <c r="I1475" s="250">
        <v>5</v>
      </c>
      <c r="J1475" s="250">
        <v>5</v>
      </c>
      <c r="K1475" s="250">
        <v>6</v>
      </c>
      <c r="L1475" s="250" t="s">
        <v>25</v>
      </c>
      <c r="M1475" s="250" t="s">
        <v>25</v>
      </c>
      <c r="N1475" s="251" t="s">
        <v>25</v>
      </c>
    </row>
    <row r="1476" spans="1:14" ht="18" x14ac:dyDescent="0.25">
      <c r="A1476" s="307"/>
      <c r="B1476" s="10" t="s">
        <v>29</v>
      </c>
      <c r="C1476" s="250"/>
      <c r="D1476" s="307"/>
      <c r="E1476" s="307"/>
      <c r="F1476" s="251"/>
      <c r="G1476" s="307"/>
      <c r="H1476" s="307"/>
      <c r="I1476" s="307"/>
      <c r="J1476" s="307"/>
      <c r="K1476" s="307"/>
      <c r="L1476" s="307"/>
      <c r="M1476" s="307"/>
      <c r="N1476" s="251"/>
    </row>
    <row r="1477" spans="1:14" s="148" customFormat="1" ht="81" customHeight="1" x14ac:dyDescent="0.25">
      <c r="A1477" s="278">
        <v>1</v>
      </c>
      <c r="B1477" s="283" t="s">
        <v>1285</v>
      </c>
      <c r="C1477" s="123" t="s">
        <v>232</v>
      </c>
      <c r="D1477" s="279" t="s">
        <v>48</v>
      </c>
      <c r="E1477" s="278" t="s">
        <v>75</v>
      </c>
      <c r="F1477" s="107" t="s">
        <v>1286</v>
      </c>
      <c r="G1477" s="217"/>
      <c r="H1477" s="217"/>
      <c r="I1477" s="217"/>
      <c r="J1477" s="217"/>
      <c r="K1477" s="289">
        <v>124000</v>
      </c>
      <c r="L1477" s="289">
        <f>SUM(G1477:K1477)</f>
        <v>124000</v>
      </c>
      <c r="M1477" s="278" t="s">
        <v>234</v>
      </c>
      <c r="N1477" s="288" t="s">
        <v>25</v>
      </c>
    </row>
    <row r="1478" spans="1:14" ht="23.25" hidden="1" x14ac:dyDescent="0.25">
      <c r="A1478" s="396"/>
      <c r="B1478" s="409" t="s">
        <v>143</v>
      </c>
      <c r="C1478" s="394"/>
      <c r="D1478" s="394"/>
      <c r="E1478" s="396"/>
      <c r="F1478" s="392"/>
      <c r="G1478" s="396"/>
      <c r="H1478" s="396"/>
      <c r="I1478" s="396"/>
      <c r="J1478" s="396"/>
      <c r="K1478" s="396"/>
      <c r="L1478" s="407"/>
      <c r="M1478" s="396"/>
      <c r="N1478" s="393"/>
    </row>
    <row r="1479" spans="1:14" ht="23.25" hidden="1" x14ac:dyDescent="0.25">
      <c r="A1479" s="396"/>
      <c r="B1479" s="409" t="s">
        <v>203</v>
      </c>
      <c r="C1479" s="394"/>
      <c r="D1479" s="394"/>
      <c r="E1479" s="396"/>
      <c r="F1479" s="392"/>
      <c r="G1479" s="396"/>
      <c r="H1479" s="423"/>
      <c r="I1479" s="423"/>
      <c r="J1479" s="423"/>
      <c r="K1479" s="423"/>
      <c r="L1479" s="407"/>
      <c r="M1479" s="407"/>
      <c r="N1479" s="393"/>
    </row>
    <row r="1480" spans="1:14" ht="23.25" hidden="1" x14ac:dyDescent="0.25">
      <c r="A1480" s="396"/>
      <c r="B1480" s="409" t="s">
        <v>234</v>
      </c>
      <c r="C1480" s="394"/>
      <c r="D1480" s="394"/>
      <c r="E1480" s="396"/>
      <c r="F1480" s="392"/>
      <c r="G1480" s="414"/>
      <c r="H1480" s="414"/>
      <c r="I1480" s="414"/>
      <c r="J1480" s="414"/>
      <c r="K1480" s="424">
        <v>124000</v>
      </c>
      <c r="L1480" s="414">
        <f>K1480</f>
        <v>124000</v>
      </c>
      <c r="M1480" s="396"/>
      <c r="N1480" s="393"/>
    </row>
    <row r="1481" spans="1:14" s="154" customFormat="1" ht="18" x14ac:dyDescent="0.25">
      <c r="A1481" s="250"/>
      <c r="B1481" s="10" t="s">
        <v>197</v>
      </c>
      <c r="C1481" s="279"/>
      <c r="D1481" s="6"/>
      <c r="E1481" s="6"/>
      <c r="F1481" s="246"/>
      <c r="G1481" s="6"/>
      <c r="H1481" s="6"/>
      <c r="I1481" s="6"/>
      <c r="J1481" s="6"/>
      <c r="K1481" s="6"/>
      <c r="L1481" s="279"/>
      <c r="M1481" s="279"/>
      <c r="N1481" s="246"/>
    </row>
    <row r="1482" spans="1:14" ht="74.25" x14ac:dyDescent="0.25">
      <c r="A1482" s="250">
        <v>107</v>
      </c>
      <c r="B1482" s="10" t="s">
        <v>1287</v>
      </c>
      <c r="C1482" s="250" t="s">
        <v>1283</v>
      </c>
      <c r="D1482" s="251" t="s">
        <v>25</v>
      </c>
      <c r="E1482" s="251" t="s">
        <v>25</v>
      </c>
      <c r="F1482" s="251" t="s">
        <v>1259</v>
      </c>
      <c r="G1482" s="250">
        <v>12</v>
      </c>
      <c r="H1482" s="250">
        <v>13.7</v>
      </c>
      <c r="I1482" s="250">
        <v>15.9</v>
      </c>
      <c r="J1482" s="250">
        <v>17</v>
      </c>
      <c r="K1482" s="250">
        <v>19</v>
      </c>
      <c r="L1482" s="250" t="s">
        <v>25</v>
      </c>
      <c r="M1482" s="250" t="s">
        <v>25</v>
      </c>
      <c r="N1482" s="251" t="s">
        <v>25</v>
      </c>
    </row>
    <row r="1483" spans="1:14" ht="18" x14ac:dyDescent="0.25">
      <c r="A1483" s="307"/>
      <c r="B1483" s="10" t="s">
        <v>29</v>
      </c>
      <c r="C1483" s="250"/>
      <c r="D1483" s="307"/>
      <c r="E1483" s="307"/>
      <c r="F1483" s="251"/>
      <c r="G1483" s="307"/>
      <c r="H1483" s="307"/>
      <c r="I1483" s="307"/>
      <c r="J1483" s="307"/>
      <c r="K1483" s="307"/>
      <c r="L1483" s="307"/>
      <c r="M1483" s="307"/>
      <c r="N1483" s="251"/>
    </row>
    <row r="1484" spans="1:14" s="148" customFormat="1" ht="65.25" customHeight="1" x14ac:dyDescent="0.25">
      <c r="A1484" s="278">
        <v>1</v>
      </c>
      <c r="B1484" s="283" t="s">
        <v>1288</v>
      </c>
      <c r="C1484" s="279" t="s">
        <v>232</v>
      </c>
      <c r="D1484" s="279" t="s">
        <v>48</v>
      </c>
      <c r="E1484" s="278" t="s">
        <v>75</v>
      </c>
      <c r="F1484" s="246" t="s">
        <v>1289</v>
      </c>
      <c r="G1484" s="217"/>
      <c r="H1484" s="279">
        <v>226</v>
      </c>
      <c r="I1484" s="279"/>
      <c r="J1484" s="279"/>
      <c r="K1484" s="279"/>
      <c r="L1484" s="279">
        <f>SUM(G1484:K1484)</f>
        <v>226</v>
      </c>
      <c r="M1484" s="278" t="s">
        <v>234</v>
      </c>
      <c r="N1484" s="288" t="s">
        <v>25</v>
      </c>
    </row>
    <row r="1485" spans="1:14" ht="23.25" hidden="1" x14ac:dyDescent="0.25">
      <c r="A1485" s="396"/>
      <c r="B1485" s="409" t="s">
        <v>143</v>
      </c>
      <c r="C1485" s="394"/>
      <c r="D1485" s="394"/>
      <c r="E1485" s="396"/>
      <c r="F1485" s="392"/>
      <c r="G1485" s="396"/>
      <c r="H1485" s="396"/>
      <c r="I1485" s="396"/>
      <c r="J1485" s="396"/>
      <c r="K1485" s="396"/>
      <c r="L1485" s="407"/>
      <c r="M1485" s="396"/>
      <c r="N1485" s="393"/>
    </row>
    <row r="1486" spans="1:14" ht="23.25" hidden="1" x14ac:dyDescent="0.25">
      <c r="A1486" s="396"/>
      <c r="B1486" s="409" t="s">
        <v>203</v>
      </c>
      <c r="C1486" s="394"/>
      <c r="D1486" s="394"/>
      <c r="E1486" s="396"/>
      <c r="F1486" s="392"/>
      <c r="G1486" s="396"/>
      <c r="H1486" s="423"/>
      <c r="I1486" s="423"/>
      <c r="J1486" s="423"/>
      <c r="K1486" s="423"/>
      <c r="L1486" s="407"/>
      <c r="M1486" s="407"/>
      <c r="N1486" s="393"/>
    </row>
    <row r="1487" spans="1:14" ht="23.25" hidden="1" x14ac:dyDescent="0.25">
      <c r="A1487" s="396"/>
      <c r="B1487" s="409" t="s">
        <v>234</v>
      </c>
      <c r="C1487" s="394"/>
      <c r="D1487" s="394"/>
      <c r="E1487" s="396"/>
      <c r="F1487" s="392"/>
      <c r="G1487" s="414"/>
      <c r="H1487" s="398">
        <v>226</v>
      </c>
      <c r="I1487" s="414"/>
      <c r="J1487" s="414"/>
      <c r="K1487" s="424"/>
      <c r="L1487" s="398">
        <v>226</v>
      </c>
      <c r="M1487" s="396"/>
      <c r="N1487" s="393"/>
    </row>
    <row r="1488" spans="1:14" ht="18" x14ac:dyDescent="0.25">
      <c r="A1488" s="250"/>
      <c r="B1488" s="10" t="s">
        <v>197</v>
      </c>
      <c r="C1488" s="279"/>
      <c r="D1488" s="6"/>
      <c r="E1488" s="6"/>
      <c r="F1488" s="246"/>
      <c r="G1488" s="6"/>
      <c r="H1488" s="6"/>
      <c r="I1488" s="6"/>
      <c r="J1488" s="6"/>
      <c r="K1488" s="6"/>
      <c r="L1488" s="279"/>
      <c r="M1488" s="279"/>
      <c r="N1488" s="246"/>
    </row>
    <row r="1489" spans="1:14" ht="74.25" x14ac:dyDescent="0.25">
      <c r="A1489" s="250">
        <v>108</v>
      </c>
      <c r="B1489" s="10" t="s">
        <v>1290</v>
      </c>
      <c r="C1489" s="250" t="s">
        <v>1283</v>
      </c>
      <c r="D1489" s="251" t="s">
        <v>25</v>
      </c>
      <c r="E1489" s="251" t="s">
        <v>25</v>
      </c>
      <c r="F1489" s="251" t="s">
        <v>1291</v>
      </c>
      <c r="G1489" s="250">
        <v>6</v>
      </c>
      <c r="H1489" s="250">
        <v>6.7</v>
      </c>
      <c r="I1489" s="250">
        <v>6.7</v>
      </c>
      <c r="J1489" s="250">
        <v>7.7</v>
      </c>
      <c r="K1489" s="250">
        <v>7.8</v>
      </c>
      <c r="L1489" s="250" t="s">
        <v>25</v>
      </c>
      <c r="M1489" s="250" t="s">
        <v>25</v>
      </c>
      <c r="N1489" s="251" t="s">
        <v>25</v>
      </c>
    </row>
    <row r="1490" spans="1:14" ht="18" x14ac:dyDescent="0.25">
      <c r="A1490" s="307"/>
      <c r="B1490" s="10" t="s">
        <v>29</v>
      </c>
      <c r="C1490" s="250"/>
      <c r="D1490" s="307"/>
      <c r="E1490" s="307"/>
      <c r="F1490" s="251"/>
      <c r="G1490" s="307"/>
      <c r="H1490" s="307"/>
      <c r="I1490" s="307"/>
      <c r="J1490" s="307"/>
      <c r="K1490" s="307"/>
      <c r="L1490" s="307"/>
      <c r="M1490" s="307"/>
      <c r="N1490" s="251"/>
    </row>
    <row r="1491" spans="1:14" ht="54" x14ac:dyDescent="0.25">
      <c r="A1491" s="270">
        <v>1</v>
      </c>
      <c r="B1491" s="271" t="s">
        <v>298</v>
      </c>
      <c r="C1491" s="278"/>
      <c r="D1491" s="278"/>
      <c r="E1491" s="270"/>
      <c r="F1491" s="273" t="s">
        <v>1292</v>
      </c>
      <c r="G1491" s="270"/>
      <c r="H1491" s="270"/>
      <c r="I1491" s="270"/>
      <c r="J1491" s="270"/>
      <c r="K1491" s="270"/>
      <c r="L1491" s="60"/>
      <c r="M1491" s="270"/>
      <c r="N1491" s="274"/>
    </row>
    <row r="1492" spans="1:14" ht="90" x14ac:dyDescent="0.25">
      <c r="A1492" s="270">
        <v>2</v>
      </c>
      <c r="B1492" s="271" t="s">
        <v>1293</v>
      </c>
      <c r="C1492" s="278"/>
      <c r="D1492" s="278"/>
      <c r="E1492" s="270"/>
      <c r="F1492" s="273" t="s">
        <v>1292</v>
      </c>
      <c r="G1492" s="270"/>
      <c r="H1492" s="270"/>
      <c r="I1492" s="270"/>
      <c r="J1492" s="270"/>
      <c r="K1492" s="270"/>
      <c r="L1492" s="270"/>
      <c r="M1492" s="270"/>
      <c r="N1492" s="274"/>
    </row>
    <row r="1493" spans="1:14" ht="36" x14ac:dyDescent="0.25">
      <c r="A1493" s="270">
        <v>3</v>
      </c>
      <c r="B1493" s="271" t="s">
        <v>1294</v>
      </c>
      <c r="C1493" s="278"/>
      <c r="D1493" s="278"/>
      <c r="E1493" s="270"/>
      <c r="F1493" s="273" t="s">
        <v>1292</v>
      </c>
      <c r="G1493" s="270"/>
      <c r="H1493" s="270"/>
      <c r="I1493" s="270"/>
      <c r="J1493" s="270"/>
      <c r="K1493" s="270"/>
      <c r="L1493" s="270"/>
      <c r="M1493" s="270"/>
      <c r="N1493" s="274"/>
    </row>
    <row r="1494" spans="1:14" ht="80.25" customHeight="1" x14ac:dyDescent="0.25">
      <c r="A1494" s="270">
        <v>4</v>
      </c>
      <c r="B1494" s="271" t="s">
        <v>1295</v>
      </c>
      <c r="C1494" s="278"/>
      <c r="D1494" s="278"/>
      <c r="E1494" s="270"/>
      <c r="F1494" s="273" t="s">
        <v>1296</v>
      </c>
      <c r="G1494" s="270"/>
      <c r="H1494" s="270"/>
      <c r="I1494" s="270"/>
      <c r="J1494" s="270"/>
      <c r="K1494" s="270"/>
      <c r="L1494" s="270"/>
      <c r="M1494" s="270"/>
      <c r="N1494" s="274"/>
    </row>
    <row r="1495" spans="1:14" s="154" customFormat="1" ht="18" x14ac:dyDescent="0.25">
      <c r="A1495" s="250"/>
      <c r="B1495" s="10" t="s">
        <v>197</v>
      </c>
      <c r="C1495" s="279"/>
      <c r="D1495" s="6"/>
      <c r="E1495" s="6"/>
      <c r="F1495" s="246"/>
      <c r="G1495" s="6"/>
      <c r="H1495" s="6"/>
      <c r="I1495" s="6"/>
      <c r="J1495" s="6"/>
      <c r="K1495" s="6"/>
      <c r="L1495" s="279"/>
      <c r="M1495" s="279"/>
      <c r="N1495" s="246"/>
    </row>
    <row r="1496" spans="1:14" s="154" customFormat="1" ht="74.25" x14ac:dyDescent="0.25">
      <c r="A1496" s="250">
        <v>109</v>
      </c>
      <c r="B1496" s="10" t="s">
        <v>1297</v>
      </c>
      <c r="C1496" s="250" t="s">
        <v>1283</v>
      </c>
      <c r="D1496" s="251" t="s">
        <v>25</v>
      </c>
      <c r="E1496" s="251" t="s">
        <v>25</v>
      </c>
      <c r="F1496" s="251" t="s">
        <v>1259</v>
      </c>
      <c r="G1496" s="250">
        <v>83.7</v>
      </c>
      <c r="H1496" s="250">
        <v>84.9</v>
      </c>
      <c r="I1496" s="250">
        <v>85.8</v>
      </c>
      <c r="J1496" s="250">
        <v>86.9</v>
      </c>
      <c r="K1496" s="250">
        <v>87.6</v>
      </c>
      <c r="L1496" s="250" t="s">
        <v>25</v>
      </c>
      <c r="M1496" s="250" t="s">
        <v>25</v>
      </c>
      <c r="N1496" s="251" t="s">
        <v>25</v>
      </c>
    </row>
    <row r="1497" spans="1:14" ht="18" x14ac:dyDescent="0.25">
      <c r="A1497" s="307"/>
      <c r="B1497" s="10" t="s">
        <v>29</v>
      </c>
      <c r="C1497" s="250"/>
      <c r="D1497" s="307"/>
      <c r="E1497" s="307"/>
      <c r="F1497" s="251"/>
      <c r="G1497" s="307"/>
      <c r="H1497" s="307"/>
      <c r="I1497" s="307"/>
      <c r="J1497" s="307"/>
      <c r="K1497" s="307"/>
      <c r="L1497" s="307"/>
      <c r="M1497" s="307"/>
      <c r="N1497" s="251"/>
    </row>
    <row r="1498" spans="1:14" s="148" customFormat="1" ht="54" x14ac:dyDescent="0.25">
      <c r="A1498" s="279">
        <v>1</v>
      </c>
      <c r="B1498" s="283" t="s">
        <v>1298</v>
      </c>
      <c r="C1498" s="304" t="s">
        <v>232</v>
      </c>
      <c r="D1498" s="279" t="s">
        <v>48</v>
      </c>
      <c r="E1498" s="278" t="s">
        <v>33</v>
      </c>
      <c r="F1498" s="246" t="s">
        <v>1256</v>
      </c>
      <c r="G1498" s="289"/>
      <c r="H1498" s="289"/>
      <c r="I1498" s="289"/>
      <c r="J1498" s="289"/>
      <c r="K1498" s="289">
        <v>2127.6</v>
      </c>
      <c r="L1498" s="118">
        <f>SUM(G1498:K1498)</f>
        <v>2127.6</v>
      </c>
      <c r="M1498" s="54" t="s">
        <v>25</v>
      </c>
      <c r="N1498" s="288" t="s">
        <v>25</v>
      </c>
    </row>
    <row r="1499" spans="1:14" s="148" customFormat="1" ht="54" x14ac:dyDescent="0.25">
      <c r="A1499" s="278">
        <v>2</v>
      </c>
      <c r="B1499" s="283" t="s">
        <v>1299</v>
      </c>
      <c r="C1499" s="304" t="s">
        <v>232</v>
      </c>
      <c r="D1499" s="279" t="s">
        <v>48</v>
      </c>
      <c r="E1499" s="279">
        <v>2021</v>
      </c>
      <c r="F1499" s="246" t="s">
        <v>1229</v>
      </c>
      <c r="G1499" s="289">
        <v>416</v>
      </c>
      <c r="H1499" s="289"/>
      <c r="I1499" s="289"/>
      <c r="J1499" s="289"/>
      <c r="K1499" s="61"/>
      <c r="L1499" s="118">
        <f>SUM(G1499:K1499)</f>
        <v>416</v>
      </c>
      <c r="M1499" s="278" t="s">
        <v>234</v>
      </c>
      <c r="N1499" s="288" t="s">
        <v>25</v>
      </c>
    </row>
    <row r="1500" spans="1:14" ht="23.25" hidden="1" x14ac:dyDescent="0.25">
      <c r="A1500" s="396"/>
      <c r="B1500" s="409" t="s">
        <v>143</v>
      </c>
      <c r="C1500" s="394"/>
      <c r="D1500" s="394"/>
      <c r="E1500" s="396"/>
      <c r="F1500" s="392"/>
      <c r="G1500" s="396"/>
      <c r="H1500" s="396"/>
      <c r="I1500" s="396"/>
      <c r="J1500" s="396"/>
      <c r="K1500" s="396"/>
      <c r="L1500" s="407"/>
      <c r="M1500" s="396"/>
      <c r="N1500" s="393"/>
    </row>
    <row r="1501" spans="1:14" ht="23.25" hidden="1" x14ac:dyDescent="0.25">
      <c r="A1501" s="396"/>
      <c r="B1501" s="409" t="s">
        <v>203</v>
      </c>
      <c r="C1501" s="394"/>
      <c r="D1501" s="394"/>
      <c r="E1501" s="396"/>
      <c r="F1501" s="392"/>
      <c r="G1501" s="396"/>
      <c r="H1501" s="423"/>
      <c r="I1501" s="423"/>
      <c r="J1501" s="423"/>
      <c r="K1501" s="423"/>
      <c r="L1501" s="407"/>
      <c r="M1501" s="407"/>
      <c r="N1501" s="393"/>
    </row>
    <row r="1502" spans="1:14" ht="23.25" hidden="1" x14ac:dyDescent="0.25">
      <c r="A1502" s="396"/>
      <c r="B1502" s="409" t="s">
        <v>234</v>
      </c>
      <c r="C1502" s="394"/>
      <c r="D1502" s="394"/>
      <c r="E1502" s="396"/>
      <c r="F1502" s="392"/>
      <c r="G1502" s="414">
        <f>G1499</f>
        <v>416</v>
      </c>
      <c r="H1502" s="398"/>
      <c r="I1502" s="414"/>
      <c r="J1502" s="414"/>
      <c r="K1502" s="424">
        <f>K1498</f>
        <v>2127.6</v>
      </c>
      <c r="L1502" s="398">
        <f>G1502+K1502</f>
        <v>2543.6</v>
      </c>
      <c r="M1502" s="396"/>
      <c r="N1502" s="393"/>
    </row>
    <row r="1503" spans="1:14" ht="18" x14ac:dyDescent="0.25">
      <c r="A1503" s="250"/>
      <c r="B1503" s="10" t="s">
        <v>197</v>
      </c>
      <c r="C1503" s="279"/>
      <c r="D1503" s="6"/>
      <c r="E1503" s="6"/>
      <c r="F1503" s="246"/>
      <c r="G1503" s="6"/>
      <c r="H1503" s="6"/>
      <c r="I1503" s="6"/>
      <c r="J1503" s="6"/>
      <c r="K1503" s="6"/>
      <c r="L1503" s="279"/>
      <c r="M1503" s="279"/>
      <c r="N1503" s="246"/>
    </row>
    <row r="1504" spans="1:14" ht="92.25" x14ac:dyDescent="0.25">
      <c r="A1504" s="250">
        <v>110</v>
      </c>
      <c r="B1504" s="10" t="s">
        <v>1300</v>
      </c>
      <c r="C1504" s="250" t="s">
        <v>1018</v>
      </c>
      <c r="D1504" s="251" t="s">
        <v>25</v>
      </c>
      <c r="E1504" s="251" t="s">
        <v>25</v>
      </c>
      <c r="F1504" s="251" t="s">
        <v>1259</v>
      </c>
      <c r="G1504" s="82">
        <v>32388633</v>
      </c>
      <c r="H1504" s="82">
        <v>42105222</v>
      </c>
      <c r="I1504" s="82">
        <v>49684162</v>
      </c>
      <c r="J1504" s="82">
        <v>58627311</v>
      </c>
      <c r="K1504" s="250" t="s">
        <v>1301</v>
      </c>
      <c r="L1504" s="250" t="s">
        <v>25</v>
      </c>
      <c r="M1504" s="250" t="s">
        <v>25</v>
      </c>
      <c r="N1504" s="251" t="s">
        <v>25</v>
      </c>
    </row>
    <row r="1505" spans="1:14" s="169" customFormat="1" ht="18" x14ac:dyDescent="0.25">
      <c r="A1505" s="307"/>
      <c r="B1505" s="10" t="s">
        <v>29</v>
      </c>
      <c r="C1505" s="250"/>
      <c r="D1505" s="307"/>
      <c r="E1505" s="307"/>
      <c r="F1505" s="251"/>
      <c r="G1505" s="307"/>
      <c r="H1505" s="307"/>
      <c r="I1505" s="307"/>
      <c r="J1505" s="307"/>
      <c r="K1505" s="307"/>
      <c r="L1505" s="307"/>
      <c r="M1505" s="307"/>
      <c r="N1505" s="251"/>
    </row>
    <row r="1506" spans="1:14" s="169" customFormat="1" ht="54" x14ac:dyDescent="0.25">
      <c r="A1506" s="279">
        <v>1</v>
      </c>
      <c r="B1506" s="239" t="s">
        <v>1302</v>
      </c>
      <c r="C1506" s="279" t="s">
        <v>202</v>
      </c>
      <c r="D1506" s="279" t="s">
        <v>1303</v>
      </c>
      <c r="E1506" s="278" t="s">
        <v>33</v>
      </c>
      <c r="F1506" s="273" t="s">
        <v>1304</v>
      </c>
      <c r="G1506" s="307"/>
      <c r="H1506" s="307"/>
      <c r="I1506" s="279">
        <v>1</v>
      </c>
      <c r="J1506" s="307"/>
      <c r="K1506" s="307"/>
      <c r="L1506" s="307"/>
      <c r="M1506" s="307"/>
      <c r="N1506" s="251"/>
    </row>
    <row r="1507" spans="1:14" s="169" customFormat="1" ht="54" x14ac:dyDescent="0.25">
      <c r="A1507" s="279">
        <v>2</v>
      </c>
      <c r="B1507" s="239" t="s">
        <v>1305</v>
      </c>
      <c r="C1507" s="279" t="s">
        <v>503</v>
      </c>
      <c r="D1507" s="279" t="s">
        <v>1306</v>
      </c>
      <c r="E1507" s="278" t="s">
        <v>33</v>
      </c>
      <c r="F1507" s="273" t="s">
        <v>1307</v>
      </c>
      <c r="G1507" s="279"/>
      <c r="H1507" s="121"/>
      <c r="I1507" s="279">
        <v>1</v>
      </c>
      <c r="J1507" s="121"/>
      <c r="K1507" s="121"/>
      <c r="L1507" s="121"/>
      <c r="M1507" s="121"/>
      <c r="N1507" s="246"/>
    </row>
    <row r="1508" spans="1:14" s="148" customFormat="1" ht="72" x14ac:dyDescent="0.25">
      <c r="A1508" s="279">
        <v>3</v>
      </c>
      <c r="B1508" s="280" t="s">
        <v>1308</v>
      </c>
      <c r="C1508" s="270" t="s">
        <v>232</v>
      </c>
      <c r="D1508" s="270" t="s">
        <v>1243</v>
      </c>
      <c r="E1508" s="278" t="s">
        <v>33</v>
      </c>
      <c r="F1508" s="273" t="s">
        <v>1238</v>
      </c>
      <c r="G1508" s="202">
        <v>80.5</v>
      </c>
      <c r="H1508" s="118">
        <v>0</v>
      </c>
      <c r="I1508" s="118">
        <v>0</v>
      </c>
      <c r="J1508" s="118">
        <v>0</v>
      </c>
      <c r="K1508" s="118">
        <v>0</v>
      </c>
      <c r="L1508" s="118">
        <f>SUM(G1508:K1508)</f>
        <v>80.5</v>
      </c>
      <c r="M1508" s="270" t="s">
        <v>143</v>
      </c>
      <c r="N1508" s="274" t="s">
        <v>1309</v>
      </c>
    </row>
    <row r="1509" spans="1:14" s="148" customFormat="1" ht="78.75" customHeight="1" x14ac:dyDescent="0.25">
      <c r="A1509" s="279">
        <v>4</v>
      </c>
      <c r="B1509" s="239" t="s">
        <v>1310</v>
      </c>
      <c r="C1509" s="270" t="s">
        <v>232</v>
      </c>
      <c r="D1509" s="270" t="s">
        <v>1243</v>
      </c>
      <c r="E1509" s="278" t="s">
        <v>33</v>
      </c>
      <c r="F1509" s="273" t="s">
        <v>1238</v>
      </c>
      <c r="G1509" s="88">
        <v>3133.6</v>
      </c>
      <c r="H1509" s="270">
        <v>3561.1</v>
      </c>
      <c r="I1509" s="270">
        <v>3810.4</v>
      </c>
      <c r="J1509" s="270">
        <v>4077.1</v>
      </c>
      <c r="K1509" s="270">
        <v>4321.7</v>
      </c>
      <c r="L1509" s="270">
        <f>SUM(G1509:K1509)</f>
        <v>18903.900000000001</v>
      </c>
      <c r="M1509" s="270" t="s">
        <v>143</v>
      </c>
      <c r="N1509" s="125">
        <v>255056000</v>
      </c>
    </row>
    <row r="1510" spans="1:14" s="148" customFormat="1" ht="75" customHeight="1" x14ac:dyDescent="0.25">
      <c r="A1510" s="278">
        <v>5</v>
      </c>
      <c r="B1510" s="309" t="s">
        <v>1311</v>
      </c>
      <c r="C1510" s="270" t="s">
        <v>232</v>
      </c>
      <c r="D1510" s="278" t="s">
        <v>1312</v>
      </c>
      <c r="E1510" s="278" t="s">
        <v>33</v>
      </c>
      <c r="F1510" s="273" t="s">
        <v>1238</v>
      </c>
      <c r="G1510" s="212">
        <v>7231.8</v>
      </c>
      <c r="H1510" s="23">
        <v>2883.3</v>
      </c>
      <c r="I1510" s="23">
        <v>2500</v>
      </c>
      <c r="J1510" s="23">
        <v>2672.7</v>
      </c>
      <c r="K1510" s="23">
        <v>2833</v>
      </c>
      <c r="L1510" s="118">
        <f>SUM(G1510:K1510)</f>
        <v>18120.8</v>
      </c>
      <c r="M1510" s="270" t="s">
        <v>143</v>
      </c>
      <c r="N1510" s="125">
        <v>255050000</v>
      </c>
    </row>
    <row r="1511" spans="1:14" ht="23.25" hidden="1" x14ac:dyDescent="0.25">
      <c r="A1511" s="396"/>
      <c r="B1511" s="409" t="s">
        <v>143</v>
      </c>
      <c r="C1511" s="394"/>
      <c r="D1511" s="394"/>
      <c r="E1511" s="396"/>
      <c r="F1511" s="392"/>
      <c r="G1511" s="407">
        <f>G1508+G1509+G1510</f>
        <v>10445.9</v>
      </c>
      <c r="H1511" s="407">
        <f>H1508+H1509+H1510</f>
        <v>6444.4</v>
      </c>
      <c r="I1511" s="407">
        <f>I1508+I1509+I1510</f>
        <v>6310.4</v>
      </c>
      <c r="J1511" s="407">
        <f>J1508+J1509+J1510</f>
        <v>6749.7999999999993</v>
      </c>
      <c r="K1511" s="407">
        <f>K1508+K1509+K1510</f>
        <v>7154.7</v>
      </c>
      <c r="L1511" s="407">
        <f>G1511+H1511+I1511+J1511+K1511</f>
        <v>37105.199999999997</v>
      </c>
      <c r="M1511" s="407"/>
      <c r="N1511" s="393"/>
    </row>
    <row r="1512" spans="1:14" ht="23.25" hidden="1" x14ac:dyDescent="0.25">
      <c r="A1512" s="396"/>
      <c r="B1512" s="409" t="s">
        <v>203</v>
      </c>
      <c r="C1512" s="394"/>
      <c r="D1512" s="394"/>
      <c r="E1512" s="396"/>
      <c r="F1512" s="392"/>
      <c r="G1512" s="396"/>
      <c r="H1512" s="423"/>
      <c r="I1512" s="423"/>
      <c r="J1512" s="423"/>
      <c r="K1512" s="423"/>
      <c r="L1512" s="407"/>
      <c r="M1512" s="407"/>
      <c r="N1512" s="393"/>
    </row>
    <row r="1513" spans="1:14" ht="18.75" hidden="1" customHeight="1" x14ac:dyDescent="0.25">
      <c r="A1513" s="396"/>
      <c r="B1513" s="409" t="s">
        <v>234</v>
      </c>
      <c r="C1513" s="394"/>
      <c r="D1513" s="394"/>
      <c r="E1513" s="396"/>
      <c r="F1513" s="392"/>
      <c r="G1513" s="414"/>
      <c r="H1513" s="398"/>
      <c r="I1513" s="414"/>
      <c r="J1513" s="414"/>
      <c r="K1513" s="424"/>
      <c r="L1513" s="398"/>
      <c r="M1513" s="396"/>
      <c r="N1513" s="393"/>
    </row>
    <row r="1514" spans="1:14" s="154" customFormat="1" ht="18" x14ac:dyDescent="0.25">
      <c r="A1514" s="250"/>
      <c r="B1514" s="10" t="s">
        <v>197</v>
      </c>
      <c r="C1514" s="279"/>
      <c r="D1514" s="6"/>
      <c r="E1514" s="6"/>
      <c r="F1514" s="246"/>
      <c r="G1514" s="6"/>
      <c r="H1514" s="6"/>
      <c r="I1514" s="6"/>
      <c r="J1514" s="6"/>
      <c r="K1514" s="6"/>
      <c r="L1514" s="279"/>
      <c r="M1514" s="279"/>
      <c r="N1514" s="246"/>
    </row>
    <row r="1515" spans="1:14" s="154" customFormat="1" ht="93" customHeight="1" x14ac:dyDescent="0.25">
      <c r="A1515" s="250">
        <v>111</v>
      </c>
      <c r="B1515" s="10" t="s">
        <v>1313</v>
      </c>
      <c r="C1515" s="250" t="s">
        <v>1018</v>
      </c>
      <c r="D1515" s="251" t="s">
        <v>25</v>
      </c>
      <c r="E1515" s="251" t="s">
        <v>25</v>
      </c>
      <c r="F1515" s="251" t="s">
        <v>1259</v>
      </c>
      <c r="G1515" s="82">
        <v>2369852</v>
      </c>
      <c r="H1515" s="82">
        <v>3080808</v>
      </c>
      <c r="I1515" s="82">
        <v>3635353</v>
      </c>
      <c r="J1515" s="82">
        <v>4362424</v>
      </c>
      <c r="K1515" s="82" t="s">
        <v>1314</v>
      </c>
      <c r="L1515" s="250" t="s">
        <v>25</v>
      </c>
      <c r="M1515" s="250" t="s">
        <v>25</v>
      </c>
      <c r="N1515" s="251" t="s">
        <v>25</v>
      </c>
    </row>
    <row r="1516" spans="1:14" ht="18" x14ac:dyDescent="0.25">
      <c r="A1516" s="307"/>
      <c r="B1516" s="10" t="s">
        <v>29</v>
      </c>
      <c r="C1516" s="250"/>
      <c r="D1516" s="307"/>
      <c r="E1516" s="307"/>
      <c r="F1516" s="251"/>
      <c r="G1516" s="307"/>
      <c r="H1516" s="307"/>
      <c r="I1516" s="307"/>
      <c r="J1516" s="307"/>
      <c r="K1516" s="307"/>
      <c r="L1516" s="307"/>
      <c r="M1516" s="307"/>
      <c r="N1516" s="251"/>
    </row>
    <row r="1517" spans="1:14" s="148" customFormat="1" ht="76.5" customHeight="1" x14ac:dyDescent="0.25">
      <c r="A1517" s="279">
        <v>1</v>
      </c>
      <c r="B1517" s="271" t="s">
        <v>1315</v>
      </c>
      <c r="C1517" s="278" t="s">
        <v>232</v>
      </c>
      <c r="D1517" s="279" t="s">
        <v>48</v>
      </c>
      <c r="E1517" s="279">
        <v>2021</v>
      </c>
      <c r="F1517" s="246" t="s">
        <v>1254</v>
      </c>
      <c r="G1517" s="279">
        <v>1200</v>
      </c>
      <c r="H1517" s="279"/>
      <c r="I1517" s="279"/>
      <c r="J1517" s="279"/>
      <c r="K1517" s="279"/>
      <c r="L1517" s="279">
        <f>SUM(G1517:K1517)</f>
        <v>1200</v>
      </c>
      <c r="M1517" s="279" t="s">
        <v>25</v>
      </c>
      <c r="N1517" s="246" t="s">
        <v>25</v>
      </c>
    </row>
    <row r="1518" spans="1:14" s="148" customFormat="1" ht="54" x14ac:dyDescent="0.25">
      <c r="A1518" s="278">
        <v>2</v>
      </c>
      <c r="B1518" s="283" t="s">
        <v>1316</v>
      </c>
      <c r="C1518" s="278" t="s">
        <v>232</v>
      </c>
      <c r="D1518" s="279" t="s">
        <v>48</v>
      </c>
      <c r="E1518" s="278" t="s">
        <v>75</v>
      </c>
      <c r="F1518" s="246" t="s">
        <v>1256</v>
      </c>
      <c r="G1518" s="217"/>
      <c r="H1518" s="279">
        <v>3569</v>
      </c>
      <c r="I1518" s="279"/>
      <c r="J1518" s="279"/>
      <c r="K1518" s="279"/>
      <c r="L1518" s="279">
        <f>SUM(G1518:K1518)</f>
        <v>3569</v>
      </c>
      <c r="M1518" s="279" t="s">
        <v>25</v>
      </c>
      <c r="N1518" s="246" t="s">
        <v>25</v>
      </c>
    </row>
    <row r="1519" spans="1:14" s="153" customFormat="1" ht="23.25" hidden="1" x14ac:dyDescent="0.25">
      <c r="A1519" s="396"/>
      <c r="B1519" s="409" t="s">
        <v>143</v>
      </c>
      <c r="C1519" s="394"/>
      <c r="D1519" s="394"/>
      <c r="E1519" s="396"/>
      <c r="F1519" s="392"/>
      <c r="G1519" s="407"/>
      <c r="H1519" s="407"/>
      <c r="I1519" s="407"/>
      <c r="J1519" s="407"/>
      <c r="K1519" s="407"/>
      <c r="L1519" s="407"/>
      <c r="M1519" s="407"/>
      <c r="N1519" s="393"/>
    </row>
    <row r="1520" spans="1:14" s="153" customFormat="1" ht="23.25" hidden="1" x14ac:dyDescent="0.25">
      <c r="A1520" s="396"/>
      <c r="B1520" s="409" t="s">
        <v>203</v>
      </c>
      <c r="C1520" s="394"/>
      <c r="D1520" s="394"/>
      <c r="E1520" s="396"/>
      <c r="F1520" s="392"/>
      <c r="G1520" s="396"/>
      <c r="H1520" s="423"/>
      <c r="I1520" s="423"/>
      <c r="J1520" s="423"/>
      <c r="K1520" s="423"/>
      <c r="L1520" s="407"/>
      <c r="M1520" s="407"/>
      <c r="N1520" s="393"/>
    </row>
    <row r="1521" spans="1:14" s="153" customFormat="1" ht="23.25" hidden="1" x14ac:dyDescent="0.25">
      <c r="A1521" s="396"/>
      <c r="B1521" s="409" t="s">
        <v>234</v>
      </c>
      <c r="C1521" s="394"/>
      <c r="D1521" s="394"/>
      <c r="E1521" s="396"/>
      <c r="F1521" s="392"/>
      <c r="G1521" s="414">
        <f>G1517</f>
        <v>1200</v>
      </c>
      <c r="H1521" s="398">
        <f>H1518</f>
        <v>3569</v>
      </c>
      <c r="I1521" s="414"/>
      <c r="J1521" s="414"/>
      <c r="K1521" s="424"/>
      <c r="L1521" s="398">
        <f>G1521+H1521</f>
        <v>4769</v>
      </c>
      <c r="M1521" s="396"/>
      <c r="N1521" s="393"/>
    </row>
    <row r="1522" spans="1:14" s="154" customFormat="1" ht="18" x14ac:dyDescent="0.25">
      <c r="A1522" s="250"/>
      <c r="B1522" s="10" t="s">
        <v>197</v>
      </c>
      <c r="C1522" s="279"/>
      <c r="D1522" s="6"/>
      <c r="E1522" s="6"/>
      <c r="F1522" s="246"/>
      <c r="G1522" s="6"/>
      <c r="H1522" s="6"/>
      <c r="I1522" s="6"/>
      <c r="J1522" s="6"/>
      <c r="K1522" s="6"/>
      <c r="L1522" s="279"/>
      <c r="M1522" s="279"/>
      <c r="N1522" s="246"/>
    </row>
    <row r="1523" spans="1:14" s="154" customFormat="1" ht="92.25" x14ac:dyDescent="0.25">
      <c r="A1523" s="250">
        <v>112</v>
      </c>
      <c r="B1523" s="10" t="s">
        <v>1317</v>
      </c>
      <c r="C1523" s="250" t="s">
        <v>31</v>
      </c>
      <c r="D1523" s="251" t="s">
        <v>25</v>
      </c>
      <c r="E1523" s="251" t="s">
        <v>25</v>
      </c>
      <c r="F1523" s="251" t="s">
        <v>1259</v>
      </c>
      <c r="G1523" s="82">
        <v>10</v>
      </c>
      <c r="H1523" s="82">
        <v>16</v>
      </c>
      <c r="I1523" s="82">
        <v>10</v>
      </c>
      <c r="J1523" s="82">
        <v>3</v>
      </c>
      <c r="K1523" s="82">
        <v>8</v>
      </c>
      <c r="L1523" s="250" t="s">
        <v>25</v>
      </c>
      <c r="M1523" s="250" t="s">
        <v>25</v>
      </c>
      <c r="N1523" s="251" t="s">
        <v>25</v>
      </c>
    </row>
    <row r="1524" spans="1:14" s="154" customFormat="1" ht="18" x14ac:dyDescent="0.25">
      <c r="A1524" s="307"/>
      <c r="B1524" s="10" t="s">
        <v>29</v>
      </c>
      <c r="C1524" s="250"/>
      <c r="D1524" s="307"/>
      <c r="E1524" s="307"/>
      <c r="F1524" s="251"/>
      <c r="G1524" s="307"/>
      <c r="H1524" s="307"/>
      <c r="I1524" s="307"/>
      <c r="J1524" s="307"/>
      <c r="K1524" s="307"/>
      <c r="L1524" s="307"/>
      <c r="M1524" s="307"/>
      <c r="N1524" s="251"/>
    </row>
    <row r="1525" spans="1:14" s="148" customFormat="1" ht="72.75" customHeight="1" x14ac:dyDescent="0.25">
      <c r="A1525" s="279">
        <v>1</v>
      </c>
      <c r="B1525" s="271" t="s">
        <v>1318</v>
      </c>
      <c r="C1525" s="278" t="s">
        <v>232</v>
      </c>
      <c r="D1525" s="279" t="s">
        <v>48</v>
      </c>
      <c r="E1525" s="279">
        <v>2021</v>
      </c>
      <c r="F1525" s="246" t="s">
        <v>1254</v>
      </c>
      <c r="G1525" s="279">
        <v>800</v>
      </c>
      <c r="H1525" s="307"/>
      <c r="I1525" s="307"/>
      <c r="J1525" s="307"/>
      <c r="K1525" s="307"/>
      <c r="L1525" s="118">
        <f>SUM(G1525:K1525)</f>
        <v>800</v>
      </c>
      <c r="M1525" s="278" t="s">
        <v>234</v>
      </c>
      <c r="N1525" s="288" t="s">
        <v>25</v>
      </c>
    </row>
    <row r="1526" spans="1:14" s="148" customFormat="1" ht="71.25" customHeight="1" x14ac:dyDescent="0.25">
      <c r="A1526" s="279">
        <v>2</v>
      </c>
      <c r="B1526" s="271" t="s">
        <v>1319</v>
      </c>
      <c r="C1526" s="278" t="s">
        <v>232</v>
      </c>
      <c r="D1526" s="279" t="s">
        <v>48</v>
      </c>
      <c r="E1526" s="279">
        <v>2021</v>
      </c>
      <c r="F1526" s="246" t="s">
        <v>1229</v>
      </c>
      <c r="G1526" s="279">
        <v>664</v>
      </c>
      <c r="H1526" s="307"/>
      <c r="I1526" s="307"/>
      <c r="J1526" s="307"/>
      <c r="K1526" s="307"/>
      <c r="L1526" s="118">
        <f>SUM(G1526:K1526)</f>
        <v>664</v>
      </c>
      <c r="M1526" s="278" t="s">
        <v>234</v>
      </c>
      <c r="N1526" s="288" t="s">
        <v>25</v>
      </c>
    </row>
    <row r="1527" spans="1:14" s="148" customFormat="1" ht="71.25" customHeight="1" x14ac:dyDescent="0.25">
      <c r="A1527" s="278">
        <v>3</v>
      </c>
      <c r="B1527" s="283" t="s">
        <v>1320</v>
      </c>
      <c r="C1527" s="278" t="s">
        <v>232</v>
      </c>
      <c r="D1527" s="279" t="s">
        <v>48</v>
      </c>
      <c r="E1527" s="279">
        <v>2021</v>
      </c>
      <c r="F1527" s="246" t="s">
        <v>1235</v>
      </c>
      <c r="G1527" s="217">
        <v>648</v>
      </c>
      <c r="H1527" s="214"/>
      <c r="I1527" s="214"/>
      <c r="J1527" s="214"/>
      <c r="K1527" s="214"/>
      <c r="L1527" s="118">
        <f>SUM(G1527:K1527)</f>
        <v>648</v>
      </c>
      <c r="M1527" s="278" t="s">
        <v>234</v>
      </c>
      <c r="N1527" s="288" t="s">
        <v>25</v>
      </c>
    </row>
    <row r="1528" spans="1:14" ht="23.25" hidden="1" x14ac:dyDescent="0.25">
      <c r="A1528" s="396"/>
      <c r="B1528" s="409" t="s">
        <v>143</v>
      </c>
      <c r="C1528" s="394"/>
      <c r="D1528" s="394"/>
      <c r="E1528" s="396"/>
      <c r="F1528" s="392"/>
      <c r="G1528" s="407"/>
      <c r="H1528" s="407"/>
      <c r="I1528" s="407"/>
      <c r="J1528" s="407"/>
      <c r="K1528" s="407"/>
      <c r="L1528" s="407"/>
      <c r="M1528" s="407"/>
      <c r="N1528" s="393"/>
    </row>
    <row r="1529" spans="1:14" ht="23.25" hidden="1" x14ac:dyDescent="0.25">
      <c r="A1529" s="396"/>
      <c r="B1529" s="409" t="s">
        <v>203</v>
      </c>
      <c r="C1529" s="394"/>
      <c r="D1529" s="394"/>
      <c r="E1529" s="396"/>
      <c r="F1529" s="392"/>
      <c r="G1529" s="396"/>
      <c r="H1529" s="423"/>
      <c r="I1529" s="423"/>
      <c r="J1529" s="423"/>
      <c r="K1529" s="423"/>
      <c r="L1529" s="407"/>
      <c r="M1529" s="407"/>
      <c r="N1529" s="393"/>
    </row>
    <row r="1530" spans="1:14" ht="21" hidden="1" customHeight="1" x14ac:dyDescent="0.25">
      <c r="A1530" s="396"/>
      <c r="B1530" s="409" t="s">
        <v>234</v>
      </c>
      <c r="C1530" s="394"/>
      <c r="D1530" s="394"/>
      <c r="E1530" s="396"/>
      <c r="F1530" s="392"/>
      <c r="G1530" s="414">
        <f>G1525+G1526+G1527</f>
        <v>2112</v>
      </c>
      <c r="H1530" s="398"/>
      <c r="I1530" s="414"/>
      <c r="J1530" s="414"/>
      <c r="K1530" s="424"/>
      <c r="L1530" s="398">
        <f>G1530+H1530</f>
        <v>2112</v>
      </c>
      <c r="M1530" s="396"/>
      <c r="N1530" s="393"/>
    </row>
    <row r="1531" spans="1:14" s="170" customFormat="1" ht="27.75" customHeight="1" x14ac:dyDescent="0.25">
      <c r="A1531" s="250"/>
      <c r="B1531" s="10" t="s">
        <v>197</v>
      </c>
      <c r="C1531" s="279"/>
      <c r="D1531" s="6"/>
      <c r="E1531" s="6"/>
      <c r="F1531" s="246"/>
      <c r="G1531" s="6"/>
      <c r="H1531" s="6"/>
      <c r="I1531" s="6"/>
      <c r="J1531" s="6"/>
      <c r="K1531" s="6"/>
      <c r="L1531" s="279"/>
      <c r="M1531" s="279"/>
      <c r="N1531" s="246"/>
    </row>
    <row r="1532" spans="1:14" ht="96" customHeight="1" x14ac:dyDescent="0.25">
      <c r="A1532" s="250">
        <v>113</v>
      </c>
      <c r="B1532" s="10" t="s">
        <v>1321</v>
      </c>
      <c r="C1532" s="250" t="s">
        <v>24</v>
      </c>
      <c r="D1532" s="251" t="s">
        <v>25</v>
      </c>
      <c r="E1532" s="251" t="s">
        <v>25</v>
      </c>
      <c r="F1532" s="251" t="s">
        <v>1259</v>
      </c>
      <c r="G1532" s="250">
        <v>10</v>
      </c>
      <c r="H1532" s="250">
        <v>10</v>
      </c>
      <c r="I1532" s="250">
        <v>10</v>
      </c>
      <c r="J1532" s="250">
        <v>10</v>
      </c>
      <c r="K1532" s="250">
        <v>10</v>
      </c>
      <c r="L1532" s="250" t="s">
        <v>25</v>
      </c>
      <c r="M1532" s="250" t="s">
        <v>25</v>
      </c>
      <c r="N1532" s="251" t="s">
        <v>25</v>
      </c>
    </row>
    <row r="1533" spans="1:14" ht="18" x14ac:dyDescent="0.25">
      <c r="A1533" s="307"/>
      <c r="B1533" s="10" t="s">
        <v>29</v>
      </c>
      <c r="C1533" s="250"/>
      <c r="D1533" s="307"/>
      <c r="E1533" s="307"/>
      <c r="F1533" s="251"/>
      <c r="G1533" s="307"/>
      <c r="H1533" s="307"/>
      <c r="I1533" s="307"/>
      <c r="J1533" s="307"/>
      <c r="K1533" s="307"/>
      <c r="L1533" s="307"/>
      <c r="M1533" s="307"/>
      <c r="N1533" s="251"/>
    </row>
    <row r="1534" spans="1:14" s="148" customFormat="1" ht="72" x14ac:dyDescent="0.25">
      <c r="A1534" s="278">
        <v>1</v>
      </c>
      <c r="B1534" s="216" t="s">
        <v>1322</v>
      </c>
      <c r="C1534" s="278" t="s">
        <v>232</v>
      </c>
      <c r="D1534" s="270" t="s">
        <v>1243</v>
      </c>
      <c r="E1534" s="278" t="s">
        <v>33</v>
      </c>
      <c r="F1534" s="273" t="s">
        <v>1238</v>
      </c>
      <c r="G1534" s="289">
        <v>0</v>
      </c>
      <c r="H1534" s="88">
        <v>0</v>
      </c>
      <c r="I1534" s="88">
        <v>5.3</v>
      </c>
      <c r="J1534" s="88">
        <v>5.5</v>
      </c>
      <c r="K1534" s="88">
        <v>5.7</v>
      </c>
      <c r="L1534" s="270">
        <f>I1534+J1534+K1534</f>
        <v>16.5</v>
      </c>
      <c r="M1534" s="270" t="s">
        <v>145</v>
      </c>
      <c r="N1534" s="297">
        <v>255059000</v>
      </c>
    </row>
    <row r="1535" spans="1:14" ht="75" customHeight="1" x14ac:dyDescent="0.25">
      <c r="A1535" s="278">
        <v>2</v>
      </c>
      <c r="B1535" s="277" t="s">
        <v>1323</v>
      </c>
      <c r="C1535" s="278" t="s">
        <v>503</v>
      </c>
      <c r="D1535" s="270" t="s">
        <v>202</v>
      </c>
      <c r="E1535" s="278">
        <v>2021</v>
      </c>
      <c r="F1535" s="273" t="s">
        <v>1238</v>
      </c>
      <c r="G1535" s="289">
        <v>620</v>
      </c>
      <c r="H1535" s="88"/>
      <c r="I1535" s="88"/>
      <c r="J1535" s="88"/>
      <c r="K1535" s="88"/>
      <c r="L1535" s="270"/>
      <c r="M1535" s="270"/>
      <c r="N1535" s="297"/>
    </row>
    <row r="1536" spans="1:14" ht="23.25" hidden="1" x14ac:dyDescent="0.25">
      <c r="A1536" s="396"/>
      <c r="B1536" s="409" t="s">
        <v>143</v>
      </c>
      <c r="C1536" s="394"/>
      <c r="D1536" s="394"/>
      <c r="E1536" s="396"/>
      <c r="F1536" s="392"/>
      <c r="G1536" s="407"/>
      <c r="H1536" s="407"/>
      <c r="I1536" s="407"/>
      <c r="J1536" s="407"/>
      <c r="K1536" s="407"/>
      <c r="L1536" s="407"/>
      <c r="M1536" s="407"/>
      <c r="N1536" s="393"/>
    </row>
    <row r="1537" spans="1:14" ht="23.25" hidden="1" x14ac:dyDescent="0.25">
      <c r="A1537" s="396"/>
      <c r="B1537" s="409" t="s">
        <v>203</v>
      </c>
      <c r="C1537" s="394"/>
      <c r="D1537" s="394"/>
      <c r="E1537" s="396"/>
      <c r="F1537" s="392"/>
      <c r="G1537" s="407">
        <v>0</v>
      </c>
      <c r="H1537" s="407">
        <v>0</v>
      </c>
      <c r="I1537" s="407">
        <v>5.3</v>
      </c>
      <c r="J1537" s="407">
        <v>5.5</v>
      </c>
      <c r="K1537" s="407">
        <v>5.7</v>
      </c>
      <c r="L1537" s="407">
        <f>I1537+J1537+K1537</f>
        <v>16.5</v>
      </c>
      <c r="M1537" s="407"/>
      <c r="N1537" s="393"/>
    </row>
    <row r="1538" spans="1:14" ht="23.25" hidden="1" x14ac:dyDescent="0.25">
      <c r="A1538" s="396"/>
      <c r="B1538" s="409" t="s">
        <v>234</v>
      </c>
      <c r="C1538" s="394"/>
      <c r="D1538" s="394"/>
      <c r="E1538" s="396"/>
      <c r="F1538" s="392"/>
      <c r="G1538" s="414"/>
      <c r="H1538" s="398"/>
      <c r="I1538" s="414"/>
      <c r="J1538" s="414"/>
      <c r="K1538" s="424"/>
      <c r="L1538" s="398"/>
      <c r="M1538" s="396"/>
      <c r="N1538" s="393"/>
    </row>
    <row r="1539" spans="1:14" s="154" customFormat="1" ht="18" x14ac:dyDescent="0.25">
      <c r="A1539" s="250"/>
      <c r="B1539" s="10" t="s">
        <v>197</v>
      </c>
      <c r="C1539" s="279"/>
      <c r="D1539" s="6"/>
      <c r="E1539" s="6"/>
      <c r="F1539" s="246"/>
      <c r="G1539" s="250"/>
      <c r="H1539" s="250"/>
      <c r="I1539" s="250"/>
      <c r="J1539" s="250"/>
      <c r="K1539" s="250"/>
      <c r="L1539" s="279"/>
      <c r="M1539" s="279"/>
      <c r="N1539" s="246"/>
    </row>
    <row r="1540" spans="1:14" s="154" customFormat="1" ht="60.75" customHeight="1" x14ac:dyDescent="0.25">
      <c r="A1540" s="250">
        <v>114</v>
      </c>
      <c r="B1540" s="10" t="s">
        <v>1324</v>
      </c>
      <c r="C1540" s="250" t="s">
        <v>47</v>
      </c>
      <c r="D1540" s="251" t="s">
        <v>25</v>
      </c>
      <c r="E1540" s="251" t="s">
        <v>25</v>
      </c>
      <c r="F1540" s="251" t="s">
        <v>1325</v>
      </c>
      <c r="G1540" s="250">
        <v>1</v>
      </c>
      <c r="H1540" s="250">
        <v>1</v>
      </c>
      <c r="I1540" s="250"/>
      <c r="J1540" s="250"/>
      <c r="K1540" s="250">
        <v>1</v>
      </c>
      <c r="L1540" s="250" t="s">
        <v>25</v>
      </c>
      <c r="M1540" s="250" t="s">
        <v>25</v>
      </c>
      <c r="N1540" s="251" t="s">
        <v>25</v>
      </c>
    </row>
    <row r="1541" spans="1:14" s="154" customFormat="1" ht="18" x14ac:dyDescent="0.25">
      <c r="A1541" s="307"/>
      <c r="B1541" s="10" t="s">
        <v>29</v>
      </c>
      <c r="C1541" s="250"/>
      <c r="D1541" s="307"/>
      <c r="E1541" s="307"/>
      <c r="F1541" s="251"/>
      <c r="G1541" s="307"/>
      <c r="H1541" s="307"/>
      <c r="I1541" s="307"/>
      <c r="J1541" s="307"/>
      <c r="K1541" s="307"/>
      <c r="L1541" s="307"/>
      <c r="M1541" s="307"/>
      <c r="N1541" s="251"/>
    </row>
    <row r="1542" spans="1:14" s="148" customFormat="1" ht="54" x14ac:dyDescent="0.25">
      <c r="A1542" s="279">
        <v>1</v>
      </c>
      <c r="B1542" s="218" t="s">
        <v>1326</v>
      </c>
      <c r="C1542" s="278" t="s">
        <v>232</v>
      </c>
      <c r="D1542" s="279" t="s">
        <v>48</v>
      </c>
      <c r="E1542" s="279">
        <v>2021</v>
      </c>
      <c r="F1542" s="246" t="s">
        <v>1231</v>
      </c>
      <c r="G1542" s="270">
        <v>50</v>
      </c>
      <c r="H1542" s="270"/>
      <c r="I1542" s="270"/>
      <c r="J1542" s="219"/>
      <c r="K1542" s="219"/>
      <c r="L1542" s="118">
        <f>SUM(G1542:K1542)</f>
        <v>50</v>
      </c>
      <c r="M1542" s="278" t="s">
        <v>234</v>
      </c>
      <c r="N1542" s="288" t="s">
        <v>25</v>
      </c>
    </row>
    <row r="1543" spans="1:14" s="148" customFormat="1" ht="95.25" customHeight="1" x14ac:dyDescent="0.25">
      <c r="A1543" s="279">
        <v>2</v>
      </c>
      <c r="B1543" s="277" t="s">
        <v>1327</v>
      </c>
      <c r="C1543" s="278" t="s">
        <v>232</v>
      </c>
      <c r="D1543" s="279" t="s">
        <v>48</v>
      </c>
      <c r="E1543" s="270" t="s">
        <v>75</v>
      </c>
      <c r="F1543" s="246" t="s">
        <v>1235</v>
      </c>
      <c r="G1543" s="270"/>
      <c r="H1543" s="270"/>
      <c r="I1543" s="270">
        <v>150</v>
      </c>
      <c r="J1543" s="219"/>
      <c r="K1543" s="219"/>
      <c r="L1543" s="118">
        <f>SUM(G1543:K1543)</f>
        <v>150</v>
      </c>
      <c r="M1543" s="278" t="s">
        <v>234</v>
      </c>
      <c r="N1543" s="288" t="s">
        <v>25</v>
      </c>
    </row>
    <row r="1544" spans="1:14" s="148" customFormat="1" ht="54" x14ac:dyDescent="0.25">
      <c r="A1544" s="279">
        <v>3</v>
      </c>
      <c r="B1544" s="277" t="s">
        <v>1328</v>
      </c>
      <c r="C1544" s="278" t="s">
        <v>232</v>
      </c>
      <c r="D1544" s="279" t="s">
        <v>48</v>
      </c>
      <c r="E1544" s="279">
        <v>2021</v>
      </c>
      <c r="F1544" s="246" t="s">
        <v>1231</v>
      </c>
      <c r="G1544" s="270">
        <v>523.6</v>
      </c>
      <c r="H1544" s="270"/>
      <c r="I1544" s="270"/>
      <c r="J1544" s="219"/>
      <c r="K1544" s="219"/>
      <c r="L1544" s="118">
        <f>SUM(G1544:K1544)</f>
        <v>523.6</v>
      </c>
      <c r="M1544" s="278" t="s">
        <v>234</v>
      </c>
      <c r="N1544" s="288" t="s">
        <v>25</v>
      </c>
    </row>
    <row r="1545" spans="1:14" s="148" customFormat="1" ht="54" x14ac:dyDescent="0.25">
      <c r="A1545" s="278">
        <v>4</v>
      </c>
      <c r="B1545" s="271" t="s">
        <v>1329</v>
      </c>
      <c r="C1545" s="278" t="s">
        <v>232</v>
      </c>
      <c r="D1545" s="279" t="s">
        <v>48</v>
      </c>
      <c r="E1545" s="279">
        <v>2021</v>
      </c>
      <c r="F1545" s="246" t="s">
        <v>1229</v>
      </c>
      <c r="G1545" s="279">
        <v>700</v>
      </c>
      <c r="H1545" s="250"/>
      <c r="I1545" s="250"/>
      <c r="J1545" s="307"/>
      <c r="K1545" s="307"/>
      <c r="L1545" s="118">
        <f>SUM(G1545:K1545)</f>
        <v>700</v>
      </c>
      <c r="M1545" s="278" t="s">
        <v>234</v>
      </c>
      <c r="N1545" s="288" t="s">
        <v>25</v>
      </c>
    </row>
    <row r="1546" spans="1:14" ht="23.25" hidden="1" x14ac:dyDescent="0.25">
      <c r="A1546" s="396"/>
      <c r="B1546" s="409" t="s">
        <v>143</v>
      </c>
      <c r="C1546" s="394"/>
      <c r="D1546" s="394"/>
      <c r="E1546" s="396"/>
      <c r="F1546" s="392"/>
      <c r="G1546" s="407"/>
      <c r="H1546" s="407"/>
      <c r="I1546" s="407"/>
      <c r="J1546" s="407"/>
      <c r="K1546" s="407"/>
      <c r="L1546" s="407"/>
      <c r="M1546" s="407"/>
      <c r="N1546" s="393"/>
    </row>
    <row r="1547" spans="1:14" ht="23.25" hidden="1" x14ac:dyDescent="0.25">
      <c r="A1547" s="396"/>
      <c r="B1547" s="409" t="s">
        <v>203</v>
      </c>
      <c r="C1547" s="394"/>
      <c r="D1547" s="394"/>
      <c r="E1547" s="396"/>
      <c r="F1547" s="392"/>
      <c r="G1547" s="407"/>
      <c r="H1547" s="407"/>
      <c r="I1547" s="407"/>
      <c r="J1547" s="407"/>
      <c r="K1547" s="407"/>
      <c r="L1547" s="407"/>
      <c r="M1547" s="407"/>
      <c r="N1547" s="393"/>
    </row>
    <row r="1548" spans="1:14" ht="23.25" hidden="1" x14ac:dyDescent="0.25">
      <c r="A1548" s="396"/>
      <c r="B1548" s="409" t="s">
        <v>234</v>
      </c>
      <c r="C1548" s="394"/>
      <c r="D1548" s="394"/>
      <c r="E1548" s="396"/>
      <c r="F1548" s="392"/>
      <c r="G1548" s="414">
        <f>G1542+G1544+G1545</f>
        <v>1273.5999999999999</v>
      </c>
      <c r="H1548" s="398"/>
      <c r="I1548" s="414">
        <f>I1543</f>
        <v>150</v>
      </c>
      <c r="J1548" s="414"/>
      <c r="K1548" s="424"/>
      <c r="L1548" s="398">
        <f>G1548+I1548</f>
        <v>1423.6</v>
      </c>
      <c r="M1548" s="396"/>
      <c r="N1548" s="393"/>
    </row>
    <row r="1549" spans="1:14" ht="18" x14ac:dyDescent="0.25">
      <c r="A1549" s="250"/>
      <c r="B1549" s="10" t="s">
        <v>197</v>
      </c>
      <c r="C1549" s="279"/>
      <c r="D1549" s="6"/>
      <c r="E1549" s="6"/>
      <c r="F1549" s="246"/>
      <c r="G1549" s="346"/>
      <c r="H1549" s="6"/>
      <c r="I1549" s="6"/>
      <c r="J1549" s="6"/>
      <c r="K1549" s="6"/>
      <c r="L1549" s="279"/>
      <c r="M1549" s="279"/>
      <c r="N1549" s="246"/>
    </row>
    <row r="1550" spans="1:14" ht="93" x14ac:dyDescent="0.25">
      <c r="A1550" s="250">
        <v>115</v>
      </c>
      <c r="B1550" s="10" t="s">
        <v>1330</v>
      </c>
      <c r="C1550" s="250" t="s">
        <v>24</v>
      </c>
      <c r="D1550" s="251" t="s">
        <v>25</v>
      </c>
      <c r="E1550" s="251" t="s">
        <v>25</v>
      </c>
      <c r="F1550" s="251" t="s">
        <v>1331</v>
      </c>
      <c r="G1550" s="250"/>
      <c r="H1550" s="250">
        <v>80</v>
      </c>
      <c r="I1550" s="250">
        <v>85</v>
      </c>
      <c r="J1550" s="250">
        <v>90</v>
      </c>
      <c r="K1550" s="250">
        <v>95</v>
      </c>
      <c r="L1550" s="250" t="s">
        <v>25</v>
      </c>
      <c r="M1550" s="250" t="s">
        <v>25</v>
      </c>
      <c r="N1550" s="251" t="s">
        <v>25</v>
      </c>
    </row>
    <row r="1551" spans="1:14" ht="18" x14ac:dyDescent="0.25">
      <c r="A1551" s="307"/>
      <c r="B1551" s="10" t="s">
        <v>29</v>
      </c>
      <c r="C1551" s="250"/>
      <c r="D1551" s="307"/>
      <c r="E1551" s="307"/>
      <c r="F1551" s="251"/>
      <c r="G1551" s="307"/>
      <c r="H1551" s="307"/>
      <c r="I1551" s="307"/>
      <c r="J1551" s="307"/>
      <c r="K1551" s="307"/>
      <c r="L1551" s="307"/>
      <c r="M1551" s="307"/>
      <c r="N1551" s="251"/>
    </row>
    <row r="1552" spans="1:14" ht="36" x14ac:dyDescent="0.25">
      <c r="A1552" s="270">
        <v>1</v>
      </c>
      <c r="B1552" s="126" t="s">
        <v>1332</v>
      </c>
      <c r="C1552" s="270" t="s">
        <v>174</v>
      </c>
      <c r="D1552" s="278" t="s">
        <v>1333</v>
      </c>
      <c r="E1552" s="270" t="s">
        <v>33</v>
      </c>
      <c r="F1552" s="107" t="s">
        <v>1334</v>
      </c>
      <c r="G1552" s="270">
        <v>2041</v>
      </c>
      <c r="H1552" s="270">
        <v>1000</v>
      </c>
      <c r="I1552" s="270">
        <v>1000</v>
      </c>
      <c r="J1552" s="270">
        <v>1000</v>
      </c>
      <c r="K1552" s="270">
        <v>1000</v>
      </c>
      <c r="L1552" s="270">
        <v>6041</v>
      </c>
      <c r="M1552" s="270"/>
      <c r="N1552" s="274"/>
    </row>
    <row r="1553" spans="1:14" ht="36" x14ac:dyDescent="0.25">
      <c r="A1553" s="270">
        <v>2</v>
      </c>
      <c r="B1553" s="277" t="s">
        <v>1335</v>
      </c>
      <c r="C1553" s="270" t="s">
        <v>24</v>
      </c>
      <c r="D1553" s="278" t="s">
        <v>1333</v>
      </c>
      <c r="E1553" s="270" t="s">
        <v>33</v>
      </c>
      <c r="F1553" s="107" t="s">
        <v>1336</v>
      </c>
      <c r="G1553" s="270">
        <v>42.2</v>
      </c>
      <c r="H1553" s="270">
        <v>40</v>
      </c>
      <c r="I1553" s="270">
        <v>40</v>
      </c>
      <c r="J1553" s="270">
        <v>40</v>
      </c>
      <c r="K1553" s="270">
        <v>40</v>
      </c>
      <c r="L1553" s="270">
        <v>40</v>
      </c>
      <c r="M1553" s="274"/>
      <c r="N1553" s="274"/>
    </row>
    <row r="1554" spans="1:14" ht="36" x14ac:dyDescent="0.25">
      <c r="A1554" s="270">
        <v>3</v>
      </c>
      <c r="B1554" s="277" t="s">
        <v>1337</v>
      </c>
      <c r="C1554" s="270" t="s">
        <v>1338</v>
      </c>
      <c r="D1554" s="278" t="s">
        <v>1333</v>
      </c>
      <c r="E1554" s="270" t="s">
        <v>33</v>
      </c>
      <c r="F1554" s="107" t="s">
        <v>1339</v>
      </c>
      <c r="G1554" s="270">
        <v>500</v>
      </c>
      <c r="H1554" s="270">
        <v>400</v>
      </c>
      <c r="I1554" s="270">
        <v>400</v>
      </c>
      <c r="J1554" s="270">
        <v>400</v>
      </c>
      <c r="K1554" s="270">
        <v>400</v>
      </c>
      <c r="L1554" s="270">
        <v>2100</v>
      </c>
      <c r="M1554" s="274"/>
      <c r="N1554" s="274"/>
    </row>
    <row r="1555" spans="1:14" ht="36" x14ac:dyDescent="0.25">
      <c r="A1555" s="270">
        <v>4</v>
      </c>
      <c r="B1555" s="127" t="s">
        <v>1340</v>
      </c>
      <c r="C1555" s="270" t="s">
        <v>1338</v>
      </c>
      <c r="D1555" s="278" t="s">
        <v>1333</v>
      </c>
      <c r="E1555" s="270" t="s">
        <v>33</v>
      </c>
      <c r="F1555" s="107" t="s">
        <v>1341</v>
      </c>
      <c r="G1555" s="270">
        <v>500</v>
      </c>
      <c r="H1555" s="270">
        <v>400</v>
      </c>
      <c r="I1555" s="270">
        <v>400</v>
      </c>
      <c r="J1555" s="270">
        <v>400</v>
      </c>
      <c r="K1555" s="270">
        <v>400</v>
      </c>
      <c r="L1555" s="270">
        <v>2100</v>
      </c>
      <c r="M1555" s="274"/>
      <c r="N1555" s="274"/>
    </row>
    <row r="1556" spans="1:14" ht="36" x14ac:dyDescent="0.25">
      <c r="A1556" s="270">
        <v>5</v>
      </c>
      <c r="B1556" s="277" t="s">
        <v>1342</v>
      </c>
      <c r="C1556" s="270" t="s">
        <v>1338</v>
      </c>
      <c r="D1556" s="278" t="s">
        <v>1333</v>
      </c>
      <c r="E1556" s="270" t="s">
        <v>75</v>
      </c>
      <c r="F1556" s="107" t="s">
        <v>1343</v>
      </c>
      <c r="G1556" s="128">
        <v>7668.2</v>
      </c>
      <c r="H1556" s="270">
        <v>3000</v>
      </c>
      <c r="I1556" s="274"/>
      <c r="J1556" s="274"/>
      <c r="K1556" s="274"/>
      <c r="L1556" s="129">
        <v>10668.2</v>
      </c>
      <c r="M1556" s="274"/>
      <c r="N1556" s="274"/>
    </row>
    <row r="1557" spans="1:14" ht="198" x14ac:dyDescent="0.25">
      <c r="A1557" s="270">
        <v>6</v>
      </c>
      <c r="B1557" s="277" t="s">
        <v>1344</v>
      </c>
      <c r="C1557" s="270" t="s">
        <v>1338</v>
      </c>
      <c r="D1557" s="278" t="s">
        <v>1333</v>
      </c>
      <c r="E1557" s="270" t="s">
        <v>33</v>
      </c>
      <c r="F1557" s="107" t="s">
        <v>1336</v>
      </c>
      <c r="G1557" s="278" t="s">
        <v>1345</v>
      </c>
      <c r="H1557" s="270">
        <v>656</v>
      </c>
      <c r="I1557" s="270">
        <v>500</v>
      </c>
      <c r="J1557" s="270">
        <v>500</v>
      </c>
      <c r="K1557" s="270">
        <v>500</v>
      </c>
      <c r="L1557" s="270">
        <v>3716.2</v>
      </c>
      <c r="M1557" s="270"/>
      <c r="N1557" s="274"/>
    </row>
    <row r="1558" spans="1:14" ht="18" x14ac:dyDescent="0.25">
      <c r="A1558" s="250"/>
      <c r="B1558" s="504" t="s">
        <v>1346</v>
      </c>
      <c r="C1558" s="504"/>
      <c r="D1558" s="504"/>
      <c r="E1558" s="504"/>
      <c r="F1558" s="504"/>
      <c r="G1558" s="504"/>
      <c r="H1558" s="504"/>
      <c r="I1558" s="504"/>
      <c r="J1558" s="504"/>
      <c r="K1558" s="504"/>
      <c r="L1558" s="504"/>
      <c r="M1558" s="504"/>
      <c r="N1558" s="504"/>
    </row>
    <row r="1559" spans="1:14" ht="18.75" x14ac:dyDescent="0.25">
      <c r="A1559" s="99"/>
      <c r="B1559" s="504" t="s">
        <v>1347</v>
      </c>
      <c r="C1559" s="504"/>
      <c r="D1559" s="504"/>
      <c r="E1559" s="504"/>
      <c r="F1559" s="504"/>
      <c r="G1559" s="504"/>
      <c r="H1559" s="504"/>
      <c r="I1559" s="504"/>
      <c r="J1559" s="504"/>
      <c r="K1559" s="504"/>
      <c r="L1559" s="504"/>
      <c r="M1559" s="504"/>
      <c r="N1559" s="504"/>
    </row>
    <row r="1560" spans="1:14" ht="18" x14ac:dyDescent="0.25">
      <c r="A1560" s="246"/>
      <c r="B1560" s="7" t="s">
        <v>22</v>
      </c>
      <c r="C1560" s="279"/>
      <c r="D1560" s="246"/>
      <c r="E1560" s="246"/>
      <c r="F1560" s="246"/>
      <c r="G1560" s="279"/>
      <c r="H1560" s="279"/>
      <c r="I1560" s="279"/>
      <c r="J1560" s="279"/>
      <c r="K1560" s="279"/>
      <c r="L1560" s="279"/>
      <c r="M1560" s="279"/>
      <c r="N1560" s="251"/>
    </row>
    <row r="1561" spans="1:14" s="169" customFormat="1" ht="54" x14ac:dyDescent="0.25">
      <c r="A1561" s="251">
        <v>116</v>
      </c>
      <c r="B1561" s="10" t="s">
        <v>1348</v>
      </c>
      <c r="C1561" s="250" t="s">
        <v>24</v>
      </c>
      <c r="D1561" s="251" t="s">
        <v>25</v>
      </c>
      <c r="E1561" s="251" t="s">
        <v>25</v>
      </c>
      <c r="F1561" s="251" t="s">
        <v>1349</v>
      </c>
      <c r="G1561" s="250">
        <v>81.3</v>
      </c>
      <c r="H1561" s="250">
        <v>81.900000000000006</v>
      </c>
      <c r="I1561" s="250">
        <v>82.5</v>
      </c>
      <c r="J1561" s="250">
        <v>83</v>
      </c>
      <c r="K1561" s="250">
        <v>83.6</v>
      </c>
      <c r="L1561" s="250" t="s">
        <v>25</v>
      </c>
      <c r="M1561" s="250" t="s">
        <v>25</v>
      </c>
      <c r="N1561" s="251" t="s">
        <v>25</v>
      </c>
    </row>
    <row r="1562" spans="1:14" s="170" customFormat="1" ht="18" x14ac:dyDescent="0.25">
      <c r="A1562" s="279"/>
      <c r="B1562" s="10" t="s">
        <v>208</v>
      </c>
      <c r="C1562" s="250"/>
      <c r="D1562" s="250"/>
      <c r="E1562" s="250"/>
      <c r="F1562" s="251"/>
      <c r="G1562" s="250"/>
      <c r="H1562" s="250"/>
      <c r="I1562" s="250"/>
      <c r="J1562" s="250"/>
      <c r="K1562" s="250"/>
      <c r="L1562" s="250"/>
      <c r="M1562" s="250"/>
      <c r="N1562" s="251"/>
    </row>
    <row r="1563" spans="1:14" ht="36" x14ac:dyDescent="0.25">
      <c r="A1563" s="246">
        <v>1</v>
      </c>
      <c r="B1563" s="97" t="s">
        <v>1350</v>
      </c>
      <c r="C1563" s="274" t="s">
        <v>216</v>
      </c>
      <c r="D1563" s="273"/>
      <c r="E1563" s="434" t="s">
        <v>75</v>
      </c>
      <c r="F1563" s="273" t="s">
        <v>1351</v>
      </c>
      <c r="G1563" s="274">
        <v>823</v>
      </c>
      <c r="H1563" s="274">
        <v>306</v>
      </c>
      <c r="I1563" s="274">
        <v>526</v>
      </c>
      <c r="J1563" s="274">
        <v>340</v>
      </c>
      <c r="K1563" s="274">
        <v>247</v>
      </c>
      <c r="L1563" s="274">
        <v>2242</v>
      </c>
      <c r="M1563" s="274"/>
      <c r="N1563" s="274"/>
    </row>
    <row r="1564" spans="1:14" s="148" customFormat="1" ht="54" x14ac:dyDescent="0.25">
      <c r="A1564" s="486">
        <v>2</v>
      </c>
      <c r="B1564" s="479" t="s">
        <v>1352</v>
      </c>
      <c r="C1564" s="262" t="s">
        <v>232</v>
      </c>
      <c r="D1564" s="273"/>
      <c r="E1564" s="435"/>
      <c r="F1564" s="437" t="s">
        <v>1353</v>
      </c>
      <c r="G1564" s="274">
        <v>3863.4</v>
      </c>
      <c r="H1564" s="274">
        <v>2856</v>
      </c>
      <c r="I1564" s="274"/>
      <c r="J1564" s="274"/>
      <c r="K1564" s="274"/>
      <c r="L1564" s="274">
        <f>G1564+H1564</f>
        <v>6719.4</v>
      </c>
      <c r="M1564" s="274" t="s">
        <v>143</v>
      </c>
      <c r="N1564" s="297" t="s">
        <v>1354</v>
      </c>
    </row>
    <row r="1565" spans="1:14" s="148" customFormat="1" ht="18" x14ac:dyDescent="0.25">
      <c r="A1565" s="487"/>
      <c r="B1565" s="480"/>
      <c r="C1565" s="262" t="s">
        <v>232</v>
      </c>
      <c r="D1565" s="273"/>
      <c r="E1565" s="436"/>
      <c r="F1565" s="439"/>
      <c r="G1565" s="274">
        <v>525.29999999999995</v>
      </c>
      <c r="H1565" s="274"/>
      <c r="I1565" s="274"/>
      <c r="J1565" s="274"/>
      <c r="K1565" s="274"/>
      <c r="L1565" s="274">
        <f>G1565</f>
        <v>525.29999999999995</v>
      </c>
      <c r="M1565" s="274" t="s">
        <v>203</v>
      </c>
      <c r="N1565" s="274"/>
    </row>
    <row r="1566" spans="1:14" ht="54" x14ac:dyDescent="0.25">
      <c r="A1566" s="256">
        <v>3</v>
      </c>
      <c r="B1566" s="258" t="s">
        <v>1355</v>
      </c>
      <c r="C1566" s="262" t="s">
        <v>47</v>
      </c>
      <c r="D1566" s="260" t="s">
        <v>1356</v>
      </c>
      <c r="E1566" s="262" t="s">
        <v>33</v>
      </c>
      <c r="F1566" s="260" t="s">
        <v>26</v>
      </c>
      <c r="G1566" s="278">
        <v>17</v>
      </c>
      <c r="H1566" s="278">
        <v>12</v>
      </c>
      <c r="I1566" s="278">
        <v>11</v>
      </c>
      <c r="J1566" s="278">
        <v>10</v>
      </c>
      <c r="K1566" s="278">
        <v>10</v>
      </c>
      <c r="L1566" s="278">
        <f>G1566+H1566+I1566+J1566+K1566</f>
        <v>60</v>
      </c>
      <c r="M1566" s="270" t="s">
        <v>25</v>
      </c>
      <c r="N1566" s="274" t="s">
        <v>25</v>
      </c>
    </row>
    <row r="1567" spans="1:14" ht="23.25" hidden="1" x14ac:dyDescent="0.25">
      <c r="A1567" s="396"/>
      <c r="B1567" s="409" t="s">
        <v>143</v>
      </c>
      <c r="C1567" s="394"/>
      <c r="D1567" s="394"/>
      <c r="E1567" s="396"/>
      <c r="F1567" s="392"/>
      <c r="G1567" s="393">
        <v>3863.4</v>
      </c>
      <c r="H1567" s="393">
        <v>2856</v>
      </c>
      <c r="I1567" s="393"/>
      <c r="J1567" s="393"/>
      <c r="K1567" s="393"/>
      <c r="L1567" s="393">
        <f>G1567+H1567</f>
        <v>6719.4</v>
      </c>
      <c r="M1567" s="407"/>
      <c r="N1567" s="393"/>
    </row>
    <row r="1568" spans="1:14" ht="23.25" hidden="1" x14ac:dyDescent="0.25">
      <c r="A1568" s="396"/>
      <c r="B1568" s="409" t="s">
        <v>203</v>
      </c>
      <c r="C1568" s="394"/>
      <c r="D1568" s="394"/>
      <c r="E1568" s="396"/>
      <c r="F1568" s="392"/>
      <c r="G1568" s="393">
        <v>525.29999999999995</v>
      </c>
      <c r="H1568" s="393"/>
      <c r="I1568" s="393"/>
      <c r="J1568" s="393"/>
      <c r="K1568" s="393"/>
      <c r="L1568" s="393">
        <f>G1568</f>
        <v>525.29999999999995</v>
      </c>
      <c r="M1568" s="407"/>
      <c r="N1568" s="393"/>
    </row>
    <row r="1569" spans="1:14" ht="23.25" hidden="1" x14ac:dyDescent="0.25">
      <c r="A1569" s="396"/>
      <c r="B1569" s="409" t="s">
        <v>234</v>
      </c>
      <c r="C1569" s="394"/>
      <c r="D1569" s="394"/>
      <c r="E1569" s="396"/>
      <c r="F1569" s="392"/>
      <c r="G1569" s="414"/>
      <c r="H1569" s="398"/>
      <c r="I1569" s="414"/>
      <c r="J1569" s="414"/>
      <c r="K1569" s="424"/>
      <c r="L1569" s="398"/>
      <c r="M1569" s="396"/>
      <c r="N1569" s="393"/>
    </row>
    <row r="1570" spans="1:14" ht="18" x14ac:dyDescent="0.25">
      <c r="A1570" s="246"/>
      <c r="B1570" s="7" t="s">
        <v>22</v>
      </c>
      <c r="C1570" s="279"/>
      <c r="D1570" s="246"/>
      <c r="E1570" s="246"/>
      <c r="F1570" s="246"/>
      <c r="G1570" s="279"/>
      <c r="H1570" s="279"/>
      <c r="I1570" s="279"/>
      <c r="J1570" s="279"/>
      <c r="K1570" s="279"/>
      <c r="L1570" s="279"/>
      <c r="M1570" s="279"/>
      <c r="N1570" s="251"/>
    </row>
    <row r="1571" spans="1:14" ht="228" customHeight="1" x14ac:dyDescent="0.25">
      <c r="A1571" s="251">
        <v>117</v>
      </c>
      <c r="B1571" s="10" t="s">
        <v>1357</v>
      </c>
      <c r="C1571" s="250" t="s">
        <v>24</v>
      </c>
      <c r="D1571" s="251" t="s">
        <v>25</v>
      </c>
      <c r="E1571" s="251" t="s">
        <v>25</v>
      </c>
      <c r="F1571" s="251" t="s">
        <v>1358</v>
      </c>
      <c r="G1571" s="250">
        <v>71</v>
      </c>
      <c r="H1571" s="250">
        <v>66.900000000000006</v>
      </c>
      <c r="I1571" s="250">
        <v>63</v>
      </c>
      <c r="J1571" s="250">
        <v>58.2</v>
      </c>
      <c r="K1571" s="250">
        <v>54.9</v>
      </c>
      <c r="L1571" s="250" t="s">
        <v>25</v>
      </c>
      <c r="M1571" s="250" t="s">
        <v>25</v>
      </c>
      <c r="N1571" s="251" t="s">
        <v>25</v>
      </c>
    </row>
    <row r="1572" spans="1:14" ht="18" x14ac:dyDescent="0.25">
      <c r="A1572" s="279"/>
      <c r="B1572" s="10" t="s">
        <v>208</v>
      </c>
      <c r="C1572" s="250"/>
      <c r="D1572" s="250"/>
      <c r="E1572" s="250"/>
      <c r="F1572" s="251"/>
      <c r="G1572" s="250"/>
      <c r="H1572" s="250"/>
      <c r="I1572" s="250"/>
      <c r="J1572" s="250"/>
      <c r="K1572" s="250"/>
      <c r="L1572" s="250"/>
      <c r="M1572" s="250"/>
      <c r="N1572" s="251"/>
    </row>
    <row r="1573" spans="1:14" s="153" customFormat="1" ht="94.5" customHeight="1" x14ac:dyDescent="0.25">
      <c r="A1573" s="279">
        <v>1</v>
      </c>
      <c r="B1573" s="271" t="s">
        <v>1359</v>
      </c>
      <c r="C1573" s="270" t="s">
        <v>68</v>
      </c>
      <c r="D1573" s="278" t="s">
        <v>1161</v>
      </c>
      <c r="E1573" s="270" t="s">
        <v>33</v>
      </c>
      <c r="F1573" s="273" t="s">
        <v>1360</v>
      </c>
      <c r="G1573" s="270">
        <v>4.8099999999999996</v>
      </c>
      <c r="H1573" s="270">
        <v>1.3260000000000001</v>
      </c>
      <c r="I1573" s="270"/>
      <c r="J1573" s="270"/>
      <c r="K1573" s="270"/>
      <c r="L1573" s="270"/>
      <c r="M1573" s="270" t="s">
        <v>234</v>
      </c>
      <c r="N1573" s="274"/>
    </row>
    <row r="1574" spans="1:14" s="169" customFormat="1" ht="94.5" customHeight="1" x14ac:dyDescent="0.25">
      <c r="A1574" s="279">
        <v>2</v>
      </c>
      <c r="B1574" s="271" t="s">
        <v>1361</v>
      </c>
      <c r="C1574" s="270" t="s">
        <v>68</v>
      </c>
      <c r="D1574" s="278" t="s">
        <v>1161</v>
      </c>
      <c r="E1574" s="270" t="s">
        <v>33</v>
      </c>
      <c r="F1574" s="273" t="s">
        <v>1362</v>
      </c>
      <c r="G1574" s="270">
        <v>20.95</v>
      </c>
      <c r="H1574" s="270">
        <v>2.2999999999999998</v>
      </c>
      <c r="I1574" s="270">
        <v>2.2999999999999998</v>
      </c>
      <c r="J1574" s="270"/>
      <c r="K1574" s="270"/>
      <c r="L1574" s="270"/>
      <c r="M1574" s="270" t="s">
        <v>234</v>
      </c>
      <c r="N1574" s="274"/>
    </row>
    <row r="1575" spans="1:14" s="170" customFormat="1" ht="72" x14ac:dyDescent="0.25">
      <c r="A1575" s="279">
        <v>3</v>
      </c>
      <c r="B1575" s="271" t="s">
        <v>1363</v>
      </c>
      <c r="C1575" s="270" t="s">
        <v>236</v>
      </c>
      <c r="D1575" s="278" t="s">
        <v>1161</v>
      </c>
      <c r="E1575" s="270" t="s">
        <v>33</v>
      </c>
      <c r="F1575" s="273" t="s">
        <v>1364</v>
      </c>
      <c r="G1575" s="270">
        <v>359</v>
      </c>
      <c r="H1575" s="270">
        <v>365</v>
      </c>
      <c r="I1575" s="270">
        <v>343</v>
      </c>
      <c r="J1575" s="270">
        <v>332</v>
      </c>
      <c r="K1575" s="270">
        <v>277</v>
      </c>
      <c r="L1575" s="270"/>
      <c r="M1575" s="270" t="s">
        <v>234</v>
      </c>
      <c r="N1575" s="274"/>
    </row>
    <row r="1576" spans="1:14" ht="18" x14ac:dyDescent="0.25">
      <c r="A1576" s="475">
        <v>4</v>
      </c>
      <c r="B1576" s="479" t="s">
        <v>1365</v>
      </c>
      <c r="C1576" s="270" t="s">
        <v>68</v>
      </c>
      <c r="D1576" s="500" t="s">
        <v>1366</v>
      </c>
      <c r="E1576" s="434" t="s">
        <v>33</v>
      </c>
      <c r="F1576" s="437" t="s">
        <v>1367</v>
      </c>
      <c r="G1576" s="270">
        <v>3</v>
      </c>
      <c r="H1576" s="270">
        <v>1</v>
      </c>
      <c r="I1576" s="270">
        <v>1</v>
      </c>
      <c r="J1576" s="270"/>
      <c r="K1576" s="270"/>
      <c r="L1576" s="270"/>
      <c r="M1576" s="270"/>
      <c r="N1576" s="274"/>
    </row>
    <row r="1577" spans="1:14" s="169" customFormat="1" ht="18" x14ac:dyDescent="0.25">
      <c r="A1577" s="498"/>
      <c r="B1577" s="499"/>
      <c r="C1577" s="434" t="s">
        <v>69</v>
      </c>
      <c r="D1577" s="501"/>
      <c r="E1577" s="435"/>
      <c r="F1577" s="438"/>
      <c r="G1577" s="56">
        <v>600</v>
      </c>
      <c r="H1577" s="56">
        <v>800</v>
      </c>
      <c r="I1577" s="129">
        <v>1067.75</v>
      </c>
      <c r="J1577" s="270"/>
      <c r="K1577" s="270"/>
      <c r="L1577" s="270"/>
      <c r="M1577" s="270" t="s">
        <v>143</v>
      </c>
      <c r="N1577" s="274"/>
    </row>
    <row r="1578" spans="1:14" s="170" customFormat="1" ht="18" x14ac:dyDescent="0.25">
      <c r="A1578" s="476"/>
      <c r="B1578" s="480"/>
      <c r="C1578" s="436"/>
      <c r="D1578" s="503"/>
      <c r="E1578" s="436"/>
      <c r="F1578" s="439"/>
      <c r="G1578" s="56">
        <v>140.45400000000001</v>
      </c>
      <c r="H1578" s="56"/>
      <c r="I1578" s="56"/>
      <c r="J1578" s="270"/>
      <c r="K1578" s="270"/>
      <c r="L1578" s="270"/>
      <c r="M1578" s="270" t="s">
        <v>145</v>
      </c>
      <c r="N1578" s="274"/>
    </row>
    <row r="1579" spans="1:14" ht="18" x14ac:dyDescent="0.25">
      <c r="A1579" s="475">
        <v>5</v>
      </c>
      <c r="B1579" s="479" t="s">
        <v>1368</v>
      </c>
      <c r="C1579" s="270" t="s">
        <v>68</v>
      </c>
      <c r="D1579" s="500" t="s">
        <v>1366</v>
      </c>
      <c r="E1579" s="434" t="s">
        <v>33</v>
      </c>
      <c r="F1579" s="437" t="s">
        <v>1369</v>
      </c>
      <c r="G1579" s="270">
        <v>1.2</v>
      </c>
      <c r="H1579" s="270">
        <v>2</v>
      </c>
      <c r="I1579" s="270">
        <v>2</v>
      </c>
      <c r="J1579" s="270"/>
      <c r="K1579" s="270"/>
      <c r="L1579" s="270"/>
      <c r="M1579" s="270"/>
      <c r="N1579" s="274"/>
    </row>
    <row r="1580" spans="1:14" s="170" customFormat="1" ht="18" x14ac:dyDescent="0.25">
      <c r="A1580" s="498"/>
      <c r="B1580" s="499"/>
      <c r="C1580" s="434" t="s">
        <v>69</v>
      </c>
      <c r="D1580" s="501"/>
      <c r="E1580" s="435"/>
      <c r="F1580" s="438"/>
      <c r="G1580" s="222">
        <v>590.58500000000004</v>
      </c>
      <c r="H1580" s="222">
        <v>455.96</v>
      </c>
      <c r="I1580" s="222">
        <v>990.572</v>
      </c>
      <c r="J1580" s="270"/>
      <c r="K1580" s="270"/>
      <c r="L1580" s="270"/>
      <c r="M1580" s="270" t="s">
        <v>143</v>
      </c>
      <c r="N1580" s="274"/>
    </row>
    <row r="1581" spans="1:14" ht="18" x14ac:dyDescent="0.25">
      <c r="A1581" s="476"/>
      <c r="B1581" s="480"/>
      <c r="C1581" s="436"/>
      <c r="D1581" s="503"/>
      <c r="E1581" s="436"/>
      <c r="F1581" s="439"/>
      <c r="G1581" s="270"/>
      <c r="H1581" s="270">
        <v>257.464</v>
      </c>
      <c r="I1581" s="270"/>
      <c r="J1581" s="270"/>
      <c r="K1581" s="270"/>
      <c r="L1581" s="270"/>
      <c r="M1581" s="270" t="s">
        <v>145</v>
      </c>
      <c r="N1581" s="274"/>
    </row>
    <row r="1582" spans="1:14" ht="18" x14ac:dyDescent="0.25">
      <c r="A1582" s="475">
        <v>6</v>
      </c>
      <c r="B1582" s="479" t="s">
        <v>1370</v>
      </c>
      <c r="C1582" s="270" t="s">
        <v>68</v>
      </c>
      <c r="D1582" s="500" t="s">
        <v>1366</v>
      </c>
      <c r="E1582" s="434" t="s">
        <v>33</v>
      </c>
      <c r="F1582" s="437" t="s">
        <v>1369</v>
      </c>
      <c r="G1582" s="270">
        <v>3.5</v>
      </c>
      <c r="H1582" s="270">
        <v>3.5</v>
      </c>
      <c r="I1582" s="270">
        <v>1.3</v>
      </c>
      <c r="J1582" s="270"/>
      <c r="K1582" s="270"/>
      <c r="L1582" s="270"/>
      <c r="M1582" s="270" t="s">
        <v>143</v>
      </c>
      <c r="N1582" s="274"/>
    </row>
    <row r="1583" spans="1:14" s="148" customFormat="1" ht="55.5" customHeight="1" x14ac:dyDescent="0.25">
      <c r="A1583" s="498"/>
      <c r="B1583" s="499"/>
      <c r="C1583" s="255" t="s">
        <v>69</v>
      </c>
      <c r="D1583" s="501"/>
      <c r="E1583" s="435"/>
      <c r="F1583" s="438"/>
      <c r="G1583" s="56">
        <v>100</v>
      </c>
      <c r="H1583" s="56">
        <v>200</v>
      </c>
      <c r="I1583" s="56">
        <v>500</v>
      </c>
      <c r="J1583" s="270"/>
      <c r="K1583" s="270"/>
      <c r="L1583" s="270"/>
      <c r="M1583" s="270" t="s">
        <v>145</v>
      </c>
      <c r="N1583" s="274"/>
    </row>
    <row r="1584" spans="1:14" ht="23.25" hidden="1" x14ac:dyDescent="0.25">
      <c r="A1584" s="396"/>
      <c r="B1584" s="409" t="s">
        <v>143</v>
      </c>
      <c r="C1584" s="394"/>
      <c r="D1584" s="394"/>
      <c r="E1584" s="396"/>
      <c r="F1584" s="392"/>
      <c r="G1584" s="425">
        <f>G1577+G1580</f>
        <v>1190.585</v>
      </c>
      <c r="H1584" s="426">
        <f>H1577+H1580</f>
        <v>1255.96</v>
      </c>
      <c r="I1584" s="426">
        <f>I1577+I1580</f>
        <v>2058.3220000000001</v>
      </c>
      <c r="J1584" s="426"/>
      <c r="K1584" s="426"/>
      <c r="L1584" s="426"/>
      <c r="M1584" s="407"/>
      <c r="N1584" s="393"/>
    </row>
    <row r="1585" spans="1:14" ht="23.25" hidden="1" x14ac:dyDescent="0.25">
      <c r="A1585" s="396"/>
      <c r="B1585" s="409" t="s">
        <v>203</v>
      </c>
      <c r="C1585" s="394"/>
      <c r="D1585" s="394"/>
      <c r="E1585" s="396"/>
      <c r="F1585" s="392"/>
      <c r="G1585" s="411">
        <f>G1578+G1583</f>
        <v>240.45400000000001</v>
      </c>
      <c r="H1585" s="426">
        <f>H1581+H1583</f>
        <v>457.464</v>
      </c>
      <c r="I1585" s="426">
        <f>I1583</f>
        <v>500</v>
      </c>
      <c r="J1585" s="426"/>
      <c r="K1585" s="426"/>
      <c r="L1585" s="426"/>
      <c r="M1585" s="407"/>
      <c r="N1585" s="393"/>
    </row>
    <row r="1586" spans="1:14" ht="23.25" hidden="1" x14ac:dyDescent="0.25">
      <c r="A1586" s="396"/>
      <c r="B1586" s="409" t="s">
        <v>234</v>
      </c>
      <c r="C1586" s="394"/>
      <c r="D1586" s="394"/>
      <c r="E1586" s="396"/>
      <c r="F1586" s="392"/>
      <c r="G1586" s="414"/>
      <c r="H1586" s="398"/>
      <c r="I1586" s="414"/>
      <c r="J1586" s="414"/>
      <c r="K1586" s="424"/>
      <c r="L1586" s="398"/>
      <c r="M1586" s="396"/>
      <c r="N1586" s="393"/>
    </row>
    <row r="1587" spans="1:14" ht="18" x14ac:dyDescent="0.25">
      <c r="A1587" s="246"/>
      <c r="B1587" s="7" t="s">
        <v>22</v>
      </c>
      <c r="C1587" s="279"/>
      <c r="D1587" s="246"/>
      <c r="E1587" s="246"/>
      <c r="F1587" s="246"/>
      <c r="G1587" s="279"/>
      <c r="H1587" s="279"/>
      <c r="I1587" s="279"/>
      <c r="J1587" s="279"/>
      <c r="K1587" s="279"/>
      <c r="L1587" s="279"/>
      <c r="M1587" s="279"/>
      <c r="N1587" s="251"/>
    </row>
    <row r="1588" spans="1:14" ht="129" x14ac:dyDescent="0.25">
      <c r="A1588" s="251">
        <v>118</v>
      </c>
      <c r="B1588" s="10" t="s">
        <v>1371</v>
      </c>
      <c r="C1588" s="250" t="s">
        <v>47</v>
      </c>
      <c r="D1588" s="251" t="s">
        <v>25</v>
      </c>
      <c r="E1588" s="251" t="s">
        <v>25</v>
      </c>
      <c r="F1588" s="251" t="s">
        <v>1349</v>
      </c>
      <c r="G1588" s="250">
        <v>33</v>
      </c>
      <c r="H1588" s="250">
        <v>31</v>
      </c>
      <c r="I1588" s="250">
        <v>42</v>
      </c>
      <c r="J1588" s="250">
        <v>44</v>
      </c>
      <c r="K1588" s="250">
        <v>50</v>
      </c>
      <c r="L1588" s="250" t="s">
        <v>25</v>
      </c>
      <c r="M1588" s="250" t="s">
        <v>25</v>
      </c>
      <c r="N1588" s="251" t="s">
        <v>25</v>
      </c>
    </row>
    <row r="1589" spans="1:14" s="153" customFormat="1" ht="18" x14ac:dyDescent="0.25">
      <c r="A1589" s="279"/>
      <c r="B1589" s="10" t="s">
        <v>208</v>
      </c>
      <c r="C1589" s="250"/>
      <c r="D1589" s="250"/>
      <c r="E1589" s="250"/>
      <c r="F1589" s="251"/>
      <c r="G1589" s="250"/>
      <c r="H1589" s="250"/>
      <c r="I1589" s="250"/>
      <c r="J1589" s="250"/>
      <c r="K1589" s="250"/>
      <c r="L1589" s="250"/>
      <c r="M1589" s="250"/>
      <c r="N1589" s="251"/>
    </row>
    <row r="1590" spans="1:14" ht="18" x14ac:dyDescent="0.25">
      <c r="A1590" s="475">
        <v>1</v>
      </c>
      <c r="B1590" s="479" t="s">
        <v>1372</v>
      </c>
      <c r="C1590" s="262" t="s">
        <v>1373</v>
      </c>
      <c r="D1590" s="437" t="s">
        <v>1374</v>
      </c>
      <c r="E1590" s="434" t="s">
        <v>75</v>
      </c>
      <c r="F1590" s="486" t="s">
        <v>1547</v>
      </c>
      <c r="G1590" s="274">
        <v>24</v>
      </c>
      <c r="H1590" s="274">
        <v>23</v>
      </c>
      <c r="I1590" s="274"/>
      <c r="J1590" s="274"/>
      <c r="K1590" s="274"/>
      <c r="L1590" s="274">
        <f>G1590+H1590</f>
        <v>47</v>
      </c>
      <c r="M1590" s="274"/>
      <c r="N1590" s="274"/>
    </row>
    <row r="1591" spans="1:14" ht="18" x14ac:dyDescent="0.25">
      <c r="A1591" s="498"/>
      <c r="B1591" s="499"/>
      <c r="C1591" s="434" t="s">
        <v>1375</v>
      </c>
      <c r="D1591" s="438"/>
      <c r="E1591" s="435"/>
      <c r="F1591" s="502"/>
      <c r="G1591" s="274">
        <v>4829.2</v>
      </c>
      <c r="H1591" s="274">
        <v>4428.1000000000004</v>
      </c>
      <c r="I1591" s="274"/>
      <c r="J1591" s="274"/>
      <c r="K1591" s="274"/>
      <c r="L1591" s="274">
        <f>G1591+H1591</f>
        <v>9257.2999999999993</v>
      </c>
      <c r="M1591" s="274" t="s">
        <v>143</v>
      </c>
      <c r="N1591" s="274"/>
    </row>
    <row r="1592" spans="1:14" s="153" customFormat="1" ht="72" x14ac:dyDescent="0.25">
      <c r="A1592" s="476"/>
      <c r="B1592" s="499"/>
      <c r="C1592" s="436"/>
      <c r="D1592" s="438"/>
      <c r="E1592" s="435"/>
      <c r="F1592" s="502"/>
      <c r="G1592" s="274">
        <v>547.70000000000005</v>
      </c>
      <c r="H1592" s="274"/>
      <c r="I1592" s="274"/>
      <c r="J1592" s="274"/>
      <c r="K1592" s="274"/>
      <c r="L1592" s="274">
        <f>G1592</f>
        <v>547.70000000000005</v>
      </c>
      <c r="M1592" s="274" t="s">
        <v>203</v>
      </c>
      <c r="N1592" s="297" t="s">
        <v>1376</v>
      </c>
    </row>
    <row r="1593" spans="1:14" ht="54" x14ac:dyDescent="0.25">
      <c r="A1593" s="279">
        <v>2</v>
      </c>
      <c r="B1593" s="271" t="s">
        <v>1377</v>
      </c>
      <c r="C1593" s="279" t="s">
        <v>201</v>
      </c>
      <c r="D1593" s="130" t="s">
        <v>493</v>
      </c>
      <c r="E1593" s="279" t="s">
        <v>33</v>
      </c>
      <c r="F1593" s="246" t="s">
        <v>1378</v>
      </c>
      <c r="G1593" s="279">
        <v>20</v>
      </c>
      <c r="H1593" s="279">
        <v>20</v>
      </c>
      <c r="I1593" s="279">
        <v>20</v>
      </c>
      <c r="J1593" s="279">
        <v>21</v>
      </c>
      <c r="K1593" s="279">
        <v>21</v>
      </c>
      <c r="L1593" s="279"/>
      <c r="M1593" s="279" t="s">
        <v>25</v>
      </c>
      <c r="N1593" s="246"/>
    </row>
    <row r="1594" spans="1:14" ht="23.25" hidden="1" x14ac:dyDescent="0.25">
      <c r="A1594" s="396"/>
      <c r="B1594" s="409" t="s">
        <v>143</v>
      </c>
      <c r="C1594" s="394"/>
      <c r="D1594" s="394"/>
      <c r="E1594" s="396"/>
      <c r="F1594" s="392"/>
      <c r="G1594" s="393">
        <f>G1591</f>
        <v>4829.2</v>
      </c>
      <c r="H1594" s="393">
        <f>H1591</f>
        <v>4428.1000000000004</v>
      </c>
      <c r="I1594" s="393"/>
      <c r="J1594" s="393"/>
      <c r="K1594" s="393"/>
      <c r="L1594" s="393">
        <f>G1594+H1594</f>
        <v>9257.2999999999993</v>
      </c>
      <c r="M1594" s="407"/>
      <c r="N1594" s="393"/>
    </row>
    <row r="1595" spans="1:14" ht="23.25" hidden="1" x14ac:dyDescent="0.25">
      <c r="A1595" s="396"/>
      <c r="B1595" s="409" t="s">
        <v>203</v>
      </c>
      <c r="C1595" s="394"/>
      <c r="D1595" s="394"/>
      <c r="E1595" s="396"/>
      <c r="F1595" s="392"/>
      <c r="G1595" s="426">
        <f>G1592</f>
        <v>547.70000000000005</v>
      </c>
      <c r="H1595" s="426"/>
      <c r="I1595" s="426"/>
      <c r="J1595" s="426"/>
      <c r="K1595" s="426"/>
      <c r="L1595" s="426"/>
      <c r="M1595" s="407"/>
      <c r="N1595" s="393"/>
    </row>
    <row r="1596" spans="1:14" ht="23.25" hidden="1" x14ac:dyDescent="0.25">
      <c r="A1596" s="396"/>
      <c r="B1596" s="409" t="s">
        <v>234</v>
      </c>
      <c r="C1596" s="394"/>
      <c r="D1596" s="394"/>
      <c r="E1596" s="396"/>
      <c r="F1596" s="392"/>
      <c r="G1596" s="414"/>
      <c r="H1596" s="398"/>
      <c r="I1596" s="414"/>
      <c r="J1596" s="414"/>
      <c r="K1596" s="424"/>
      <c r="L1596" s="398"/>
      <c r="M1596" s="396"/>
      <c r="N1596" s="393"/>
    </row>
    <row r="1597" spans="1:14" ht="18" x14ac:dyDescent="0.25">
      <c r="A1597" s="246"/>
      <c r="B1597" s="7" t="s">
        <v>22</v>
      </c>
      <c r="C1597" s="279"/>
      <c r="D1597" s="246"/>
      <c r="E1597" s="246"/>
      <c r="F1597" s="246"/>
      <c r="G1597" s="279"/>
      <c r="H1597" s="279"/>
      <c r="I1597" s="279"/>
      <c r="J1597" s="279"/>
      <c r="K1597" s="279"/>
      <c r="L1597" s="279"/>
      <c r="M1597" s="279"/>
      <c r="N1597" s="251"/>
    </row>
    <row r="1598" spans="1:14" s="169" customFormat="1" ht="54.75" customHeight="1" x14ac:dyDescent="0.25">
      <c r="A1598" s="251">
        <v>119</v>
      </c>
      <c r="B1598" s="10" t="s">
        <v>1379</v>
      </c>
      <c r="C1598" s="250" t="s">
        <v>1380</v>
      </c>
      <c r="D1598" s="251" t="s">
        <v>25</v>
      </c>
      <c r="E1598" s="251" t="s">
        <v>25</v>
      </c>
      <c r="F1598" s="251" t="s">
        <v>1349</v>
      </c>
      <c r="G1598" s="250">
        <v>233</v>
      </c>
      <c r="H1598" s="250">
        <v>338</v>
      </c>
      <c r="I1598" s="250">
        <v>305</v>
      </c>
      <c r="J1598" s="250">
        <v>367</v>
      </c>
      <c r="K1598" s="250">
        <v>355</v>
      </c>
      <c r="L1598" s="250" t="s">
        <v>25</v>
      </c>
      <c r="M1598" s="250" t="s">
        <v>25</v>
      </c>
      <c r="N1598" s="251" t="s">
        <v>25</v>
      </c>
    </row>
    <row r="1599" spans="1:14" ht="18" x14ac:dyDescent="0.25">
      <c r="A1599" s="279"/>
      <c r="B1599" s="10" t="s">
        <v>208</v>
      </c>
      <c r="C1599" s="250"/>
      <c r="D1599" s="250"/>
      <c r="E1599" s="250"/>
      <c r="F1599" s="251"/>
      <c r="G1599" s="250"/>
      <c r="H1599" s="250"/>
      <c r="I1599" s="250"/>
      <c r="J1599" s="250"/>
      <c r="K1599" s="250"/>
      <c r="L1599" s="250"/>
      <c r="M1599" s="250"/>
      <c r="N1599" s="251"/>
    </row>
    <row r="1600" spans="1:14" ht="18.75" x14ac:dyDescent="0.25">
      <c r="A1600" s="475">
        <v>1</v>
      </c>
      <c r="B1600" s="479" t="s">
        <v>1381</v>
      </c>
      <c r="C1600" s="272" t="s">
        <v>652</v>
      </c>
      <c r="D1600" s="488" t="s">
        <v>548</v>
      </c>
      <c r="E1600" s="434" t="s">
        <v>60</v>
      </c>
      <c r="F1600" s="489" t="s">
        <v>1382</v>
      </c>
      <c r="G1600" s="274">
        <v>245</v>
      </c>
      <c r="H1600" s="274">
        <v>338</v>
      </c>
      <c r="I1600" s="274">
        <v>305</v>
      </c>
      <c r="J1600" s="274">
        <v>367</v>
      </c>
      <c r="K1600" s="274"/>
      <c r="L1600" s="274">
        <f>G1600+H1600+I1600+J1600</f>
        <v>1255</v>
      </c>
      <c r="M1600" s="274"/>
      <c r="N1600" s="146"/>
    </row>
    <row r="1601" spans="1:14" s="148" customFormat="1" ht="18" x14ac:dyDescent="0.25">
      <c r="A1601" s="476"/>
      <c r="B1601" s="480"/>
      <c r="C1601" s="272" t="s">
        <v>232</v>
      </c>
      <c r="D1601" s="488"/>
      <c r="E1601" s="436"/>
      <c r="F1601" s="489"/>
      <c r="G1601" s="274">
        <v>1022.5</v>
      </c>
      <c r="H1601" s="274">
        <v>1552.9</v>
      </c>
      <c r="I1601" s="274">
        <v>1464.5</v>
      </c>
      <c r="J1601" s="274">
        <v>1841.8</v>
      </c>
      <c r="K1601" s="274"/>
      <c r="L1601" s="274">
        <f>G1601+H1601+I1601+J1601</f>
        <v>5881.7</v>
      </c>
      <c r="M1601" s="274" t="s">
        <v>143</v>
      </c>
      <c r="N1601" s="297">
        <v>243034000</v>
      </c>
    </row>
    <row r="1602" spans="1:14" ht="23.25" hidden="1" x14ac:dyDescent="0.25">
      <c r="A1602" s="396"/>
      <c r="B1602" s="409" t="s">
        <v>143</v>
      </c>
      <c r="C1602" s="394"/>
      <c r="D1602" s="394"/>
      <c r="E1602" s="396"/>
      <c r="F1602" s="392"/>
      <c r="G1602" s="393">
        <f>G1601</f>
        <v>1022.5</v>
      </c>
      <c r="H1602" s="393">
        <f t="shared" ref="H1602:J1602" si="21">H1601</f>
        <v>1552.9</v>
      </c>
      <c r="I1602" s="393">
        <f t="shared" si="21"/>
        <v>1464.5</v>
      </c>
      <c r="J1602" s="393">
        <f t="shared" si="21"/>
        <v>1841.8</v>
      </c>
      <c r="K1602" s="393"/>
      <c r="L1602" s="393">
        <f>G1602+H1602+I1602+J1602</f>
        <v>5881.7</v>
      </c>
      <c r="M1602" s="407"/>
      <c r="N1602" s="393"/>
    </row>
    <row r="1603" spans="1:14" ht="23.25" hidden="1" x14ac:dyDescent="0.25">
      <c r="A1603" s="396"/>
      <c r="B1603" s="409" t="s">
        <v>203</v>
      </c>
      <c r="C1603" s="394"/>
      <c r="D1603" s="394"/>
      <c r="E1603" s="396"/>
      <c r="F1603" s="392"/>
      <c r="G1603" s="426"/>
      <c r="H1603" s="426"/>
      <c r="I1603" s="426"/>
      <c r="J1603" s="426"/>
      <c r="K1603" s="426"/>
      <c r="L1603" s="426"/>
      <c r="M1603" s="407"/>
      <c r="N1603" s="393"/>
    </row>
    <row r="1604" spans="1:14" ht="23.25" hidden="1" x14ac:dyDescent="0.25">
      <c r="A1604" s="396"/>
      <c r="B1604" s="409" t="s">
        <v>234</v>
      </c>
      <c r="C1604" s="394"/>
      <c r="D1604" s="394"/>
      <c r="E1604" s="396"/>
      <c r="F1604" s="392"/>
      <c r="G1604" s="414"/>
      <c r="H1604" s="398"/>
      <c r="I1604" s="414"/>
      <c r="J1604" s="414"/>
      <c r="K1604" s="424"/>
      <c r="L1604" s="398"/>
      <c r="M1604" s="396"/>
      <c r="N1604" s="393"/>
    </row>
    <row r="1605" spans="1:14" ht="18" x14ac:dyDescent="0.25">
      <c r="A1605" s="246"/>
      <c r="B1605" s="7" t="s">
        <v>22</v>
      </c>
      <c r="C1605" s="279"/>
      <c r="D1605" s="246"/>
      <c r="E1605" s="246"/>
      <c r="F1605" s="246"/>
      <c r="G1605" s="279"/>
      <c r="H1605" s="279"/>
      <c r="I1605" s="279"/>
      <c r="J1605" s="279"/>
      <c r="K1605" s="279"/>
      <c r="L1605" s="279"/>
      <c r="M1605" s="279"/>
      <c r="N1605" s="251"/>
    </row>
    <row r="1606" spans="1:14" s="169" customFormat="1" ht="125.25" customHeight="1" x14ac:dyDescent="0.25">
      <c r="A1606" s="251">
        <v>120</v>
      </c>
      <c r="B1606" s="10" t="s">
        <v>1383</v>
      </c>
      <c r="C1606" s="250" t="s">
        <v>652</v>
      </c>
      <c r="D1606" s="251" t="s">
        <v>25</v>
      </c>
      <c r="E1606" s="251" t="s">
        <v>25</v>
      </c>
      <c r="F1606" s="251" t="s">
        <v>660</v>
      </c>
      <c r="G1606" s="250" t="s">
        <v>41</v>
      </c>
      <c r="H1606" s="250">
        <v>153</v>
      </c>
      <c r="I1606" s="250">
        <v>161</v>
      </c>
      <c r="J1606" s="250">
        <v>168</v>
      </c>
      <c r="K1606" s="250">
        <v>173</v>
      </c>
      <c r="L1606" s="250" t="s">
        <v>25</v>
      </c>
      <c r="M1606" s="250" t="s">
        <v>25</v>
      </c>
      <c r="N1606" s="251" t="s">
        <v>25</v>
      </c>
    </row>
    <row r="1607" spans="1:14" ht="18" x14ac:dyDescent="0.25">
      <c r="A1607" s="279"/>
      <c r="B1607" s="10" t="s">
        <v>208</v>
      </c>
      <c r="C1607" s="250"/>
      <c r="D1607" s="250"/>
      <c r="E1607" s="250"/>
      <c r="F1607" s="251"/>
      <c r="G1607" s="250"/>
      <c r="H1607" s="250"/>
      <c r="I1607" s="250"/>
      <c r="J1607" s="250"/>
      <c r="K1607" s="250"/>
      <c r="L1607" s="250"/>
      <c r="M1607" s="250"/>
      <c r="N1607" s="251"/>
    </row>
    <row r="1608" spans="1:14" ht="18" x14ac:dyDescent="0.25">
      <c r="A1608" s="475">
        <v>1</v>
      </c>
      <c r="B1608" s="437" t="s">
        <v>1384</v>
      </c>
      <c r="C1608" s="279" t="s">
        <v>652</v>
      </c>
      <c r="D1608" s="490" t="s">
        <v>666</v>
      </c>
      <c r="E1608" s="490" t="s">
        <v>33</v>
      </c>
      <c r="F1608" s="492" t="s">
        <v>660</v>
      </c>
      <c r="G1608" s="279">
        <v>0</v>
      </c>
      <c r="H1608" s="279">
        <v>153</v>
      </c>
      <c r="I1608" s="279">
        <v>161</v>
      </c>
      <c r="J1608" s="279">
        <v>168</v>
      </c>
      <c r="K1608" s="279">
        <v>173</v>
      </c>
      <c r="L1608" s="279">
        <f>G1608+H1608+I1608+J1608+K1608</f>
        <v>655</v>
      </c>
      <c r="M1608" s="25" t="s">
        <v>25</v>
      </c>
      <c r="N1608" s="163" t="s">
        <v>25</v>
      </c>
    </row>
    <row r="1609" spans="1:14" s="148" customFormat="1" ht="18" x14ac:dyDescent="0.25">
      <c r="A1609" s="476"/>
      <c r="B1609" s="439"/>
      <c r="C1609" s="279" t="s">
        <v>69</v>
      </c>
      <c r="D1609" s="491"/>
      <c r="E1609" s="491"/>
      <c r="F1609" s="493"/>
      <c r="G1609" s="279">
        <v>0</v>
      </c>
      <c r="H1609" s="14">
        <v>69.912000000000006</v>
      </c>
      <c r="I1609" s="279">
        <v>70.635000000000005</v>
      </c>
      <c r="J1609" s="279">
        <v>0</v>
      </c>
      <c r="K1609" s="279">
        <v>0</v>
      </c>
      <c r="L1609" s="14">
        <f>G1609+H1609+I1609+J1609+K1609</f>
        <v>140.54700000000003</v>
      </c>
      <c r="M1609" s="25" t="s">
        <v>143</v>
      </c>
      <c r="N1609" s="293">
        <v>113011339</v>
      </c>
    </row>
    <row r="1610" spans="1:14" ht="23.25" hidden="1" x14ac:dyDescent="0.25">
      <c r="A1610" s="396"/>
      <c r="B1610" s="409" t="s">
        <v>143</v>
      </c>
      <c r="C1610" s="394"/>
      <c r="D1610" s="394"/>
      <c r="E1610" s="396"/>
      <c r="F1610" s="392"/>
      <c r="G1610" s="398">
        <v>0</v>
      </c>
      <c r="H1610" s="399">
        <v>69.912000000000006</v>
      </c>
      <c r="I1610" s="398">
        <v>70.635000000000005</v>
      </c>
      <c r="J1610" s="398">
        <v>0</v>
      </c>
      <c r="K1610" s="398">
        <v>0</v>
      </c>
      <c r="L1610" s="399">
        <f>G1610+H1610+I1610+J1610+K1610</f>
        <v>140.54700000000003</v>
      </c>
      <c r="M1610" s="407"/>
      <c r="N1610" s="393"/>
    </row>
    <row r="1611" spans="1:14" ht="23.25" hidden="1" x14ac:dyDescent="0.25">
      <c r="A1611" s="396"/>
      <c r="B1611" s="409" t="s">
        <v>203</v>
      </c>
      <c r="C1611" s="394"/>
      <c r="D1611" s="394"/>
      <c r="E1611" s="396"/>
      <c r="F1611" s="392"/>
      <c r="G1611" s="426"/>
      <c r="H1611" s="426"/>
      <c r="I1611" s="426"/>
      <c r="J1611" s="426"/>
      <c r="K1611" s="426"/>
      <c r="L1611" s="426"/>
      <c r="M1611" s="407"/>
      <c r="N1611" s="393"/>
    </row>
    <row r="1612" spans="1:14" ht="23.25" hidden="1" x14ac:dyDescent="0.25">
      <c r="A1612" s="396"/>
      <c r="B1612" s="409" t="s">
        <v>234</v>
      </c>
      <c r="C1612" s="394"/>
      <c r="D1612" s="394"/>
      <c r="E1612" s="396"/>
      <c r="F1612" s="392"/>
      <c r="G1612" s="414"/>
      <c r="H1612" s="398"/>
      <c r="I1612" s="414"/>
      <c r="J1612" s="414"/>
      <c r="K1612" s="424"/>
      <c r="L1612" s="398"/>
      <c r="M1612" s="396"/>
      <c r="N1612" s="393"/>
    </row>
    <row r="1613" spans="1:14" s="153" customFormat="1" ht="18" x14ac:dyDescent="0.25">
      <c r="A1613" s="246"/>
      <c r="B1613" s="7" t="s">
        <v>22</v>
      </c>
      <c r="C1613" s="279"/>
      <c r="D1613" s="246"/>
      <c r="E1613" s="246"/>
      <c r="F1613" s="246"/>
      <c r="G1613" s="279"/>
      <c r="H1613" s="279"/>
      <c r="I1613" s="279"/>
      <c r="J1613" s="279"/>
      <c r="K1613" s="279"/>
      <c r="L1613" s="279"/>
      <c r="M1613" s="279"/>
      <c r="N1613" s="251"/>
    </row>
    <row r="1614" spans="1:14" ht="96.75" customHeight="1" x14ac:dyDescent="0.25">
      <c r="A1614" s="251">
        <v>121</v>
      </c>
      <c r="B1614" s="10" t="s">
        <v>1385</v>
      </c>
      <c r="C1614" s="250" t="s">
        <v>652</v>
      </c>
      <c r="D1614" s="251" t="s">
        <v>25</v>
      </c>
      <c r="E1614" s="251" t="s">
        <v>25</v>
      </c>
      <c r="F1614" s="251" t="s">
        <v>660</v>
      </c>
      <c r="G1614" s="250">
        <v>364</v>
      </c>
      <c r="H1614" s="250">
        <v>345</v>
      </c>
      <c r="I1614" s="250">
        <v>393</v>
      </c>
      <c r="J1614" s="250">
        <v>442</v>
      </c>
      <c r="K1614" s="250">
        <v>491</v>
      </c>
      <c r="L1614" s="250" t="s">
        <v>25</v>
      </c>
      <c r="M1614" s="250" t="s">
        <v>25</v>
      </c>
      <c r="N1614" s="251" t="s">
        <v>25</v>
      </c>
    </row>
    <row r="1615" spans="1:14" ht="18" hidden="1" x14ac:dyDescent="0.25">
      <c r="A1615" s="279"/>
      <c r="B1615" s="10" t="s">
        <v>208</v>
      </c>
      <c r="C1615" s="250"/>
      <c r="D1615" s="250"/>
      <c r="E1615" s="250"/>
      <c r="F1615" s="251"/>
      <c r="G1615" s="250"/>
      <c r="H1615" s="250"/>
      <c r="I1615" s="250"/>
      <c r="J1615" s="250"/>
      <c r="K1615" s="250"/>
      <c r="L1615" s="250"/>
      <c r="M1615" s="250"/>
      <c r="N1615" s="251"/>
    </row>
    <row r="1616" spans="1:14" ht="18" hidden="1" x14ac:dyDescent="0.25">
      <c r="A1616" s="279"/>
      <c r="B1616" s="10"/>
      <c r="C1616" s="250"/>
      <c r="D1616" s="250"/>
      <c r="E1616" s="250"/>
      <c r="F1616" s="251"/>
      <c r="G1616" s="250"/>
      <c r="H1616" s="250"/>
      <c r="I1616" s="250"/>
      <c r="J1616" s="250"/>
      <c r="K1616" s="250"/>
      <c r="L1616" s="250"/>
      <c r="M1616" s="250"/>
      <c r="N1616" s="251"/>
    </row>
    <row r="1617" spans="1:14" ht="18" x14ac:dyDescent="0.25">
      <c r="A1617" s="246"/>
      <c r="B1617" s="7" t="s">
        <v>22</v>
      </c>
      <c r="C1617" s="279"/>
      <c r="D1617" s="246"/>
      <c r="E1617" s="246"/>
      <c r="F1617" s="246"/>
      <c r="G1617" s="279"/>
      <c r="H1617" s="279"/>
      <c r="I1617" s="279"/>
      <c r="J1617" s="279"/>
      <c r="K1617" s="279"/>
      <c r="L1617" s="279"/>
      <c r="M1617" s="279"/>
      <c r="N1617" s="251"/>
    </row>
    <row r="1618" spans="1:14" s="154" customFormat="1" ht="110.25" x14ac:dyDescent="0.25">
      <c r="A1618" s="251">
        <v>122</v>
      </c>
      <c r="B1618" s="10" t="s">
        <v>1386</v>
      </c>
      <c r="C1618" s="250" t="s">
        <v>24</v>
      </c>
      <c r="D1618" s="251" t="s">
        <v>25</v>
      </c>
      <c r="E1618" s="251" t="s">
        <v>25</v>
      </c>
      <c r="F1618" s="251" t="s">
        <v>1387</v>
      </c>
      <c r="G1618" s="250">
        <v>72</v>
      </c>
      <c r="H1618" s="250">
        <v>72</v>
      </c>
      <c r="I1618" s="250">
        <v>80.900000000000006</v>
      </c>
      <c r="J1618" s="250">
        <v>83</v>
      </c>
      <c r="K1618" s="250">
        <v>100</v>
      </c>
      <c r="L1618" s="250" t="s">
        <v>25</v>
      </c>
      <c r="M1618" s="250" t="s">
        <v>25</v>
      </c>
      <c r="N1618" s="251" t="s">
        <v>25</v>
      </c>
    </row>
    <row r="1619" spans="1:14" ht="18" x14ac:dyDescent="0.25">
      <c r="A1619" s="279"/>
      <c r="B1619" s="10" t="s">
        <v>208</v>
      </c>
      <c r="C1619" s="250"/>
      <c r="D1619" s="250"/>
      <c r="E1619" s="250"/>
      <c r="F1619" s="251"/>
      <c r="G1619" s="250"/>
      <c r="H1619" s="250"/>
      <c r="I1619" s="250"/>
      <c r="J1619" s="250"/>
      <c r="K1619" s="250"/>
      <c r="L1619" s="250"/>
      <c r="M1619" s="250"/>
      <c r="N1619" s="251"/>
    </row>
    <row r="1620" spans="1:14" s="148" customFormat="1" ht="18" x14ac:dyDescent="0.25">
      <c r="A1620" s="475">
        <v>1</v>
      </c>
      <c r="B1620" s="479" t="s">
        <v>1388</v>
      </c>
      <c r="C1620" s="270" t="s">
        <v>68</v>
      </c>
      <c r="D1620" s="475" t="s">
        <v>32</v>
      </c>
      <c r="E1620" s="496" t="s">
        <v>90</v>
      </c>
      <c r="F1620" s="475" t="s">
        <v>1527</v>
      </c>
      <c r="G1620" s="274">
        <v>6.1</v>
      </c>
      <c r="H1620" s="274">
        <v>8</v>
      </c>
      <c r="I1620" s="274"/>
      <c r="J1620" s="274"/>
      <c r="K1620" s="274"/>
      <c r="L1620" s="274">
        <v>14.1</v>
      </c>
      <c r="M1620" s="475" t="s">
        <v>73</v>
      </c>
      <c r="N1620" s="494">
        <v>114</v>
      </c>
    </row>
    <row r="1621" spans="1:14" s="148" customFormat="1" ht="39" customHeight="1" x14ac:dyDescent="0.25">
      <c r="A1621" s="476"/>
      <c r="B1621" s="480"/>
      <c r="C1621" s="255" t="s">
        <v>69</v>
      </c>
      <c r="D1621" s="476"/>
      <c r="E1621" s="497"/>
      <c r="F1621" s="476"/>
      <c r="G1621" s="118">
        <v>350</v>
      </c>
      <c r="H1621" s="118">
        <v>1782.1489999999999</v>
      </c>
      <c r="I1621" s="56"/>
      <c r="J1621" s="56"/>
      <c r="K1621" s="56"/>
      <c r="L1621" s="150">
        <f>SUM(G1621:K1621)</f>
        <v>2132.1489999999999</v>
      </c>
      <c r="M1621" s="476"/>
      <c r="N1621" s="495"/>
    </row>
    <row r="1622" spans="1:14" s="148" customFormat="1" ht="18" x14ac:dyDescent="0.25">
      <c r="A1622" s="475">
        <v>2</v>
      </c>
      <c r="B1622" s="479" t="s">
        <v>1389</v>
      </c>
      <c r="C1622" s="270" t="s">
        <v>503</v>
      </c>
      <c r="D1622" s="475" t="s">
        <v>32</v>
      </c>
      <c r="E1622" s="481" t="s">
        <v>85</v>
      </c>
      <c r="F1622" s="475" t="s">
        <v>1527</v>
      </c>
      <c r="G1622" s="118">
        <v>0</v>
      </c>
      <c r="H1622" s="118"/>
      <c r="I1622" s="56"/>
      <c r="J1622" s="56"/>
      <c r="K1622" s="56"/>
      <c r="L1622" s="150"/>
      <c r="M1622" s="475" t="s">
        <v>73</v>
      </c>
      <c r="N1622" s="434">
        <v>114</v>
      </c>
    </row>
    <row r="1623" spans="1:14" s="148" customFormat="1" ht="69" customHeight="1" x14ac:dyDescent="0.25">
      <c r="A1623" s="476"/>
      <c r="B1623" s="480"/>
      <c r="C1623" s="255" t="s">
        <v>69</v>
      </c>
      <c r="D1623" s="476"/>
      <c r="E1623" s="482"/>
      <c r="F1623" s="476"/>
      <c r="G1623" s="118">
        <v>480.41800000000001</v>
      </c>
      <c r="H1623" s="118"/>
      <c r="I1623" s="56"/>
      <c r="J1623" s="56"/>
      <c r="K1623" s="56"/>
      <c r="L1623" s="150">
        <f t="shared" ref="L1623:L1629" si="22">SUM(G1623:K1623)</f>
        <v>480.41800000000001</v>
      </c>
      <c r="M1623" s="476"/>
      <c r="N1623" s="436"/>
    </row>
    <row r="1624" spans="1:14" s="148" customFormat="1" ht="18" x14ac:dyDescent="0.25">
      <c r="A1624" s="475">
        <v>3</v>
      </c>
      <c r="B1624" s="479" t="s">
        <v>1390</v>
      </c>
      <c r="C1624" s="270" t="s">
        <v>68</v>
      </c>
      <c r="D1624" s="475" t="s">
        <v>32</v>
      </c>
      <c r="E1624" s="481" t="s">
        <v>140</v>
      </c>
      <c r="F1624" s="475" t="s">
        <v>1528</v>
      </c>
      <c r="G1624" s="118">
        <v>9</v>
      </c>
      <c r="H1624" s="118">
        <v>7</v>
      </c>
      <c r="I1624" s="56"/>
      <c r="J1624" s="56"/>
      <c r="K1624" s="56"/>
      <c r="L1624" s="150">
        <v>16</v>
      </c>
      <c r="M1624" s="475" t="s">
        <v>73</v>
      </c>
      <c r="N1624" s="434">
        <v>114</v>
      </c>
    </row>
    <row r="1625" spans="1:14" s="148" customFormat="1" ht="33" customHeight="1" x14ac:dyDescent="0.25">
      <c r="A1625" s="476"/>
      <c r="B1625" s="480"/>
      <c r="C1625" s="255" t="s">
        <v>69</v>
      </c>
      <c r="D1625" s="476"/>
      <c r="E1625" s="482"/>
      <c r="F1625" s="476"/>
      <c r="G1625" s="118">
        <v>500</v>
      </c>
      <c r="H1625" s="118">
        <v>2843.9209999999998</v>
      </c>
      <c r="I1625" s="56"/>
      <c r="J1625" s="56"/>
      <c r="K1625" s="56"/>
      <c r="L1625" s="150">
        <f t="shared" si="22"/>
        <v>3343.9209999999998</v>
      </c>
      <c r="M1625" s="476"/>
      <c r="N1625" s="436"/>
    </row>
    <row r="1626" spans="1:14" s="148" customFormat="1" ht="18" customHeight="1" x14ac:dyDescent="0.25">
      <c r="A1626" s="475">
        <v>4</v>
      </c>
      <c r="B1626" s="479" t="s">
        <v>1391</v>
      </c>
      <c r="C1626" s="270" t="s">
        <v>68</v>
      </c>
      <c r="D1626" s="475" t="s">
        <v>32</v>
      </c>
      <c r="E1626" s="481" t="s">
        <v>85</v>
      </c>
      <c r="F1626" s="475" t="s">
        <v>1529</v>
      </c>
      <c r="G1626" s="118">
        <v>2.2400000000000002</v>
      </c>
      <c r="H1626" s="118">
        <v>0.1</v>
      </c>
      <c r="I1626" s="56"/>
      <c r="J1626" s="56"/>
      <c r="K1626" s="56"/>
      <c r="L1626" s="150">
        <v>2.2999999999999998</v>
      </c>
      <c r="M1626" s="475" t="s">
        <v>73</v>
      </c>
      <c r="N1626" s="434">
        <v>114</v>
      </c>
    </row>
    <row r="1627" spans="1:14" s="148" customFormat="1" ht="39" customHeight="1" x14ac:dyDescent="0.25">
      <c r="A1627" s="476"/>
      <c r="B1627" s="480"/>
      <c r="C1627" s="255" t="s">
        <v>69</v>
      </c>
      <c r="D1627" s="476"/>
      <c r="E1627" s="482"/>
      <c r="F1627" s="476"/>
      <c r="G1627" s="118">
        <v>513.86199999999997</v>
      </c>
      <c r="H1627" s="118">
        <v>100</v>
      </c>
      <c r="I1627" s="56"/>
      <c r="J1627" s="56"/>
      <c r="K1627" s="56"/>
      <c r="L1627" s="150">
        <f t="shared" si="22"/>
        <v>613.86199999999997</v>
      </c>
      <c r="M1627" s="476"/>
      <c r="N1627" s="436"/>
    </row>
    <row r="1628" spans="1:14" s="148" customFormat="1" ht="18" customHeight="1" x14ac:dyDescent="0.25">
      <c r="A1628" s="475">
        <v>5</v>
      </c>
      <c r="B1628" s="479" t="s">
        <v>1392</v>
      </c>
      <c r="C1628" s="270" t="s">
        <v>503</v>
      </c>
      <c r="D1628" s="475" t="s">
        <v>32</v>
      </c>
      <c r="E1628" s="434">
        <v>2021</v>
      </c>
      <c r="F1628" s="475" t="s">
        <v>1530</v>
      </c>
      <c r="G1628" s="118">
        <v>1</v>
      </c>
      <c r="H1628" s="118"/>
      <c r="I1628" s="56"/>
      <c r="J1628" s="56"/>
      <c r="K1628" s="56"/>
      <c r="L1628" s="150"/>
      <c r="M1628" s="434" t="s">
        <v>145</v>
      </c>
      <c r="N1628" s="434">
        <v>114</v>
      </c>
    </row>
    <row r="1629" spans="1:14" s="148" customFormat="1" ht="28.5" customHeight="1" x14ac:dyDescent="0.25">
      <c r="A1629" s="476"/>
      <c r="B1629" s="480"/>
      <c r="C1629" s="255" t="s">
        <v>69</v>
      </c>
      <c r="D1629" s="476"/>
      <c r="E1629" s="436"/>
      <c r="F1629" s="476"/>
      <c r="G1629" s="118">
        <v>118.354</v>
      </c>
      <c r="H1629" s="118"/>
      <c r="I1629" s="56"/>
      <c r="J1629" s="56"/>
      <c r="K1629" s="56"/>
      <c r="L1629" s="150">
        <f t="shared" si="22"/>
        <v>118.354</v>
      </c>
      <c r="M1629" s="436"/>
      <c r="N1629" s="436"/>
    </row>
    <row r="1630" spans="1:14" ht="23.25" hidden="1" x14ac:dyDescent="0.25">
      <c r="A1630" s="396"/>
      <c r="B1630" s="409" t="s">
        <v>143</v>
      </c>
      <c r="C1630" s="394"/>
      <c r="D1630" s="394"/>
      <c r="E1630" s="396"/>
      <c r="F1630" s="392"/>
      <c r="G1630" s="398"/>
      <c r="H1630" s="399"/>
      <c r="I1630" s="398"/>
      <c r="J1630" s="398"/>
      <c r="K1630" s="398"/>
      <c r="L1630" s="399"/>
      <c r="M1630" s="407"/>
      <c r="N1630" s="393"/>
    </row>
    <row r="1631" spans="1:14" ht="23.25" hidden="1" x14ac:dyDescent="0.25">
      <c r="A1631" s="396"/>
      <c r="B1631" s="409" t="s">
        <v>203</v>
      </c>
      <c r="C1631" s="394"/>
      <c r="D1631" s="394"/>
      <c r="E1631" s="396"/>
      <c r="F1631" s="392"/>
      <c r="G1631" s="426">
        <f>G1629</f>
        <v>118.354</v>
      </c>
      <c r="H1631" s="426"/>
      <c r="I1631" s="426"/>
      <c r="J1631" s="426"/>
      <c r="K1631" s="426"/>
      <c r="L1631" s="426">
        <f>G1631</f>
        <v>118.354</v>
      </c>
      <c r="M1631" s="407"/>
      <c r="N1631" s="393"/>
    </row>
    <row r="1632" spans="1:14" ht="23.25" hidden="1" x14ac:dyDescent="0.25">
      <c r="A1632" s="396"/>
      <c r="B1632" s="409" t="s">
        <v>234</v>
      </c>
      <c r="C1632" s="394"/>
      <c r="D1632" s="394"/>
      <c r="E1632" s="396"/>
      <c r="F1632" s="392"/>
      <c r="G1632" s="407">
        <f>G1621+G1623+G1625+G1627</f>
        <v>1844.2800000000002</v>
      </c>
      <c r="H1632" s="402">
        <f>H1621+H1625+H1627</f>
        <v>4726.07</v>
      </c>
      <c r="I1632" s="414"/>
      <c r="J1632" s="414"/>
      <c r="K1632" s="424"/>
      <c r="L1632" s="402">
        <f>G1632+H1632</f>
        <v>6570.35</v>
      </c>
      <c r="M1632" s="396"/>
      <c r="N1632" s="393"/>
    </row>
    <row r="1633" spans="1:14" ht="18" x14ac:dyDescent="0.25">
      <c r="A1633" s="246"/>
      <c r="B1633" s="7" t="s">
        <v>22</v>
      </c>
      <c r="C1633" s="279"/>
      <c r="D1633" s="246"/>
      <c r="E1633" s="246"/>
      <c r="F1633" s="246"/>
      <c r="G1633" s="279"/>
      <c r="H1633" s="279"/>
      <c r="I1633" s="279"/>
      <c r="J1633" s="279"/>
      <c r="K1633" s="279"/>
      <c r="L1633" s="279"/>
      <c r="M1633" s="279"/>
      <c r="N1633" s="251"/>
    </row>
    <row r="1634" spans="1:14" ht="99.75" customHeight="1" x14ac:dyDescent="0.25">
      <c r="A1634" s="251">
        <v>123</v>
      </c>
      <c r="B1634" s="10" t="s">
        <v>1393</v>
      </c>
      <c r="C1634" s="250" t="s">
        <v>24</v>
      </c>
      <c r="D1634" s="251" t="s">
        <v>25</v>
      </c>
      <c r="E1634" s="251" t="s">
        <v>25</v>
      </c>
      <c r="F1634" s="251" t="s">
        <v>1387</v>
      </c>
      <c r="G1634" s="250">
        <v>68.599999999999994</v>
      </c>
      <c r="H1634" s="250">
        <v>77.900000000000006</v>
      </c>
      <c r="I1634" s="250">
        <v>84.1</v>
      </c>
      <c r="J1634" s="250">
        <v>93.8</v>
      </c>
      <c r="K1634" s="250">
        <v>100</v>
      </c>
      <c r="L1634" s="250" t="s">
        <v>25</v>
      </c>
      <c r="M1634" s="250" t="s">
        <v>25</v>
      </c>
      <c r="N1634" s="251" t="s">
        <v>25</v>
      </c>
    </row>
    <row r="1635" spans="1:14" ht="18" customHeight="1" x14ac:dyDescent="0.25">
      <c r="A1635" s="279"/>
      <c r="B1635" s="10" t="s">
        <v>208</v>
      </c>
      <c r="C1635" s="250"/>
      <c r="D1635" s="250"/>
      <c r="E1635" s="250"/>
      <c r="F1635" s="251"/>
      <c r="G1635" s="250"/>
      <c r="H1635" s="250"/>
      <c r="I1635" s="250"/>
      <c r="J1635" s="250"/>
      <c r="K1635" s="250"/>
      <c r="L1635" s="250"/>
      <c r="M1635" s="250"/>
      <c r="N1635" s="251"/>
    </row>
    <row r="1636" spans="1:14" ht="90" x14ac:dyDescent="0.25">
      <c r="A1636" s="279">
        <v>1</v>
      </c>
      <c r="B1636" s="271" t="s">
        <v>1394</v>
      </c>
      <c r="C1636" s="270" t="s">
        <v>503</v>
      </c>
      <c r="D1636" s="273" t="s">
        <v>1395</v>
      </c>
      <c r="E1636" s="274" t="s">
        <v>33</v>
      </c>
      <c r="F1636" s="273" t="s">
        <v>1396</v>
      </c>
      <c r="G1636" s="274">
        <v>150</v>
      </c>
      <c r="H1636" s="274">
        <v>930</v>
      </c>
      <c r="I1636" s="274">
        <v>500</v>
      </c>
      <c r="J1636" s="274">
        <v>500</v>
      </c>
      <c r="K1636" s="274">
        <v>500</v>
      </c>
      <c r="L1636" s="274">
        <f>G1636+H1636+I1636+J1636+K1636</f>
        <v>2580</v>
      </c>
      <c r="M1636" s="274" t="s">
        <v>234</v>
      </c>
      <c r="N1636" s="274" t="s">
        <v>41</v>
      </c>
    </row>
    <row r="1637" spans="1:14" ht="18" customHeight="1" x14ac:dyDescent="0.25">
      <c r="A1637" s="483" t="s">
        <v>1397</v>
      </c>
      <c r="B1637" s="484"/>
      <c r="C1637" s="484"/>
      <c r="D1637" s="484"/>
      <c r="E1637" s="484"/>
      <c r="F1637" s="484"/>
      <c r="G1637" s="484"/>
      <c r="H1637" s="484"/>
      <c r="I1637" s="484"/>
      <c r="J1637" s="484"/>
      <c r="K1637" s="484"/>
      <c r="L1637" s="484"/>
      <c r="M1637" s="484"/>
      <c r="N1637" s="485"/>
    </row>
    <row r="1638" spans="1:14" ht="18" x14ac:dyDescent="0.25">
      <c r="A1638" s="246"/>
      <c r="B1638" s="7" t="s">
        <v>22</v>
      </c>
      <c r="C1638" s="279"/>
      <c r="D1638" s="246"/>
      <c r="E1638" s="246"/>
      <c r="F1638" s="246"/>
      <c r="G1638" s="279"/>
      <c r="H1638" s="279"/>
      <c r="I1638" s="279"/>
      <c r="J1638" s="279"/>
      <c r="K1638" s="279"/>
      <c r="L1638" s="279"/>
      <c r="M1638" s="279"/>
      <c r="N1638" s="251"/>
    </row>
    <row r="1639" spans="1:14" s="170" customFormat="1" ht="72" x14ac:dyDescent="0.25">
      <c r="A1639" s="251">
        <v>124</v>
      </c>
      <c r="B1639" s="10" t="s">
        <v>1398</v>
      </c>
      <c r="C1639" s="250" t="s">
        <v>24</v>
      </c>
      <c r="D1639" s="251" t="s">
        <v>25</v>
      </c>
      <c r="E1639" s="251" t="s">
        <v>25</v>
      </c>
      <c r="F1639" s="251" t="s">
        <v>1399</v>
      </c>
      <c r="G1639" s="250">
        <v>62.6</v>
      </c>
      <c r="H1639" s="250">
        <v>67</v>
      </c>
      <c r="I1639" s="250">
        <v>71.3</v>
      </c>
      <c r="J1639" s="250">
        <v>75.7</v>
      </c>
      <c r="K1639" s="250">
        <v>80</v>
      </c>
      <c r="L1639" s="250" t="s">
        <v>25</v>
      </c>
      <c r="M1639" s="250" t="s">
        <v>25</v>
      </c>
      <c r="N1639" s="251" t="s">
        <v>25</v>
      </c>
    </row>
    <row r="1640" spans="1:14" ht="18" x14ac:dyDescent="0.25">
      <c r="A1640" s="279"/>
      <c r="B1640" s="10" t="s">
        <v>208</v>
      </c>
      <c r="C1640" s="250"/>
      <c r="D1640" s="250"/>
      <c r="E1640" s="250"/>
      <c r="F1640" s="251"/>
      <c r="G1640" s="250"/>
      <c r="H1640" s="250"/>
      <c r="I1640" s="250"/>
      <c r="J1640" s="250"/>
      <c r="K1640" s="250"/>
      <c r="L1640" s="250"/>
      <c r="M1640" s="250"/>
      <c r="N1640" s="251"/>
    </row>
    <row r="1641" spans="1:14" ht="18.75" x14ac:dyDescent="0.3">
      <c r="A1641" s="475">
        <v>1</v>
      </c>
      <c r="B1641" s="479" t="s">
        <v>1400</v>
      </c>
      <c r="C1641" s="279" t="s">
        <v>652</v>
      </c>
      <c r="D1641" s="279" t="s">
        <v>1401</v>
      </c>
      <c r="E1641" s="279"/>
      <c r="F1641" s="486" t="s">
        <v>1551</v>
      </c>
      <c r="G1641" s="243">
        <v>240</v>
      </c>
      <c r="H1641" s="243">
        <v>230</v>
      </c>
      <c r="I1641" s="243"/>
      <c r="J1641" s="243"/>
      <c r="K1641" s="243"/>
      <c r="L1641" s="279"/>
      <c r="M1641" s="132"/>
      <c r="N1641" s="164"/>
    </row>
    <row r="1642" spans="1:14" s="148" customFormat="1" ht="78.75" customHeight="1" x14ac:dyDescent="0.25">
      <c r="A1642" s="476"/>
      <c r="B1642" s="480"/>
      <c r="C1642" s="279" t="s">
        <v>232</v>
      </c>
      <c r="D1642" s="279"/>
      <c r="E1642" s="279"/>
      <c r="F1642" s="487"/>
      <c r="G1642" s="279">
        <v>22.4</v>
      </c>
      <c r="H1642" s="106" t="s">
        <v>1548</v>
      </c>
      <c r="I1642" s="243"/>
      <c r="J1642" s="243"/>
      <c r="K1642" s="243"/>
      <c r="L1642" s="106">
        <f>G1642+H1642</f>
        <v>42.7</v>
      </c>
      <c r="M1642" s="279" t="s">
        <v>203</v>
      </c>
      <c r="N1642" s="46" t="s">
        <v>1402</v>
      </c>
    </row>
    <row r="1643" spans="1:14" ht="51" customHeight="1" x14ac:dyDescent="0.25">
      <c r="A1643" s="270">
        <v>2</v>
      </c>
      <c r="B1643" s="48" t="s">
        <v>1403</v>
      </c>
      <c r="C1643" s="250" t="s">
        <v>24</v>
      </c>
      <c r="D1643" s="273" t="s">
        <v>1404</v>
      </c>
      <c r="E1643" s="274"/>
      <c r="F1643" s="93" t="s">
        <v>1551</v>
      </c>
      <c r="G1643" s="274">
        <v>100</v>
      </c>
      <c r="H1643" s="274">
        <v>100</v>
      </c>
      <c r="I1643" s="274">
        <v>100</v>
      </c>
      <c r="J1643" s="274">
        <v>100</v>
      </c>
      <c r="K1643" s="274">
        <v>100</v>
      </c>
      <c r="L1643" s="274"/>
      <c r="M1643" s="250" t="s">
        <v>319</v>
      </c>
      <c r="N1643" s="251" t="s">
        <v>1405</v>
      </c>
    </row>
    <row r="1644" spans="1:14" ht="48" customHeight="1" x14ac:dyDescent="0.25">
      <c r="A1644" s="270">
        <v>3</v>
      </c>
      <c r="B1644" s="48" t="s">
        <v>1406</v>
      </c>
      <c r="C1644" s="250" t="s">
        <v>24</v>
      </c>
      <c r="D1644" s="273" t="s">
        <v>1407</v>
      </c>
      <c r="E1644" s="274"/>
      <c r="F1644" s="93" t="s">
        <v>1551</v>
      </c>
      <c r="G1644" s="274">
        <v>100</v>
      </c>
      <c r="H1644" s="274">
        <v>100</v>
      </c>
      <c r="I1644" s="274">
        <v>100</v>
      </c>
      <c r="J1644" s="274">
        <v>100</v>
      </c>
      <c r="K1644" s="274">
        <v>100</v>
      </c>
      <c r="L1644" s="274"/>
      <c r="M1644" s="250" t="s">
        <v>319</v>
      </c>
      <c r="N1644" s="251" t="s">
        <v>1405</v>
      </c>
    </row>
    <row r="1645" spans="1:14" ht="51" customHeight="1" x14ac:dyDescent="0.25">
      <c r="A1645" s="270">
        <v>4</v>
      </c>
      <c r="B1645" s="48" t="s">
        <v>1408</v>
      </c>
      <c r="C1645" s="250" t="s">
        <v>24</v>
      </c>
      <c r="D1645" s="273" t="s">
        <v>1409</v>
      </c>
      <c r="E1645" s="274"/>
      <c r="F1645" s="273" t="s">
        <v>1410</v>
      </c>
      <c r="G1645" s="274">
        <v>100</v>
      </c>
      <c r="H1645" s="274">
        <v>100</v>
      </c>
      <c r="I1645" s="274">
        <v>100</v>
      </c>
      <c r="J1645" s="274">
        <v>100</v>
      </c>
      <c r="K1645" s="274">
        <v>100</v>
      </c>
      <c r="L1645" s="274"/>
      <c r="M1645" s="250" t="s">
        <v>319</v>
      </c>
      <c r="N1645" s="251" t="s">
        <v>1405</v>
      </c>
    </row>
    <row r="1646" spans="1:14" ht="75" x14ac:dyDescent="0.25">
      <c r="A1646" s="251">
        <v>5</v>
      </c>
      <c r="B1646" s="48" t="s">
        <v>1411</v>
      </c>
      <c r="C1646" s="250" t="s">
        <v>24</v>
      </c>
      <c r="D1646" s="246" t="s">
        <v>1412</v>
      </c>
      <c r="E1646" s="251" t="s">
        <v>719</v>
      </c>
      <c r="F1646" s="273" t="s">
        <v>1413</v>
      </c>
      <c r="G1646" s="274">
        <v>4.0000000000000001E-3</v>
      </c>
      <c r="H1646" s="11"/>
      <c r="I1646" s="11"/>
      <c r="J1646" s="11"/>
      <c r="K1646" s="12"/>
      <c r="L1646" s="250"/>
      <c r="M1646" s="106" t="s">
        <v>1414</v>
      </c>
      <c r="N1646" s="246">
        <v>0</v>
      </c>
    </row>
    <row r="1647" spans="1:14" ht="23.25" hidden="1" x14ac:dyDescent="0.25">
      <c r="A1647" s="396"/>
      <c r="B1647" s="409" t="s">
        <v>143</v>
      </c>
      <c r="C1647" s="394"/>
      <c r="D1647" s="394"/>
      <c r="E1647" s="396"/>
      <c r="F1647" s="392"/>
      <c r="G1647" s="398"/>
      <c r="H1647" s="399"/>
      <c r="I1647" s="398"/>
      <c r="J1647" s="398"/>
      <c r="K1647" s="398"/>
      <c r="L1647" s="399"/>
      <c r="M1647" s="407"/>
      <c r="N1647" s="393"/>
    </row>
    <row r="1648" spans="1:14" ht="23.25" hidden="1" x14ac:dyDescent="0.25">
      <c r="A1648" s="396"/>
      <c r="B1648" s="409" t="s">
        <v>203</v>
      </c>
      <c r="C1648" s="394"/>
      <c r="D1648" s="394"/>
      <c r="E1648" s="396"/>
      <c r="F1648" s="392"/>
      <c r="G1648" s="426">
        <f>G1642</f>
        <v>22.4</v>
      </c>
      <c r="H1648" s="426" t="str">
        <f>H1642</f>
        <v>20,3</v>
      </c>
      <c r="I1648" s="426"/>
      <c r="J1648" s="426"/>
      <c r="K1648" s="426"/>
      <c r="L1648" s="426">
        <f>G1648+H1648</f>
        <v>42.7</v>
      </c>
      <c r="M1648" s="407"/>
      <c r="N1648" s="393"/>
    </row>
    <row r="1649" spans="1:14" ht="23.25" hidden="1" x14ac:dyDescent="0.25">
      <c r="A1649" s="396"/>
      <c r="B1649" s="409" t="s">
        <v>234</v>
      </c>
      <c r="C1649" s="394"/>
      <c r="D1649" s="394"/>
      <c r="E1649" s="396"/>
      <c r="F1649" s="392"/>
      <c r="G1649" s="407"/>
      <c r="H1649" s="402"/>
      <c r="I1649" s="414"/>
      <c r="J1649" s="414"/>
      <c r="K1649" s="424"/>
      <c r="L1649" s="402"/>
      <c r="M1649" s="396"/>
      <c r="N1649" s="393"/>
    </row>
    <row r="1650" spans="1:14" s="170" customFormat="1" ht="18" x14ac:dyDescent="0.25">
      <c r="A1650" s="246"/>
      <c r="B1650" s="7" t="s">
        <v>22</v>
      </c>
      <c r="C1650" s="279"/>
      <c r="D1650" s="246"/>
      <c r="E1650" s="246"/>
      <c r="F1650" s="246"/>
      <c r="G1650" s="279"/>
      <c r="H1650" s="279"/>
      <c r="I1650" s="279"/>
      <c r="J1650" s="279"/>
      <c r="K1650" s="279"/>
      <c r="L1650" s="279"/>
      <c r="M1650" s="279"/>
      <c r="N1650" s="251"/>
    </row>
    <row r="1651" spans="1:14" s="154" customFormat="1" ht="111" customHeight="1" x14ac:dyDescent="0.25">
      <c r="A1651" s="251">
        <v>125</v>
      </c>
      <c r="B1651" s="10" t="s">
        <v>1415</v>
      </c>
      <c r="C1651" s="250" t="s">
        <v>24</v>
      </c>
      <c r="D1651" s="251" t="s">
        <v>56</v>
      </c>
      <c r="E1651" s="251" t="s">
        <v>25</v>
      </c>
      <c r="F1651" s="251" t="s">
        <v>1416</v>
      </c>
      <c r="G1651" s="250"/>
      <c r="H1651" s="250">
        <v>50</v>
      </c>
      <c r="I1651" s="250">
        <v>70</v>
      </c>
      <c r="J1651" s="250">
        <v>95</v>
      </c>
      <c r="K1651" s="250">
        <v>100</v>
      </c>
      <c r="L1651" s="250" t="s">
        <v>25</v>
      </c>
      <c r="M1651" s="250" t="s">
        <v>25</v>
      </c>
      <c r="N1651" s="251" t="s">
        <v>25</v>
      </c>
    </row>
    <row r="1652" spans="1:14" ht="18" x14ac:dyDescent="0.25">
      <c r="A1652" s="279"/>
      <c r="B1652" s="10" t="s">
        <v>208</v>
      </c>
      <c r="C1652" s="250"/>
      <c r="D1652" s="250"/>
      <c r="E1652" s="250"/>
      <c r="F1652" s="251"/>
      <c r="G1652" s="250"/>
      <c r="H1652" s="250"/>
      <c r="I1652" s="250"/>
      <c r="J1652" s="250"/>
      <c r="K1652" s="250"/>
      <c r="L1652" s="250"/>
      <c r="M1652" s="250"/>
      <c r="N1652" s="251"/>
    </row>
    <row r="1653" spans="1:14" s="148" customFormat="1" ht="54" x14ac:dyDescent="0.25">
      <c r="A1653" s="270">
        <v>1</v>
      </c>
      <c r="B1653" s="277" t="s">
        <v>1417</v>
      </c>
      <c r="C1653" s="270" t="s">
        <v>232</v>
      </c>
      <c r="D1653" s="279" t="s">
        <v>1418</v>
      </c>
      <c r="E1653" s="270" t="s">
        <v>1419</v>
      </c>
      <c r="F1653" s="273" t="s">
        <v>1420</v>
      </c>
      <c r="G1653" s="270"/>
      <c r="H1653" s="270">
        <v>100</v>
      </c>
      <c r="I1653" s="274"/>
      <c r="J1653" s="274"/>
      <c r="K1653" s="274"/>
      <c r="L1653" s="274"/>
      <c r="M1653" s="270" t="s">
        <v>145</v>
      </c>
      <c r="N1653" s="274">
        <v>739001015</v>
      </c>
    </row>
    <row r="1654" spans="1:14" ht="126" x14ac:dyDescent="0.25">
      <c r="A1654" s="270">
        <v>2</v>
      </c>
      <c r="B1654" s="277" t="s">
        <v>1421</v>
      </c>
      <c r="C1654" s="270"/>
      <c r="D1654" s="279" t="s">
        <v>1418</v>
      </c>
      <c r="E1654" s="270" t="s">
        <v>1422</v>
      </c>
      <c r="F1654" s="273" t="s">
        <v>1423</v>
      </c>
      <c r="G1654" s="270"/>
      <c r="H1654" s="270"/>
      <c r="I1654" s="274"/>
      <c r="J1654" s="274"/>
      <c r="K1654" s="274"/>
      <c r="L1654" s="274"/>
      <c r="M1654" s="270" t="s">
        <v>280</v>
      </c>
      <c r="N1654" s="274"/>
    </row>
    <row r="1655" spans="1:14" ht="72" x14ac:dyDescent="0.25">
      <c r="A1655" s="270">
        <v>3</v>
      </c>
      <c r="B1655" s="277" t="s">
        <v>1424</v>
      </c>
      <c r="C1655" s="270"/>
      <c r="D1655" s="279" t="s">
        <v>1418</v>
      </c>
      <c r="E1655" s="270" t="s">
        <v>1419</v>
      </c>
      <c r="F1655" s="273" t="s">
        <v>1425</v>
      </c>
      <c r="G1655" s="133"/>
      <c r="H1655" s="133"/>
      <c r="I1655" s="133"/>
      <c r="J1655" s="133"/>
      <c r="K1655" s="133"/>
      <c r="L1655" s="133"/>
      <c r="M1655" s="270" t="s">
        <v>280</v>
      </c>
      <c r="N1655" s="274"/>
    </row>
    <row r="1656" spans="1:14" ht="126" x14ac:dyDescent="0.25">
      <c r="A1656" s="270">
        <v>4</v>
      </c>
      <c r="B1656" s="277" t="s">
        <v>1426</v>
      </c>
      <c r="C1656" s="270"/>
      <c r="D1656" s="279" t="s">
        <v>1427</v>
      </c>
      <c r="E1656" s="270" t="s">
        <v>1428</v>
      </c>
      <c r="F1656" s="273" t="s">
        <v>1429</v>
      </c>
      <c r="G1656" s="133"/>
      <c r="H1656" s="133"/>
      <c r="I1656" s="133"/>
      <c r="J1656" s="133"/>
      <c r="K1656" s="133"/>
      <c r="L1656" s="133"/>
      <c r="M1656" s="270" t="s">
        <v>280</v>
      </c>
      <c r="N1656" s="274"/>
    </row>
    <row r="1657" spans="1:14" ht="23.25" hidden="1" x14ac:dyDescent="0.25">
      <c r="A1657" s="396"/>
      <c r="B1657" s="409" t="s">
        <v>143</v>
      </c>
      <c r="C1657" s="394"/>
      <c r="D1657" s="394"/>
      <c r="E1657" s="396"/>
      <c r="F1657" s="392"/>
      <c r="G1657" s="398"/>
      <c r="H1657" s="399"/>
      <c r="I1657" s="398"/>
      <c r="J1657" s="398"/>
      <c r="K1657" s="398"/>
      <c r="L1657" s="399"/>
      <c r="M1657" s="407"/>
      <c r="N1657" s="393"/>
    </row>
    <row r="1658" spans="1:14" ht="23.25" hidden="1" x14ac:dyDescent="0.25">
      <c r="A1658" s="396"/>
      <c r="B1658" s="409" t="s">
        <v>203</v>
      </c>
      <c r="C1658" s="394"/>
      <c r="D1658" s="394"/>
      <c r="E1658" s="396"/>
      <c r="F1658" s="392"/>
      <c r="G1658" s="426"/>
      <c r="H1658" s="426">
        <f>H1653</f>
        <v>100</v>
      </c>
      <c r="I1658" s="426"/>
      <c r="J1658" s="426"/>
      <c r="K1658" s="426"/>
      <c r="L1658" s="426">
        <f>H1658</f>
        <v>100</v>
      </c>
      <c r="M1658" s="407"/>
      <c r="N1658" s="393"/>
    </row>
    <row r="1659" spans="1:14" ht="23.25" hidden="1" x14ac:dyDescent="0.25">
      <c r="A1659" s="396"/>
      <c r="B1659" s="409" t="s">
        <v>234</v>
      </c>
      <c r="C1659" s="394"/>
      <c r="D1659" s="394"/>
      <c r="E1659" s="396"/>
      <c r="F1659" s="392"/>
      <c r="G1659" s="407"/>
      <c r="H1659" s="402"/>
      <c r="I1659" s="414"/>
      <c r="J1659" s="414"/>
      <c r="K1659" s="424"/>
      <c r="L1659" s="402"/>
      <c r="M1659" s="396"/>
      <c r="N1659" s="393"/>
    </row>
    <row r="1660" spans="1:14" ht="18" x14ac:dyDescent="0.25">
      <c r="A1660" s="246"/>
      <c r="B1660" s="7" t="s">
        <v>22</v>
      </c>
      <c r="C1660" s="279"/>
      <c r="D1660" s="246"/>
      <c r="E1660" s="246"/>
      <c r="F1660" s="246"/>
      <c r="G1660" s="279"/>
      <c r="H1660" s="279"/>
      <c r="I1660" s="279"/>
      <c r="J1660" s="279"/>
      <c r="K1660" s="279"/>
      <c r="L1660" s="279"/>
      <c r="M1660" s="279"/>
      <c r="N1660" s="251"/>
    </row>
    <row r="1661" spans="1:14" s="170" customFormat="1" ht="110.25" x14ac:dyDescent="0.25">
      <c r="A1661" s="477">
        <v>126</v>
      </c>
      <c r="B1661" s="10" t="s">
        <v>1430</v>
      </c>
      <c r="C1661" s="250" t="s">
        <v>47</v>
      </c>
      <c r="D1661" s="251" t="s">
        <v>25</v>
      </c>
      <c r="E1661" s="251" t="s">
        <v>25</v>
      </c>
      <c r="F1661" s="251" t="s">
        <v>1431</v>
      </c>
      <c r="G1661" s="250"/>
      <c r="H1661" s="250">
        <v>430</v>
      </c>
      <c r="I1661" s="250">
        <v>430</v>
      </c>
      <c r="J1661" s="250">
        <v>430</v>
      </c>
      <c r="K1661" s="250">
        <v>430</v>
      </c>
      <c r="L1661" s="250" t="s">
        <v>25</v>
      </c>
      <c r="M1661" s="250" t="s">
        <v>25</v>
      </c>
      <c r="N1661" s="251" t="s">
        <v>25</v>
      </c>
    </row>
    <row r="1662" spans="1:14" s="154" customFormat="1" ht="18" x14ac:dyDescent="0.25">
      <c r="A1662" s="478"/>
      <c r="B1662" s="271" t="s">
        <v>1432</v>
      </c>
      <c r="C1662" s="134" t="s">
        <v>652</v>
      </c>
      <c r="D1662" s="11"/>
      <c r="E1662" s="11"/>
      <c r="F1662" s="135" t="s">
        <v>1433</v>
      </c>
      <c r="G1662" s="136"/>
      <c r="H1662" s="11">
        <v>430</v>
      </c>
      <c r="I1662" s="11">
        <v>430</v>
      </c>
      <c r="J1662" s="11">
        <v>430</v>
      </c>
      <c r="K1662" s="11">
        <v>430</v>
      </c>
      <c r="L1662" s="11">
        <v>1720</v>
      </c>
      <c r="M1662" s="270"/>
      <c r="N1662" s="274"/>
    </row>
    <row r="1663" spans="1:14" ht="18" x14ac:dyDescent="0.25">
      <c r="A1663" s="279"/>
      <c r="B1663" s="10" t="s">
        <v>208</v>
      </c>
      <c r="C1663" s="250"/>
      <c r="D1663" s="250"/>
      <c r="E1663" s="250"/>
      <c r="F1663" s="251"/>
      <c r="G1663" s="250"/>
      <c r="H1663" s="250"/>
      <c r="I1663" s="250"/>
      <c r="J1663" s="250"/>
      <c r="K1663" s="250"/>
      <c r="L1663" s="250"/>
      <c r="M1663" s="250"/>
      <c r="N1663" s="251"/>
    </row>
    <row r="1664" spans="1:14" s="148" customFormat="1" ht="18" x14ac:dyDescent="0.25">
      <c r="A1664" s="270">
        <v>1</v>
      </c>
      <c r="B1664" s="271" t="s">
        <v>1434</v>
      </c>
      <c r="C1664" s="270" t="s">
        <v>232</v>
      </c>
      <c r="D1664" s="279" t="s">
        <v>1418</v>
      </c>
      <c r="E1664" s="279" t="s">
        <v>1435</v>
      </c>
      <c r="F1664" s="246" t="s">
        <v>1436</v>
      </c>
      <c r="G1664" s="279">
        <v>52.6</v>
      </c>
      <c r="H1664" s="279">
        <v>290.89999999999998</v>
      </c>
      <c r="I1664" s="279">
        <v>277</v>
      </c>
      <c r="J1664" s="274"/>
      <c r="K1664" s="274"/>
      <c r="L1664" s="274"/>
      <c r="M1664" s="270" t="s">
        <v>145</v>
      </c>
      <c r="N1664" s="274">
        <v>739001015</v>
      </c>
    </row>
    <row r="1665" spans="1:14" ht="18" x14ac:dyDescent="0.25">
      <c r="A1665" s="270">
        <v>2</v>
      </c>
      <c r="B1665" s="271" t="s">
        <v>1437</v>
      </c>
      <c r="C1665" s="270" t="s">
        <v>47</v>
      </c>
      <c r="D1665" s="279" t="s">
        <v>1418</v>
      </c>
      <c r="E1665" s="279" t="s">
        <v>612</v>
      </c>
      <c r="F1665" s="246" t="s">
        <v>1438</v>
      </c>
      <c r="G1665" s="279"/>
      <c r="H1665" s="279">
        <v>1</v>
      </c>
      <c r="I1665" s="279">
        <v>1</v>
      </c>
      <c r="J1665" s="274"/>
      <c r="K1665" s="274"/>
      <c r="L1665" s="274"/>
      <c r="M1665" s="270"/>
      <c r="N1665" s="274"/>
    </row>
    <row r="1666" spans="1:14" ht="23.25" hidden="1" x14ac:dyDescent="0.25">
      <c r="A1666" s="396"/>
      <c r="B1666" s="409" t="s">
        <v>143</v>
      </c>
      <c r="C1666" s="394"/>
      <c r="D1666" s="394"/>
      <c r="E1666" s="396"/>
      <c r="F1666" s="392"/>
      <c r="G1666" s="398"/>
      <c r="H1666" s="399"/>
      <c r="I1666" s="398"/>
      <c r="J1666" s="398"/>
      <c r="K1666" s="398"/>
      <c r="L1666" s="399"/>
      <c r="M1666" s="407"/>
      <c r="N1666" s="393"/>
    </row>
    <row r="1667" spans="1:14" ht="23.25" hidden="1" x14ac:dyDescent="0.25">
      <c r="A1667" s="396"/>
      <c r="B1667" s="409" t="s">
        <v>203</v>
      </c>
      <c r="C1667" s="394"/>
      <c r="D1667" s="394"/>
      <c r="E1667" s="396"/>
      <c r="F1667" s="392"/>
      <c r="G1667" s="426">
        <f>G1664</f>
        <v>52.6</v>
      </c>
      <c r="H1667" s="426">
        <f>H1664</f>
        <v>290.89999999999998</v>
      </c>
      <c r="I1667" s="426">
        <f>I1664</f>
        <v>277</v>
      </c>
      <c r="J1667" s="426"/>
      <c r="K1667" s="426"/>
      <c r="L1667" s="426">
        <f>G1667+H1667+I1667</f>
        <v>620.5</v>
      </c>
      <c r="M1667" s="407"/>
      <c r="N1667" s="393"/>
    </row>
    <row r="1668" spans="1:14" ht="23.25" hidden="1" x14ac:dyDescent="0.25">
      <c r="A1668" s="396"/>
      <c r="B1668" s="409" t="s">
        <v>234</v>
      </c>
      <c r="C1668" s="394"/>
      <c r="D1668" s="394"/>
      <c r="E1668" s="396"/>
      <c r="F1668" s="392"/>
      <c r="G1668" s="407"/>
      <c r="H1668" s="402"/>
      <c r="I1668" s="414"/>
      <c r="J1668" s="414"/>
      <c r="K1668" s="424"/>
      <c r="L1668" s="402"/>
      <c r="M1668" s="396"/>
      <c r="N1668" s="393"/>
    </row>
    <row r="1669" spans="1:14" ht="18" hidden="1" x14ac:dyDescent="0.25">
      <c r="A1669" s="270"/>
      <c r="B1669" s="271"/>
      <c r="C1669" s="270"/>
      <c r="D1669" s="279"/>
      <c r="E1669" s="279"/>
      <c r="F1669" s="246"/>
      <c r="G1669" s="279"/>
      <c r="H1669" s="279"/>
      <c r="I1669" s="279"/>
      <c r="J1669" s="274"/>
      <c r="K1669" s="274"/>
      <c r="L1669" s="274"/>
      <c r="M1669" s="270"/>
      <c r="N1669" s="274"/>
    </row>
    <row r="1670" spans="1:14" ht="18" hidden="1" x14ac:dyDescent="0.25">
      <c r="A1670" s="270"/>
      <c r="B1670" s="271"/>
      <c r="C1670" s="270"/>
      <c r="D1670" s="279"/>
      <c r="E1670" s="279"/>
      <c r="F1670" s="246"/>
      <c r="G1670" s="279"/>
      <c r="H1670" s="279"/>
      <c r="I1670" s="279"/>
      <c r="J1670" s="274"/>
      <c r="K1670" s="274"/>
      <c r="L1670" s="274"/>
      <c r="M1670" s="270"/>
      <c r="N1670" s="274"/>
    </row>
    <row r="1671" spans="1:14" s="225" customFormat="1" x14ac:dyDescent="0.35">
      <c r="A1671" s="183"/>
      <c r="B1671" s="220" t="s">
        <v>1519</v>
      </c>
      <c r="C1671" s="183"/>
      <c r="D1671" s="348"/>
      <c r="E1671" s="348"/>
      <c r="F1671" s="348"/>
      <c r="G1671" s="111"/>
      <c r="H1671" s="350"/>
      <c r="I1671" s="350"/>
      <c r="J1671" s="351"/>
      <c r="K1671" s="351"/>
      <c r="L1671" s="352"/>
      <c r="M1671" s="221"/>
      <c r="N1671" s="221"/>
    </row>
    <row r="1672" spans="1:14" s="225" customFormat="1" x14ac:dyDescent="0.35">
      <c r="A1672" s="183"/>
      <c r="B1672" s="220" t="s">
        <v>143</v>
      </c>
      <c r="C1672" s="183"/>
      <c r="D1672" s="348"/>
      <c r="E1672" s="348"/>
      <c r="F1672" s="348"/>
      <c r="G1672" s="353">
        <v>110884.9</v>
      </c>
      <c r="H1672" s="353">
        <v>120513.2</v>
      </c>
      <c r="I1672" s="353">
        <v>35472.400000000001</v>
      </c>
      <c r="J1672" s="353">
        <v>22559.200000000001</v>
      </c>
      <c r="K1672" s="353">
        <v>23953.4</v>
      </c>
      <c r="L1672" s="349"/>
      <c r="M1672" s="349"/>
      <c r="N1672" s="349"/>
    </row>
    <row r="1673" spans="1:14" s="225" customFormat="1" x14ac:dyDescent="0.35">
      <c r="A1673" s="183"/>
      <c r="B1673" s="220" t="s">
        <v>203</v>
      </c>
      <c r="C1673" s="183"/>
      <c r="D1673" s="348"/>
      <c r="E1673" s="348"/>
      <c r="F1673" s="348"/>
      <c r="G1673" s="353">
        <v>89491.6</v>
      </c>
      <c r="H1673" s="353">
        <v>76267.899999999994</v>
      </c>
      <c r="I1673" s="353">
        <v>81190.7</v>
      </c>
      <c r="J1673" s="353">
        <v>80663</v>
      </c>
      <c r="K1673" s="353">
        <v>84167.1</v>
      </c>
      <c r="L1673" s="349"/>
      <c r="M1673" s="349"/>
      <c r="N1673" s="349"/>
    </row>
    <row r="1674" spans="1:14" s="225" customFormat="1" x14ac:dyDescent="0.35">
      <c r="A1674" s="183"/>
      <c r="B1674" s="220" t="s">
        <v>234</v>
      </c>
      <c r="C1674" s="183"/>
      <c r="D1674" s="348"/>
      <c r="E1674" s="348"/>
      <c r="F1674" s="348"/>
      <c r="G1674" s="353">
        <v>238399</v>
      </c>
      <c r="H1674" s="353">
        <v>216392.6</v>
      </c>
      <c r="I1674" s="353">
        <v>119947</v>
      </c>
      <c r="J1674" s="353">
        <v>65990.100000000006</v>
      </c>
      <c r="K1674" s="353">
        <v>294244.3</v>
      </c>
      <c r="L1674" s="349"/>
      <c r="M1674" s="349"/>
      <c r="N1674" s="349"/>
    </row>
    <row r="1675" spans="1:14" s="225" customFormat="1" x14ac:dyDescent="0.35">
      <c r="A1675" s="1"/>
      <c r="B1675" s="347"/>
      <c r="C1675" s="1"/>
      <c r="D1675" s="4"/>
      <c r="E1675" s="4"/>
      <c r="F1675" s="4"/>
      <c r="G1675" s="358"/>
      <c r="H1675" s="358"/>
      <c r="I1675" s="358"/>
      <c r="J1675" s="358"/>
      <c r="K1675" s="358"/>
      <c r="L1675" s="359"/>
      <c r="M1675" s="359"/>
      <c r="N1675" s="359"/>
    </row>
    <row r="1676" spans="1:14" s="225" customFormat="1" x14ac:dyDescent="0.35">
      <c r="A1676" s="1"/>
      <c r="B1676" s="347"/>
      <c r="C1676" s="1"/>
      <c r="D1676" s="4"/>
      <c r="E1676" s="4"/>
      <c r="F1676" s="4"/>
      <c r="G1676" s="358"/>
      <c r="H1676" s="358"/>
      <c r="I1676" s="358"/>
      <c r="J1676" s="358"/>
      <c r="K1676" s="358"/>
      <c r="L1676" s="359"/>
      <c r="M1676" s="359"/>
      <c r="N1676" s="359"/>
    </row>
    <row r="1677" spans="1:14" ht="18" x14ac:dyDescent="0.25">
      <c r="A1677" s="137"/>
      <c r="B1677" s="138" t="s">
        <v>1439</v>
      </c>
      <c r="C1677" s="139"/>
      <c r="D1677" s="137"/>
      <c r="E1677" s="137"/>
      <c r="F1677" s="140"/>
      <c r="G1677" s="137"/>
      <c r="H1677" s="137"/>
      <c r="I1677" s="137"/>
      <c r="J1677" s="137"/>
      <c r="K1677" s="137"/>
      <c r="L1677" s="137"/>
      <c r="M1677" s="137"/>
      <c r="N1677" s="140"/>
    </row>
    <row r="1678" spans="1:14" ht="18" x14ac:dyDescent="0.25">
      <c r="A1678" s="137"/>
      <c r="B1678" s="138" t="s">
        <v>1440</v>
      </c>
      <c r="C1678" s="139"/>
      <c r="D1678" s="137"/>
      <c r="E1678" s="137"/>
      <c r="F1678" s="140"/>
      <c r="G1678" s="137"/>
      <c r="H1678" s="137"/>
      <c r="I1678" s="137"/>
      <c r="J1678" s="137"/>
      <c r="K1678" s="137"/>
      <c r="L1678" s="137"/>
      <c r="M1678" s="137"/>
      <c r="N1678" s="140"/>
    </row>
    <row r="1679" spans="1:14" ht="18" x14ac:dyDescent="0.25">
      <c r="A1679" s="137"/>
      <c r="B1679" s="138"/>
      <c r="C1679" s="139"/>
      <c r="D1679" s="137"/>
      <c r="E1679" s="137"/>
      <c r="F1679" s="140"/>
      <c r="G1679" s="137"/>
      <c r="H1679" s="137"/>
      <c r="I1679" s="137"/>
      <c r="J1679" s="137"/>
      <c r="K1679" s="137"/>
      <c r="L1679" s="137"/>
      <c r="M1679" s="137"/>
      <c r="N1679" s="140"/>
    </row>
    <row r="1680" spans="1:14" ht="18" x14ac:dyDescent="0.25">
      <c r="A1680" s="137"/>
      <c r="B1680" s="141" t="s">
        <v>1441</v>
      </c>
      <c r="C1680" s="137"/>
      <c r="D1680" s="137"/>
      <c r="E1680" s="137"/>
      <c r="F1680" s="140"/>
      <c r="G1680" s="137"/>
      <c r="H1680" s="137"/>
      <c r="I1680" s="137"/>
      <c r="J1680" s="137"/>
      <c r="K1680" s="137"/>
      <c r="L1680" s="137"/>
      <c r="M1680" s="137"/>
      <c r="N1680" s="140"/>
    </row>
    <row r="1681" spans="1:14" ht="18" x14ac:dyDescent="0.25">
      <c r="A1681" s="137"/>
      <c r="B1681" s="142" t="s">
        <v>1442</v>
      </c>
      <c r="C1681" s="137"/>
      <c r="D1681" s="137"/>
      <c r="E1681" s="137"/>
      <c r="F1681" s="140"/>
      <c r="G1681" s="137"/>
      <c r="H1681" s="137"/>
      <c r="I1681" s="137"/>
      <c r="J1681" s="137"/>
      <c r="K1681" s="137"/>
      <c r="L1681" s="137"/>
      <c r="M1681" s="137"/>
      <c r="N1681" s="140"/>
    </row>
    <row r="1682" spans="1:14" ht="18" x14ac:dyDescent="0.25">
      <c r="A1682" s="137"/>
      <c r="B1682" s="142" t="s">
        <v>1443</v>
      </c>
      <c r="C1682" s="137"/>
      <c r="D1682" s="137"/>
      <c r="E1682" s="137"/>
      <c r="F1682" s="140"/>
      <c r="G1682" s="137"/>
      <c r="H1682" s="137"/>
      <c r="I1682" s="137"/>
      <c r="J1682" s="137"/>
      <c r="K1682" s="137"/>
      <c r="L1682" s="137"/>
      <c r="M1682" s="137"/>
      <c r="N1682" s="140"/>
    </row>
    <row r="1683" spans="1:14" ht="18" x14ac:dyDescent="0.25">
      <c r="A1683" s="137"/>
      <c r="B1683" s="142" t="s">
        <v>1444</v>
      </c>
      <c r="C1683" s="137"/>
      <c r="D1683" s="137"/>
      <c r="E1683" s="137"/>
      <c r="F1683" s="140"/>
      <c r="G1683" s="137"/>
      <c r="H1683" s="137"/>
      <c r="I1683" s="137"/>
      <c r="J1683" s="137"/>
      <c r="K1683" s="137"/>
      <c r="L1683" s="137"/>
      <c r="M1683" s="137"/>
      <c r="N1683" s="140"/>
    </row>
    <row r="1684" spans="1:14" ht="18" x14ac:dyDescent="0.25">
      <c r="A1684" s="137"/>
      <c r="B1684" s="143" t="s">
        <v>1445</v>
      </c>
      <c r="C1684" s="137"/>
      <c r="D1684" s="137"/>
      <c r="E1684" s="137"/>
      <c r="F1684" s="140"/>
      <c r="G1684" s="137"/>
      <c r="H1684" s="137"/>
      <c r="I1684" s="137"/>
      <c r="J1684" s="137"/>
      <c r="K1684" s="137"/>
      <c r="L1684" s="137"/>
      <c r="M1684" s="137"/>
      <c r="N1684" s="140"/>
    </row>
    <row r="1685" spans="1:14" ht="18" x14ac:dyDescent="0.25">
      <c r="A1685" s="137"/>
      <c r="B1685" s="143" t="s">
        <v>1446</v>
      </c>
      <c r="C1685" s="137"/>
      <c r="D1685" s="137"/>
      <c r="E1685" s="137"/>
      <c r="F1685" s="140"/>
      <c r="G1685" s="137"/>
      <c r="H1685" s="137"/>
      <c r="I1685" s="137"/>
      <c r="J1685" s="137"/>
      <c r="K1685" s="137"/>
      <c r="L1685" s="137"/>
      <c r="M1685" s="137"/>
      <c r="N1685" s="140"/>
    </row>
    <row r="1686" spans="1:14" ht="18" x14ac:dyDescent="0.25">
      <c r="A1686" s="137"/>
      <c r="B1686" s="143" t="s">
        <v>1447</v>
      </c>
      <c r="C1686" s="137"/>
      <c r="D1686" s="137"/>
      <c r="E1686" s="137"/>
      <c r="F1686" s="140"/>
      <c r="G1686" s="137"/>
      <c r="H1686" s="137"/>
      <c r="I1686" s="137"/>
      <c r="J1686" s="137"/>
      <c r="K1686" s="137"/>
      <c r="L1686" s="137"/>
      <c r="M1686" s="137"/>
      <c r="N1686" s="140"/>
    </row>
    <row r="1687" spans="1:14" ht="18" x14ac:dyDescent="0.25">
      <c r="A1687" s="137"/>
      <c r="B1687" s="143" t="s">
        <v>1448</v>
      </c>
      <c r="C1687" s="137"/>
      <c r="D1687" s="137"/>
      <c r="E1687" s="137"/>
      <c r="F1687" s="140"/>
      <c r="G1687" s="137"/>
      <c r="H1687" s="137"/>
      <c r="I1687" s="137"/>
      <c r="J1687" s="137"/>
      <c r="K1687" s="137"/>
      <c r="L1687" s="137"/>
      <c r="M1687" s="137"/>
      <c r="N1687" s="140"/>
    </row>
    <row r="1688" spans="1:14" ht="18" x14ac:dyDescent="0.25">
      <c r="A1688" s="137"/>
      <c r="B1688" s="143" t="s">
        <v>1449</v>
      </c>
      <c r="C1688" s="167"/>
      <c r="D1688" s="137"/>
      <c r="E1688" s="137"/>
      <c r="F1688" s="140"/>
      <c r="G1688" s="137"/>
      <c r="H1688" s="137"/>
      <c r="I1688" s="137"/>
      <c r="J1688" s="137"/>
      <c r="K1688" s="137"/>
      <c r="L1688" s="137"/>
      <c r="M1688" s="137"/>
      <c r="N1688" s="140"/>
    </row>
    <row r="1689" spans="1:14" ht="18" x14ac:dyDescent="0.25">
      <c r="A1689" s="137"/>
      <c r="B1689" s="143" t="s">
        <v>1450</v>
      </c>
      <c r="C1689" s="167"/>
      <c r="D1689" s="137"/>
      <c r="E1689" s="137"/>
      <c r="F1689" s="140"/>
      <c r="G1689" s="137"/>
      <c r="H1689" s="137"/>
      <c r="I1689" s="137"/>
      <c r="J1689" s="137"/>
      <c r="K1689" s="137"/>
      <c r="L1689" s="137"/>
      <c r="M1689" s="137"/>
      <c r="N1689" s="140"/>
    </row>
    <row r="1690" spans="1:14" ht="18" x14ac:dyDescent="0.25">
      <c r="A1690" s="137"/>
      <c r="B1690" s="143" t="s">
        <v>1451</v>
      </c>
      <c r="C1690" s="167"/>
      <c r="D1690" s="137"/>
      <c r="E1690" s="137"/>
      <c r="F1690" s="140"/>
      <c r="G1690" s="137"/>
      <c r="H1690" s="137"/>
      <c r="I1690" s="137"/>
      <c r="J1690" s="137"/>
      <c r="K1690" s="137"/>
      <c r="L1690" s="137"/>
      <c r="M1690" s="137"/>
      <c r="N1690" s="140"/>
    </row>
    <row r="1691" spans="1:14" ht="18" x14ac:dyDescent="0.25">
      <c r="A1691" s="137"/>
      <c r="B1691" s="143" t="s">
        <v>1452</v>
      </c>
      <c r="C1691" s="167"/>
      <c r="D1691" s="137"/>
      <c r="E1691" s="137"/>
      <c r="F1691" s="140"/>
      <c r="G1691" s="137"/>
      <c r="H1691" s="137"/>
      <c r="I1691" s="137"/>
      <c r="J1691" s="137"/>
      <c r="K1691" s="137"/>
      <c r="L1691" s="137"/>
      <c r="M1691" s="137"/>
      <c r="N1691" s="140"/>
    </row>
    <row r="1692" spans="1:14" ht="18" x14ac:dyDescent="0.25">
      <c r="A1692" s="137"/>
      <c r="B1692" s="143" t="s">
        <v>1453</v>
      </c>
      <c r="C1692" s="167"/>
      <c r="D1692" s="137"/>
      <c r="E1692" s="137"/>
      <c r="F1692" s="140"/>
      <c r="G1692" s="137"/>
      <c r="H1692" s="137"/>
      <c r="I1692" s="137"/>
      <c r="J1692" s="137"/>
      <c r="K1692" s="137"/>
      <c r="L1692" s="137"/>
      <c r="M1692" s="137"/>
      <c r="N1692" s="140"/>
    </row>
    <row r="1693" spans="1:14" ht="18" x14ac:dyDescent="0.25">
      <c r="A1693" s="137"/>
      <c r="B1693" s="143" t="s">
        <v>1454</v>
      </c>
      <c r="C1693" s="167"/>
      <c r="D1693" s="137"/>
      <c r="E1693" s="137"/>
      <c r="F1693" s="140"/>
      <c r="G1693" s="137"/>
      <c r="H1693" s="137"/>
      <c r="I1693" s="137"/>
      <c r="J1693" s="137"/>
      <c r="K1693" s="137"/>
      <c r="L1693" s="137"/>
      <c r="M1693" s="137"/>
      <c r="N1693" s="140"/>
    </row>
    <row r="1694" spans="1:14" ht="18" x14ac:dyDescent="0.25">
      <c r="A1694" s="137"/>
      <c r="B1694" s="143" t="s">
        <v>1455</v>
      </c>
      <c r="C1694" s="167"/>
      <c r="D1694" s="137"/>
      <c r="E1694" s="137"/>
      <c r="F1694" s="140"/>
      <c r="G1694" s="137"/>
      <c r="H1694" s="137"/>
      <c r="I1694" s="137"/>
      <c r="J1694" s="137"/>
      <c r="K1694" s="137"/>
      <c r="L1694" s="137"/>
      <c r="M1694" s="137"/>
      <c r="N1694" s="140"/>
    </row>
    <row r="1695" spans="1:14" ht="18" x14ac:dyDescent="0.25">
      <c r="A1695" s="137"/>
      <c r="B1695" s="143" t="s">
        <v>1456</v>
      </c>
      <c r="C1695" s="167"/>
      <c r="D1695" s="137"/>
      <c r="E1695" s="137"/>
      <c r="F1695" s="140"/>
      <c r="G1695" s="137"/>
      <c r="H1695" s="137"/>
      <c r="I1695" s="137"/>
      <c r="J1695" s="137"/>
      <c r="K1695" s="137"/>
      <c r="L1695" s="137"/>
      <c r="M1695" s="137"/>
      <c r="N1695" s="140"/>
    </row>
    <row r="1696" spans="1:14" ht="18" x14ac:dyDescent="0.25">
      <c r="A1696" s="137"/>
      <c r="B1696" s="143" t="s">
        <v>1457</v>
      </c>
      <c r="C1696" s="167"/>
      <c r="D1696" s="137"/>
      <c r="E1696" s="137"/>
      <c r="F1696" s="140"/>
      <c r="G1696" s="137"/>
      <c r="H1696" s="137"/>
      <c r="I1696" s="137"/>
      <c r="J1696" s="137"/>
      <c r="K1696" s="137"/>
      <c r="L1696" s="137"/>
      <c r="M1696" s="137"/>
      <c r="N1696" s="140"/>
    </row>
    <row r="1697" spans="1:14" ht="18" x14ac:dyDescent="0.25">
      <c r="A1697" s="137"/>
      <c r="B1697" s="143" t="s">
        <v>1458</v>
      </c>
      <c r="C1697" s="167"/>
      <c r="D1697" s="137"/>
      <c r="E1697" s="137"/>
      <c r="F1697" s="140"/>
      <c r="G1697" s="137"/>
      <c r="H1697" s="137"/>
      <c r="I1697" s="137"/>
      <c r="J1697" s="137"/>
      <c r="K1697" s="137"/>
      <c r="L1697" s="137"/>
      <c r="M1697" s="137"/>
      <c r="N1697" s="140"/>
    </row>
    <row r="1698" spans="1:14" ht="18" x14ac:dyDescent="0.25">
      <c r="A1698" s="137"/>
      <c r="B1698" s="143" t="s">
        <v>1459</v>
      </c>
      <c r="C1698" s="167"/>
      <c r="D1698" s="137"/>
      <c r="E1698" s="137"/>
      <c r="F1698" s="140"/>
      <c r="G1698" s="137"/>
      <c r="H1698" s="137"/>
      <c r="I1698" s="137"/>
      <c r="J1698" s="137"/>
      <c r="K1698" s="137"/>
      <c r="L1698" s="137"/>
      <c r="M1698" s="137"/>
      <c r="N1698" s="140"/>
    </row>
    <row r="1699" spans="1:14" ht="18" x14ac:dyDescent="0.25">
      <c r="A1699" s="137"/>
      <c r="B1699" s="143" t="s">
        <v>1460</v>
      </c>
      <c r="C1699" s="167"/>
      <c r="D1699" s="137"/>
      <c r="E1699" s="137"/>
      <c r="F1699" s="140"/>
      <c r="G1699" s="137"/>
      <c r="H1699" s="137"/>
      <c r="I1699" s="137"/>
      <c r="J1699" s="137"/>
      <c r="K1699" s="137"/>
      <c r="L1699" s="137"/>
      <c r="M1699" s="137"/>
      <c r="N1699" s="140"/>
    </row>
    <row r="1700" spans="1:14" ht="18" x14ac:dyDescent="0.25">
      <c r="A1700" s="137"/>
      <c r="B1700" s="143" t="s">
        <v>1461</v>
      </c>
      <c r="C1700" s="167"/>
      <c r="D1700" s="137"/>
      <c r="E1700" s="137"/>
      <c r="F1700" s="140"/>
      <c r="G1700" s="137"/>
      <c r="H1700" s="137"/>
      <c r="I1700" s="137"/>
      <c r="J1700" s="137"/>
      <c r="K1700" s="137"/>
      <c r="L1700" s="137"/>
      <c r="M1700" s="137"/>
      <c r="N1700" s="140"/>
    </row>
    <row r="1701" spans="1:14" ht="18" x14ac:dyDescent="0.25">
      <c r="A1701" s="137"/>
      <c r="B1701" s="143" t="s">
        <v>1462</v>
      </c>
      <c r="C1701" s="167"/>
      <c r="D1701" s="137"/>
      <c r="E1701" s="137"/>
      <c r="F1701" s="140"/>
      <c r="G1701" s="137"/>
      <c r="H1701" s="137"/>
      <c r="I1701" s="137"/>
      <c r="J1701" s="137"/>
      <c r="K1701" s="137"/>
      <c r="L1701" s="137"/>
      <c r="M1701" s="137"/>
      <c r="N1701" s="140"/>
    </row>
    <row r="1702" spans="1:14" ht="18" x14ac:dyDescent="0.25">
      <c r="A1702" s="137"/>
      <c r="B1702" s="143" t="s">
        <v>1463</v>
      </c>
      <c r="C1702" s="167"/>
      <c r="D1702" s="137"/>
      <c r="E1702" s="137"/>
      <c r="F1702" s="140"/>
      <c r="G1702" s="137"/>
      <c r="H1702" s="137"/>
      <c r="I1702" s="137"/>
      <c r="J1702" s="137"/>
      <c r="K1702" s="137"/>
      <c r="L1702" s="137"/>
      <c r="M1702" s="137"/>
      <c r="N1702" s="140"/>
    </row>
    <row r="1703" spans="1:14" ht="18" x14ac:dyDescent="0.25">
      <c r="A1703" s="137"/>
      <c r="B1703" s="144" t="s">
        <v>1464</v>
      </c>
      <c r="C1703" s="167"/>
      <c r="D1703" s="137"/>
      <c r="E1703" s="137"/>
      <c r="F1703" s="140"/>
      <c r="G1703" s="137"/>
      <c r="H1703" s="137"/>
      <c r="I1703" s="137"/>
      <c r="J1703" s="137"/>
      <c r="K1703" s="137"/>
      <c r="L1703" s="137"/>
      <c r="M1703" s="137"/>
      <c r="N1703" s="140"/>
    </row>
    <row r="1704" spans="1:14" ht="18" x14ac:dyDescent="0.25">
      <c r="A1704" s="137"/>
      <c r="B1704" s="144" t="s">
        <v>1465</v>
      </c>
      <c r="C1704" s="167"/>
      <c r="D1704" s="137"/>
      <c r="E1704" s="137"/>
      <c r="F1704" s="140"/>
      <c r="G1704" s="137"/>
      <c r="H1704" s="137"/>
      <c r="I1704" s="137"/>
      <c r="J1704" s="137"/>
      <c r="K1704" s="137"/>
      <c r="L1704" s="137"/>
      <c r="M1704" s="137"/>
      <c r="N1704" s="140"/>
    </row>
    <row r="1705" spans="1:14" ht="18" x14ac:dyDescent="0.25">
      <c r="A1705" s="137"/>
      <c r="B1705" s="144" t="s">
        <v>1466</v>
      </c>
      <c r="C1705" s="167"/>
      <c r="D1705" s="137"/>
      <c r="E1705" s="137"/>
      <c r="F1705" s="140"/>
      <c r="G1705" s="137"/>
      <c r="H1705" s="137"/>
      <c r="I1705" s="137"/>
      <c r="J1705" s="137"/>
      <c r="K1705" s="137"/>
      <c r="L1705" s="137"/>
      <c r="M1705" s="137"/>
      <c r="N1705" s="140"/>
    </row>
    <row r="1706" spans="1:14" ht="18" x14ac:dyDescent="0.25">
      <c r="A1706" s="137"/>
      <c r="B1706" s="144" t="s">
        <v>1467</v>
      </c>
      <c r="C1706" s="167"/>
      <c r="D1706" s="137"/>
      <c r="E1706" s="137"/>
      <c r="F1706" s="140"/>
      <c r="G1706" s="137"/>
      <c r="H1706" s="137"/>
      <c r="I1706" s="137"/>
      <c r="J1706" s="137"/>
      <c r="K1706" s="137"/>
      <c r="L1706" s="137"/>
      <c r="M1706" s="137"/>
      <c r="N1706" s="140"/>
    </row>
    <row r="1707" spans="1:14" ht="18" x14ac:dyDescent="0.25">
      <c r="A1707" s="137"/>
      <c r="B1707" s="144" t="s">
        <v>1468</v>
      </c>
      <c r="C1707" s="167"/>
      <c r="D1707" s="137"/>
      <c r="E1707" s="137"/>
      <c r="F1707" s="140"/>
      <c r="G1707" s="137"/>
      <c r="H1707" s="137"/>
      <c r="I1707" s="137"/>
      <c r="J1707" s="137"/>
      <c r="K1707" s="137"/>
      <c r="L1707" s="137"/>
      <c r="M1707" s="137"/>
      <c r="N1707" s="140"/>
    </row>
    <row r="1708" spans="1:14" ht="18" x14ac:dyDescent="0.25">
      <c r="A1708" s="137"/>
      <c r="B1708" s="143" t="s">
        <v>1469</v>
      </c>
      <c r="C1708" s="167"/>
      <c r="D1708" s="137"/>
      <c r="E1708" s="137"/>
      <c r="F1708" s="140"/>
      <c r="G1708" s="137"/>
      <c r="H1708" s="137"/>
      <c r="I1708" s="137"/>
      <c r="J1708" s="137"/>
      <c r="K1708" s="137"/>
      <c r="L1708" s="137"/>
      <c r="M1708" s="137"/>
      <c r="N1708" s="140"/>
    </row>
    <row r="1709" spans="1:14" ht="18" x14ac:dyDescent="0.25">
      <c r="A1709" s="137"/>
      <c r="B1709" s="143" t="s">
        <v>1470</v>
      </c>
      <c r="C1709" s="167"/>
      <c r="D1709" s="137"/>
      <c r="E1709" s="137"/>
      <c r="F1709" s="140"/>
      <c r="G1709" s="137"/>
      <c r="H1709" s="137"/>
      <c r="I1709" s="137"/>
      <c r="J1709" s="137"/>
      <c r="K1709" s="137"/>
      <c r="L1709" s="137"/>
      <c r="M1709" s="137"/>
      <c r="N1709" s="140"/>
    </row>
    <row r="1710" spans="1:14" ht="18" x14ac:dyDescent="0.25">
      <c r="A1710" s="137"/>
      <c r="B1710" s="143" t="s">
        <v>1471</v>
      </c>
      <c r="C1710" s="167"/>
      <c r="D1710" s="137"/>
      <c r="E1710" s="137"/>
      <c r="F1710" s="140"/>
      <c r="G1710" s="137"/>
      <c r="H1710" s="137"/>
      <c r="I1710" s="137"/>
      <c r="J1710" s="137"/>
      <c r="K1710" s="137"/>
      <c r="L1710" s="137"/>
      <c r="M1710" s="137"/>
      <c r="N1710" s="140"/>
    </row>
    <row r="1711" spans="1:14" ht="18" x14ac:dyDescent="0.25">
      <c r="A1711" s="137"/>
      <c r="B1711" s="143" t="s">
        <v>1472</v>
      </c>
      <c r="C1711" s="167"/>
      <c r="D1711" s="137"/>
      <c r="E1711" s="137"/>
      <c r="F1711" s="140"/>
      <c r="G1711" s="137"/>
      <c r="H1711" s="137"/>
      <c r="I1711" s="137"/>
      <c r="J1711" s="137"/>
      <c r="K1711" s="137"/>
      <c r="L1711" s="137"/>
      <c r="M1711" s="137"/>
      <c r="N1711" s="140"/>
    </row>
    <row r="1712" spans="1:14" ht="18" x14ac:dyDescent="0.25">
      <c r="A1712" s="137"/>
      <c r="B1712" s="143" t="s">
        <v>1473</v>
      </c>
      <c r="C1712" s="167"/>
      <c r="D1712" s="137"/>
      <c r="E1712" s="137"/>
      <c r="F1712" s="140"/>
      <c r="G1712" s="137"/>
      <c r="H1712" s="137"/>
      <c r="I1712" s="137"/>
      <c r="J1712" s="137"/>
      <c r="K1712" s="137"/>
      <c r="L1712" s="137"/>
      <c r="M1712" s="137"/>
      <c r="N1712" s="140"/>
    </row>
    <row r="1713" spans="1:14" ht="18" x14ac:dyDescent="0.25">
      <c r="A1713" s="137"/>
      <c r="B1713" s="143" t="s">
        <v>1474</v>
      </c>
      <c r="C1713" s="167"/>
      <c r="D1713" s="137"/>
      <c r="E1713" s="137"/>
      <c r="F1713" s="140"/>
      <c r="G1713" s="137"/>
      <c r="H1713" s="137"/>
      <c r="I1713" s="137"/>
      <c r="J1713" s="137"/>
      <c r="K1713" s="137"/>
      <c r="L1713" s="137"/>
      <c r="M1713" s="137"/>
      <c r="N1713" s="140"/>
    </row>
    <row r="1714" spans="1:14" ht="18" x14ac:dyDescent="0.25">
      <c r="A1714" s="137"/>
      <c r="B1714" s="143" t="s">
        <v>1475</v>
      </c>
      <c r="C1714" s="167"/>
      <c r="D1714" s="137"/>
      <c r="E1714" s="137"/>
      <c r="F1714" s="140"/>
      <c r="G1714" s="137"/>
      <c r="H1714" s="137"/>
      <c r="I1714" s="137"/>
      <c r="J1714" s="137"/>
      <c r="K1714" s="137"/>
      <c r="L1714" s="137"/>
      <c r="M1714" s="137"/>
      <c r="N1714" s="140"/>
    </row>
    <row r="1715" spans="1:14" ht="18" x14ac:dyDescent="0.25">
      <c r="A1715" s="137"/>
      <c r="B1715" s="143" t="s">
        <v>1476</v>
      </c>
      <c r="C1715" s="167"/>
      <c r="D1715" s="137"/>
      <c r="E1715" s="137"/>
      <c r="F1715" s="140"/>
      <c r="G1715" s="137"/>
      <c r="H1715" s="137"/>
      <c r="I1715" s="137"/>
      <c r="J1715" s="137"/>
      <c r="K1715" s="137"/>
      <c r="L1715" s="137"/>
      <c r="M1715" s="137"/>
      <c r="N1715" s="140"/>
    </row>
    <row r="1716" spans="1:14" ht="18" x14ac:dyDescent="0.25">
      <c r="A1716" s="137"/>
      <c r="B1716" s="143" t="s">
        <v>1477</v>
      </c>
      <c r="C1716" s="167"/>
      <c r="D1716" s="137"/>
      <c r="E1716" s="137"/>
      <c r="F1716" s="140"/>
      <c r="G1716" s="137"/>
      <c r="H1716" s="137"/>
      <c r="I1716" s="137"/>
      <c r="J1716" s="137"/>
      <c r="K1716" s="137"/>
      <c r="L1716" s="137"/>
      <c r="M1716" s="137"/>
      <c r="N1716" s="140"/>
    </row>
    <row r="1717" spans="1:14" ht="18" x14ac:dyDescent="0.25">
      <c r="A1717" s="137"/>
      <c r="B1717" s="143" t="s">
        <v>1478</v>
      </c>
      <c r="C1717" s="167"/>
      <c r="D1717" s="137"/>
      <c r="E1717" s="137"/>
      <c r="F1717" s="140"/>
      <c r="G1717" s="137"/>
      <c r="H1717" s="137"/>
      <c r="I1717" s="137"/>
      <c r="J1717" s="137"/>
      <c r="K1717" s="137"/>
      <c r="L1717" s="137"/>
      <c r="M1717" s="137"/>
      <c r="N1717" s="140"/>
    </row>
    <row r="1718" spans="1:14" ht="18" x14ac:dyDescent="0.25">
      <c r="A1718" s="137"/>
      <c r="B1718" s="143" t="s">
        <v>1479</v>
      </c>
      <c r="C1718" s="167"/>
      <c r="D1718" s="137"/>
      <c r="E1718" s="137"/>
      <c r="F1718" s="140"/>
      <c r="G1718" s="137"/>
      <c r="H1718" s="137"/>
      <c r="I1718" s="137"/>
      <c r="J1718" s="137"/>
      <c r="K1718" s="137"/>
      <c r="L1718" s="137"/>
      <c r="M1718" s="137"/>
      <c r="N1718" s="140"/>
    </row>
    <row r="1719" spans="1:14" ht="18" x14ac:dyDescent="0.25">
      <c r="A1719" s="137"/>
      <c r="B1719" s="143" t="s">
        <v>1480</v>
      </c>
      <c r="C1719" s="167"/>
      <c r="D1719" s="137"/>
      <c r="E1719" s="137"/>
      <c r="F1719" s="140"/>
      <c r="G1719" s="137"/>
      <c r="H1719" s="137"/>
      <c r="I1719" s="137"/>
      <c r="J1719" s="137"/>
      <c r="K1719" s="137"/>
      <c r="L1719" s="137"/>
      <c r="M1719" s="137"/>
      <c r="N1719" s="140"/>
    </row>
    <row r="1720" spans="1:14" ht="18" x14ac:dyDescent="0.25">
      <c r="A1720" s="137"/>
      <c r="B1720" s="143" t="s">
        <v>1481</v>
      </c>
      <c r="C1720" s="137"/>
      <c r="D1720" s="137"/>
      <c r="E1720" s="137"/>
      <c r="F1720" s="140"/>
      <c r="G1720" s="137"/>
      <c r="H1720" s="137"/>
      <c r="I1720" s="137"/>
      <c r="J1720" s="137"/>
      <c r="K1720" s="137"/>
      <c r="L1720" s="137"/>
      <c r="M1720" s="137"/>
      <c r="N1720" s="140"/>
    </row>
    <row r="1721" spans="1:14" ht="18.75" x14ac:dyDescent="0.3">
      <c r="A1721" s="131"/>
      <c r="B1721" s="142"/>
      <c r="C1721" s="145"/>
      <c r="D1721" s="131"/>
      <c r="E1721" s="131"/>
      <c r="F1721" s="146"/>
      <c r="G1721" s="131"/>
      <c r="H1721" s="131"/>
      <c r="I1721" s="131"/>
      <c r="J1721" s="131"/>
      <c r="K1721" s="131"/>
      <c r="L1721" s="131"/>
      <c r="M1721" s="131"/>
      <c r="N1721" s="146"/>
    </row>
    <row r="1722" spans="1:14" ht="18.75" x14ac:dyDescent="0.3">
      <c r="A1722" s="131"/>
      <c r="B1722" s="142"/>
      <c r="C1722" s="145"/>
      <c r="D1722" s="131"/>
      <c r="E1722" s="131"/>
      <c r="F1722" s="146"/>
      <c r="G1722" s="131"/>
      <c r="H1722" s="131"/>
      <c r="I1722" s="131"/>
      <c r="J1722" s="131"/>
      <c r="K1722" s="131"/>
      <c r="L1722" s="131"/>
      <c r="M1722" s="131"/>
      <c r="N1722" s="146"/>
    </row>
    <row r="1723" spans="1:14" ht="18.75" x14ac:dyDescent="0.3">
      <c r="A1723" s="131"/>
      <c r="B1723" s="142"/>
      <c r="C1723" s="145"/>
      <c r="D1723" s="131"/>
      <c r="E1723" s="131"/>
      <c r="F1723" s="146"/>
      <c r="G1723" s="131"/>
      <c r="H1723" s="131"/>
      <c r="I1723" s="131"/>
      <c r="J1723" s="131"/>
      <c r="K1723" s="131"/>
      <c r="L1723" s="131"/>
      <c r="M1723" s="131"/>
      <c r="N1723" s="146"/>
    </row>
    <row r="1724" spans="1:14" ht="18.75" x14ac:dyDescent="0.3">
      <c r="A1724" s="131"/>
      <c r="B1724" s="142"/>
      <c r="C1724" s="145"/>
      <c r="D1724" s="131"/>
      <c r="E1724" s="131"/>
      <c r="F1724" s="146"/>
      <c r="G1724" s="131"/>
      <c r="H1724" s="131"/>
      <c r="I1724" s="131"/>
      <c r="J1724" s="131"/>
      <c r="K1724" s="131"/>
      <c r="L1724" s="131"/>
      <c r="M1724" s="131"/>
      <c r="N1724" s="146"/>
    </row>
    <row r="1725" spans="1:14" ht="18.75" x14ac:dyDescent="0.3">
      <c r="A1725" s="131"/>
      <c r="B1725" s="142"/>
      <c r="C1725" s="145"/>
      <c r="D1725" s="131"/>
      <c r="E1725" s="131"/>
      <c r="F1725" s="146"/>
      <c r="G1725" s="131"/>
      <c r="H1725" s="131"/>
      <c r="I1725" s="131"/>
      <c r="J1725" s="131"/>
      <c r="K1725" s="131"/>
      <c r="L1725" s="131"/>
      <c r="M1725" s="131"/>
      <c r="N1725" s="146"/>
    </row>
    <row r="1726" spans="1:14" ht="18.75" x14ac:dyDescent="0.3">
      <c r="A1726" s="131"/>
      <c r="B1726" s="142"/>
      <c r="C1726" s="145"/>
      <c r="D1726" s="131"/>
      <c r="E1726" s="131"/>
      <c r="F1726" s="146"/>
      <c r="G1726" s="131"/>
      <c r="H1726" s="131"/>
      <c r="I1726" s="131"/>
      <c r="J1726" s="131"/>
      <c r="K1726" s="131"/>
      <c r="L1726" s="131"/>
      <c r="M1726" s="131"/>
      <c r="N1726" s="146"/>
    </row>
    <row r="1727" spans="1:14" ht="18.75" x14ac:dyDescent="0.3">
      <c r="A1727" s="131"/>
      <c r="B1727" s="142"/>
      <c r="C1727" s="145"/>
      <c r="D1727" s="131"/>
      <c r="E1727" s="131"/>
      <c r="F1727" s="146"/>
      <c r="G1727" s="131"/>
      <c r="H1727" s="131"/>
      <c r="I1727" s="131"/>
      <c r="J1727" s="131"/>
      <c r="K1727" s="131"/>
      <c r="L1727" s="131"/>
      <c r="M1727" s="131"/>
      <c r="N1727" s="146"/>
    </row>
    <row r="1728" spans="1:14" ht="18.75" x14ac:dyDescent="0.3">
      <c r="A1728" s="131"/>
      <c r="B1728" s="142"/>
      <c r="C1728" s="145"/>
      <c r="D1728" s="131"/>
      <c r="E1728" s="131"/>
      <c r="F1728" s="146"/>
      <c r="G1728" s="131"/>
      <c r="H1728" s="131"/>
      <c r="I1728" s="131"/>
      <c r="J1728" s="131"/>
      <c r="K1728" s="131"/>
      <c r="L1728" s="131"/>
      <c r="M1728" s="131"/>
      <c r="N1728" s="146"/>
    </row>
    <row r="1729" spans="1:14" ht="18.75" x14ac:dyDescent="0.3">
      <c r="A1729" s="131"/>
      <c r="B1729" s="142"/>
      <c r="C1729" s="145"/>
      <c r="D1729" s="131"/>
      <c r="E1729" s="131"/>
      <c r="F1729" s="146"/>
      <c r="G1729" s="131"/>
      <c r="H1729" s="131"/>
      <c r="I1729" s="131"/>
      <c r="J1729" s="131"/>
      <c r="K1729" s="131"/>
      <c r="L1729" s="131"/>
      <c r="M1729" s="131"/>
      <c r="N1729" s="146"/>
    </row>
    <row r="1730" spans="1:14" ht="18.75" x14ac:dyDescent="0.3">
      <c r="A1730" s="131"/>
      <c r="B1730" s="142"/>
      <c r="C1730" s="145"/>
      <c r="D1730" s="131"/>
      <c r="E1730" s="131"/>
      <c r="F1730" s="146"/>
      <c r="G1730" s="131"/>
      <c r="H1730" s="131"/>
      <c r="I1730" s="131"/>
      <c r="J1730" s="131"/>
      <c r="K1730" s="131"/>
      <c r="L1730" s="131"/>
      <c r="M1730" s="131"/>
      <c r="N1730" s="146"/>
    </row>
    <row r="1731" spans="1:14" ht="18.75" x14ac:dyDescent="0.3">
      <c r="A1731" s="131"/>
      <c r="B1731" s="142"/>
      <c r="C1731" s="145"/>
      <c r="D1731" s="131"/>
      <c r="E1731" s="131"/>
      <c r="F1731" s="146"/>
      <c r="G1731" s="131"/>
      <c r="H1731" s="131"/>
      <c r="I1731" s="131"/>
      <c r="J1731" s="131"/>
      <c r="K1731" s="131"/>
      <c r="L1731" s="131"/>
      <c r="M1731" s="131"/>
      <c r="N1731" s="146"/>
    </row>
    <row r="1732" spans="1:14" x14ac:dyDescent="0.35">
      <c r="B1732" s="2"/>
    </row>
    <row r="1733" spans="1:14" x14ac:dyDescent="0.35">
      <c r="B1733" s="2"/>
    </row>
    <row r="1734" spans="1:14" x14ac:dyDescent="0.35">
      <c r="B1734" s="2"/>
    </row>
    <row r="1737" spans="1:14" x14ac:dyDescent="0.35">
      <c r="B1737" s="2"/>
    </row>
    <row r="1738" spans="1:14" x14ac:dyDescent="0.35">
      <c r="B1738" s="2"/>
    </row>
  </sheetData>
  <mergeCells count="1393">
    <mergeCell ref="A445:A446"/>
    <mergeCell ref="B445:B446"/>
    <mergeCell ref="D445:D446"/>
    <mergeCell ref="E445:E446"/>
    <mergeCell ref="F445:F446"/>
    <mergeCell ref="A447:A448"/>
    <mergeCell ref="B447:B448"/>
    <mergeCell ref="D447:D448"/>
    <mergeCell ref="E447:E448"/>
    <mergeCell ref="F447:F448"/>
    <mergeCell ref="B1218:N1218"/>
    <mergeCell ref="A1177:A1182"/>
    <mergeCell ref="B1177:B1182"/>
    <mergeCell ref="D1177:D1182"/>
    <mergeCell ref="E1177:E1182"/>
    <mergeCell ref="F1177:F1182"/>
    <mergeCell ref="F1017:F1019"/>
    <mergeCell ref="A1034:A1035"/>
    <mergeCell ref="B1034:B1035"/>
    <mergeCell ref="C1034:C1035"/>
    <mergeCell ref="D1034:D1035"/>
    <mergeCell ref="E1034:E1035"/>
    <mergeCell ref="F1034:F1040"/>
    <mergeCell ref="F1041:F1045"/>
    <mergeCell ref="F1047:F1049"/>
    <mergeCell ref="F1051:F1053"/>
    <mergeCell ref="F1056:F1060"/>
    <mergeCell ref="A1059:A1060"/>
    <mergeCell ref="B1059:B1060"/>
    <mergeCell ref="E1059:E1060"/>
    <mergeCell ref="F1061:F1062"/>
    <mergeCell ref="A931:A932"/>
    <mergeCell ref="B931:B932"/>
    <mergeCell ref="C931:C932"/>
    <mergeCell ref="D931:D932"/>
    <mergeCell ref="E931:E932"/>
    <mergeCell ref="F931:F932"/>
    <mergeCell ref="A933:A934"/>
    <mergeCell ref="A935:A936"/>
    <mergeCell ref="A937:A938"/>
    <mergeCell ref="B937:B938"/>
    <mergeCell ref="C937:C938"/>
    <mergeCell ref="D937:D938"/>
    <mergeCell ref="E937:E938"/>
    <mergeCell ref="F937:F938"/>
    <mergeCell ref="A940:A941"/>
    <mergeCell ref="B940:B941"/>
    <mergeCell ref="C940:C941"/>
    <mergeCell ref="D940:D941"/>
    <mergeCell ref="E940:E941"/>
    <mergeCell ref="F940:F941"/>
    <mergeCell ref="A584:A585"/>
    <mergeCell ref="A586:A587"/>
    <mergeCell ref="A588:A589"/>
    <mergeCell ref="A590:A591"/>
    <mergeCell ref="A600:A601"/>
    <mergeCell ref="A598:A599"/>
    <mergeCell ref="A596:A597"/>
    <mergeCell ref="A594:A595"/>
    <mergeCell ref="A592:A593"/>
    <mergeCell ref="N586:N587"/>
    <mergeCell ref="B588:B589"/>
    <mergeCell ref="D588:D589"/>
    <mergeCell ref="E588:E589"/>
    <mergeCell ref="F588:F589"/>
    <mergeCell ref="N588:N589"/>
    <mergeCell ref="B590:B591"/>
    <mergeCell ref="B584:B585"/>
    <mergeCell ref="D584:D585"/>
    <mergeCell ref="E584:E585"/>
    <mergeCell ref="F584:F585"/>
    <mergeCell ref="N584:N585"/>
    <mergeCell ref="B586:B587"/>
    <mergeCell ref="D586:D587"/>
    <mergeCell ref="E586:E587"/>
    <mergeCell ref="F586:F587"/>
    <mergeCell ref="B889:B891"/>
    <mergeCell ref="D889:D891"/>
    <mergeCell ref="E889:E891"/>
    <mergeCell ref="F889:F891"/>
    <mergeCell ref="M889:M891"/>
    <mergeCell ref="N889:N891"/>
    <mergeCell ref="B606:N606"/>
    <mergeCell ref="B611:N611"/>
    <mergeCell ref="B615:N615"/>
    <mergeCell ref="B620:N620"/>
    <mergeCell ref="B627:N627"/>
    <mergeCell ref="B635:N635"/>
    <mergeCell ref="B596:B597"/>
    <mergeCell ref="D596:D597"/>
    <mergeCell ref="E596:E597"/>
    <mergeCell ref="F596:F597"/>
    <mergeCell ref="N596:N597"/>
    <mergeCell ref="B598:B599"/>
    <mergeCell ref="D598:D599"/>
    <mergeCell ref="E598:E599"/>
    <mergeCell ref="F598:F599"/>
    <mergeCell ref="N598:N599"/>
    <mergeCell ref="B600:B601"/>
    <mergeCell ref="D600:D601"/>
    <mergeCell ref="E600:E601"/>
    <mergeCell ref="F600:F601"/>
    <mergeCell ref="N600:N601"/>
    <mergeCell ref="B661:N661"/>
    <mergeCell ref="B665:N665"/>
    <mergeCell ref="B667:B668"/>
    <mergeCell ref="D667:D668"/>
    <mergeCell ref="E667:E668"/>
    <mergeCell ref="A145:A146"/>
    <mergeCell ref="B145:B146"/>
    <mergeCell ref="D145:D146"/>
    <mergeCell ref="E145:E146"/>
    <mergeCell ref="F145:F146"/>
    <mergeCell ref="B877:B879"/>
    <mergeCell ref="D877:D879"/>
    <mergeCell ref="E877:E879"/>
    <mergeCell ref="F877:F879"/>
    <mergeCell ref="M877:M879"/>
    <mergeCell ref="N877:N879"/>
    <mergeCell ref="B880:B882"/>
    <mergeCell ref="D880:D882"/>
    <mergeCell ref="E880:E882"/>
    <mergeCell ref="F880:F882"/>
    <mergeCell ref="M880:M882"/>
    <mergeCell ref="N880:N882"/>
    <mergeCell ref="F164:F165"/>
    <mergeCell ref="A179:A180"/>
    <mergeCell ref="B179:B180"/>
    <mergeCell ref="D179:D180"/>
    <mergeCell ref="E179:E180"/>
    <mergeCell ref="F179:F180"/>
    <mergeCell ref="A181:A182"/>
    <mergeCell ref="B181:B182"/>
    <mergeCell ref="D181:D182"/>
    <mergeCell ref="E181:E182"/>
    <mergeCell ref="D590:D591"/>
    <mergeCell ref="E590:E591"/>
    <mergeCell ref="F590:F591"/>
    <mergeCell ref="N590:N591"/>
    <mergeCell ref="B592:B593"/>
    <mergeCell ref="A137:A138"/>
    <mergeCell ref="B137:B138"/>
    <mergeCell ref="D137:D138"/>
    <mergeCell ref="E137:E138"/>
    <mergeCell ref="F137:F138"/>
    <mergeCell ref="A139:A140"/>
    <mergeCell ref="B139:B140"/>
    <mergeCell ref="D139:D140"/>
    <mergeCell ref="E139:E140"/>
    <mergeCell ref="F139:F140"/>
    <mergeCell ref="A141:A142"/>
    <mergeCell ref="B141:B142"/>
    <mergeCell ref="D141:D142"/>
    <mergeCell ref="E141:E142"/>
    <mergeCell ref="F141:F142"/>
    <mergeCell ref="A143:A144"/>
    <mergeCell ref="B143:B144"/>
    <mergeCell ref="D143:D144"/>
    <mergeCell ref="E143:E144"/>
    <mergeCell ref="F143:F144"/>
    <mergeCell ref="B129:B130"/>
    <mergeCell ref="D129:D130"/>
    <mergeCell ref="E129:E130"/>
    <mergeCell ref="F129:F130"/>
    <mergeCell ref="A131:A132"/>
    <mergeCell ref="B131:B132"/>
    <mergeCell ref="D131:D132"/>
    <mergeCell ref="E131:E132"/>
    <mergeCell ref="F131:F132"/>
    <mergeCell ref="A133:A134"/>
    <mergeCell ref="B133:B134"/>
    <mergeCell ref="D133:D134"/>
    <mergeCell ref="E133:E134"/>
    <mergeCell ref="F133:F134"/>
    <mergeCell ref="A135:A136"/>
    <mergeCell ref="B135:B136"/>
    <mergeCell ref="D135:D136"/>
    <mergeCell ref="E135:E136"/>
    <mergeCell ref="F135:F136"/>
    <mergeCell ref="N102:N104"/>
    <mergeCell ref="C103:C104"/>
    <mergeCell ref="A105:A107"/>
    <mergeCell ref="B105:B107"/>
    <mergeCell ref="D105:D107"/>
    <mergeCell ref="E105:E107"/>
    <mergeCell ref="F105:F107"/>
    <mergeCell ref="N105:N107"/>
    <mergeCell ref="C106:C107"/>
    <mergeCell ref="A108:A110"/>
    <mergeCell ref="B108:B110"/>
    <mergeCell ref="D108:D110"/>
    <mergeCell ref="E108:E110"/>
    <mergeCell ref="F108:F110"/>
    <mergeCell ref="C109:C110"/>
    <mergeCell ref="A111:A113"/>
    <mergeCell ref="B111:B113"/>
    <mergeCell ref="D111:D113"/>
    <mergeCell ref="E111:E113"/>
    <mergeCell ref="F111:F113"/>
    <mergeCell ref="N91:N93"/>
    <mergeCell ref="C92:C93"/>
    <mergeCell ref="A94:A95"/>
    <mergeCell ref="B94:B95"/>
    <mergeCell ref="D94:D95"/>
    <mergeCell ref="E94:E95"/>
    <mergeCell ref="F94:F95"/>
    <mergeCell ref="M94:M95"/>
    <mergeCell ref="N94:N95"/>
    <mergeCell ref="A96:A98"/>
    <mergeCell ref="B96:B98"/>
    <mergeCell ref="D96:D98"/>
    <mergeCell ref="E96:E98"/>
    <mergeCell ref="F96:F98"/>
    <mergeCell ref="N96:N98"/>
    <mergeCell ref="C97:C98"/>
    <mergeCell ref="A99:A101"/>
    <mergeCell ref="B99:B101"/>
    <mergeCell ref="D99:D101"/>
    <mergeCell ref="E99:E101"/>
    <mergeCell ref="F99:F101"/>
    <mergeCell ref="N99:N101"/>
    <mergeCell ref="F75:F76"/>
    <mergeCell ref="M75:M76"/>
    <mergeCell ref="N75:N76"/>
    <mergeCell ref="A77:A79"/>
    <mergeCell ref="B77:B79"/>
    <mergeCell ref="D77:D79"/>
    <mergeCell ref="E77:E79"/>
    <mergeCell ref="F77:F79"/>
    <mergeCell ref="N77:N79"/>
    <mergeCell ref="C78:C79"/>
    <mergeCell ref="A87:A90"/>
    <mergeCell ref="B87:B90"/>
    <mergeCell ref="D87:D90"/>
    <mergeCell ref="E87:E90"/>
    <mergeCell ref="F87:F90"/>
    <mergeCell ref="N87:N90"/>
    <mergeCell ref="C88:C90"/>
    <mergeCell ref="A75:A76"/>
    <mergeCell ref="B75:B76"/>
    <mergeCell ref="D75:D76"/>
    <mergeCell ref="E75:E76"/>
    <mergeCell ref="N80:N81"/>
    <mergeCell ref="A82:A83"/>
    <mergeCell ref="B82:B83"/>
    <mergeCell ref="D82:D83"/>
    <mergeCell ref="E82:E83"/>
    <mergeCell ref="F82:F83"/>
    <mergeCell ref="M82:M83"/>
    <mergeCell ref="N82:N83"/>
    <mergeCell ref="A80:A81"/>
    <mergeCell ref="B80:B81"/>
    <mergeCell ref="D80:D81"/>
    <mergeCell ref="F63:F65"/>
    <mergeCell ref="N63:N65"/>
    <mergeCell ref="A66:A68"/>
    <mergeCell ref="B66:B68"/>
    <mergeCell ref="D66:D68"/>
    <mergeCell ref="E66:E68"/>
    <mergeCell ref="F66:F68"/>
    <mergeCell ref="C67:C68"/>
    <mergeCell ref="A69:A71"/>
    <mergeCell ref="B69:B71"/>
    <mergeCell ref="D69:D71"/>
    <mergeCell ref="E69:E71"/>
    <mergeCell ref="F69:F71"/>
    <mergeCell ref="N69:N71"/>
    <mergeCell ref="C70:C71"/>
    <mergeCell ref="A72:A74"/>
    <mergeCell ref="B72:B74"/>
    <mergeCell ref="D72:D74"/>
    <mergeCell ref="E72:E74"/>
    <mergeCell ref="F72:F74"/>
    <mergeCell ref="N72:N74"/>
    <mergeCell ref="C73:C74"/>
    <mergeCell ref="N66:N67"/>
    <mergeCell ref="A63:A65"/>
    <mergeCell ref="B63:B65"/>
    <mergeCell ref="D63:D65"/>
    <mergeCell ref="E63:E65"/>
    <mergeCell ref="F56:F58"/>
    <mergeCell ref="N56:N58"/>
    <mergeCell ref="C57:C58"/>
    <mergeCell ref="A59:A60"/>
    <mergeCell ref="B59:B60"/>
    <mergeCell ref="D59:D60"/>
    <mergeCell ref="E59:E60"/>
    <mergeCell ref="F59:F60"/>
    <mergeCell ref="M59:M60"/>
    <mergeCell ref="N59:N60"/>
    <mergeCell ref="A61:A62"/>
    <mergeCell ref="B61:B62"/>
    <mergeCell ref="D61:D62"/>
    <mergeCell ref="E61:E62"/>
    <mergeCell ref="F61:F62"/>
    <mergeCell ref="M61:M62"/>
    <mergeCell ref="N61:N62"/>
    <mergeCell ref="A56:A58"/>
    <mergeCell ref="B56:B58"/>
    <mergeCell ref="D56:D58"/>
    <mergeCell ref="E56:E58"/>
    <mergeCell ref="G9:L10"/>
    <mergeCell ref="M9:M11"/>
    <mergeCell ref="N9:N11"/>
    <mergeCell ref="A13:N13"/>
    <mergeCell ref="A14:N14"/>
    <mergeCell ref="A9:A11"/>
    <mergeCell ref="B9:B11"/>
    <mergeCell ref="C9:C11"/>
    <mergeCell ref="D9:D11"/>
    <mergeCell ref="E9:E11"/>
    <mergeCell ref="F9:F11"/>
    <mergeCell ref="K2:N2"/>
    <mergeCell ref="K3:N3"/>
    <mergeCell ref="K4:N4"/>
    <mergeCell ref="K5:N5"/>
    <mergeCell ref="A7:N7"/>
    <mergeCell ref="A8:N8"/>
    <mergeCell ref="A40:N40"/>
    <mergeCell ref="C42:C44"/>
    <mergeCell ref="D42:D44"/>
    <mergeCell ref="E42:E44"/>
    <mergeCell ref="F42:F44"/>
    <mergeCell ref="A32:A36"/>
    <mergeCell ref="B32:B36"/>
    <mergeCell ref="F32:F36"/>
    <mergeCell ref="A38:A39"/>
    <mergeCell ref="B38:B39"/>
    <mergeCell ref="D38:D39"/>
    <mergeCell ref="E38:E39"/>
    <mergeCell ref="F38:F39"/>
    <mergeCell ref="N19:N20"/>
    <mergeCell ref="A19:A21"/>
    <mergeCell ref="N23:N24"/>
    <mergeCell ref="C24:C25"/>
    <mergeCell ref="B19:B21"/>
    <mergeCell ref="D19:D21"/>
    <mergeCell ref="E19:E21"/>
    <mergeCell ref="F19:F21"/>
    <mergeCell ref="C20:C21"/>
    <mergeCell ref="A23:A25"/>
    <mergeCell ref="B23:B25"/>
    <mergeCell ref="D23:D25"/>
    <mergeCell ref="E23:E25"/>
    <mergeCell ref="F23:F25"/>
    <mergeCell ref="A46:A49"/>
    <mergeCell ref="B46:B49"/>
    <mergeCell ref="N46:N49"/>
    <mergeCell ref="N52:N53"/>
    <mergeCell ref="A54:A55"/>
    <mergeCell ref="B54:B55"/>
    <mergeCell ref="D54:D55"/>
    <mergeCell ref="E54:E55"/>
    <mergeCell ref="F54:F55"/>
    <mergeCell ref="M54:M55"/>
    <mergeCell ref="N54:N55"/>
    <mergeCell ref="A52:A53"/>
    <mergeCell ref="B52:B53"/>
    <mergeCell ref="D52:D53"/>
    <mergeCell ref="E52:E53"/>
    <mergeCell ref="F52:F53"/>
    <mergeCell ref="M52:M53"/>
    <mergeCell ref="A50:A51"/>
    <mergeCell ref="B50:B51"/>
    <mergeCell ref="D50:D51"/>
    <mergeCell ref="E50:E51"/>
    <mergeCell ref="F50:F51"/>
    <mergeCell ref="M50:M51"/>
    <mergeCell ref="N50:N51"/>
    <mergeCell ref="C47:C49"/>
    <mergeCell ref="E80:E81"/>
    <mergeCell ref="F80:F81"/>
    <mergeCell ref="M80:M81"/>
    <mergeCell ref="A91:A93"/>
    <mergeCell ref="B91:B93"/>
    <mergeCell ref="D91:D93"/>
    <mergeCell ref="E91:E93"/>
    <mergeCell ref="F91:F93"/>
    <mergeCell ref="A102:A104"/>
    <mergeCell ref="B102:B104"/>
    <mergeCell ref="D102:D104"/>
    <mergeCell ref="E102:E104"/>
    <mergeCell ref="F102:F104"/>
    <mergeCell ref="A114:A116"/>
    <mergeCell ref="B114:B116"/>
    <mergeCell ref="D114:D116"/>
    <mergeCell ref="E114:E116"/>
    <mergeCell ref="F114:F116"/>
    <mergeCell ref="A117:A119"/>
    <mergeCell ref="B117:B119"/>
    <mergeCell ref="D117:D119"/>
    <mergeCell ref="E117:E119"/>
    <mergeCell ref="F117:F119"/>
    <mergeCell ref="A120:A121"/>
    <mergeCell ref="B120:B121"/>
    <mergeCell ref="D120:D121"/>
    <mergeCell ref="E120:E121"/>
    <mergeCell ref="F120:F121"/>
    <mergeCell ref="A122:A124"/>
    <mergeCell ref="B122:B124"/>
    <mergeCell ref="A158:A161"/>
    <mergeCell ref="B158:B161"/>
    <mergeCell ref="D158:D161"/>
    <mergeCell ref="E158:E161"/>
    <mergeCell ref="F158:F161"/>
    <mergeCell ref="C159:C161"/>
    <mergeCell ref="A150:N150"/>
    <mergeCell ref="A154:A157"/>
    <mergeCell ref="B154:B157"/>
    <mergeCell ref="D154:D157"/>
    <mergeCell ref="E154:E157"/>
    <mergeCell ref="F154:F157"/>
    <mergeCell ref="C155:C157"/>
    <mergeCell ref="A125:A126"/>
    <mergeCell ref="B125:B126"/>
    <mergeCell ref="D125:D126"/>
    <mergeCell ref="E125:E126"/>
    <mergeCell ref="F125:F126"/>
    <mergeCell ref="D122:D124"/>
    <mergeCell ref="E122:E124"/>
    <mergeCell ref="F122:F124"/>
    <mergeCell ref="A127:A128"/>
    <mergeCell ref="B127:B128"/>
    <mergeCell ref="D127:D128"/>
    <mergeCell ref="E127:E128"/>
    <mergeCell ref="F127:F128"/>
    <mergeCell ref="A129:A130"/>
    <mergeCell ref="A170:A171"/>
    <mergeCell ref="B170:B171"/>
    <mergeCell ref="D170:D171"/>
    <mergeCell ref="E170:E171"/>
    <mergeCell ref="F170:F171"/>
    <mergeCell ref="A172:A174"/>
    <mergeCell ref="B172:B174"/>
    <mergeCell ref="D172:D174"/>
    <mergeCell ref="E172:E174"/>
    <mergeCell ref="F172:F174"/>
    <mergeCell ref="A166:A169"/>
    <mergeCell ref="B166:B169"/>
    <mergeCell ref="D166:D169"/>
    <mergeCell ref="E166:E169"/>
    <mergeCell ref="F166:F169"/>
    <mergeCell ref="C167:C169"/>
    <mergeCell ref="A162:A163"/>
    <mergeCell ref="B162:B163"/>
    <mergeCell ref="D162:D163"/>
    <mergeCell ref="E162:E163"/>
    <mergeCell ref="F162:F163"/>
    <mergeCell ref="A164:A165"/>
    <mergeCell ref="B164:B165"/>
    <mergeCell ref="D164:D165"/>
    <mergeCell ref="E164:E165"/>
    <mergeCell ref="F181:F182"/>
    <mergeCell ref="C173:C174"/>
    <mergeCell ref="A175:A178"/>
    <mergeCell ref="B175:B178"/>
    <mergeCell ref="D175:D178"/>
    <mergeCell ref="E175:E178"/>
    <mergeCell ref="F175:F178"/>
    <mergeCell ref="C176:C178"/>
    <mergeCell ref="A191:A193"/>
    <mergeCell ref="B191:B193"/>
    <mergeCell ref="C191:C193"/>
    <mergeCell ref="D191:D193"/>
    <mergeCell ref="E191:E193"/>
    <mergeCell ref="F191:F193"/>
    <mergeCell ref="F185:F187"/>
    <mergeCell ref="A188:A190"/>
    <mergeCell ref="B188:B190"/>
    <mergeCell ref="C188:C190"/>
    <mergeCell ref="D188:D190"/>
    <mergeCell ref="E188:E190"/>
    <mergeCell ref="F188:F190"/>
    <mergeCell ref="A183:A184"/>
    <mergeCell ref="B183:B184"/>
    <mergeCell ref="D183:D184"/>
    <mergeCell ref="E183:E184"/>
    <mergeCell ref="F183:F184"/>
    <mergeCell ref="A185:A187"/>
    <mergeCell ref="B185:B187"/>
    <mergeCell ref="C185:C187"/>
    <mergeCell ref="D185:D187"/>
    <mergeCell ref="E185:E187"/>
    <mergeCell ref="A318:A319"/>
    <mergeCell ref="B318:B319"/>
    <mergeCell ref="A330:N330"/>
    <mergeCell ref="A334:A335"/>
    <mergeCell ref="B334:B335"/>
    <mergeCell ref="D334:D335"/>
    <mergeCell ref="E334:E335"/>
    <mergeCell ref="F334:F335"/>
    <mergeCell ref="A260:A261"/>
    <mergeCell ref="F260:F261"/>
    <mergeCell ref="A302:A303"/>
    <mergeCell ref="B302:B303"/>
    <mergeCell ref="A310:A311"/>
    <mergeCell ref="B310:B311"/>
    <mergeCell ref="A199:N199"/>
    <mergeCell ref="A210:A211"/>
    <mergeCell ref="B210:B211"/>
    <mergeCell ref="A223:N223"/>
    <mergeCell ref="A239:A241"/>
    <mergeCell ref="C239:C241"/>
    <mergeCell ref="A340:A341"/>
    <mergeCell ref="B340:B341"/>
    <mergeCell ref="D340:D341"/>
    <mergeCell ref="E340:E341"/>
    <mergeCell ref="F340:F341"/>
    <mergeCell ref="A342:A343"/>
    <mergeCell ref="B342:B343"/>
    <mergeCell ref="D342:D343"/>
    <mergeCell ref="E342:E343"/>
    <mergeCell ref="F342:F343"/>
    <mergeCell ref="A336:A337"/>
    <mergeCell ref="B336:B337"/>
    <mergeCell ref="D336:D337"/>
    <mergeCell ref="E336:E337"/>
    <mergeCell ref="F336:F337"/>
    <mergeCell ref="A338:A339"/>
    <mergeCell ref="B338:B339"/>
    <mergeCell ref="D338:D339"/>
    <mergeCell ref="E338:E339"/>
    <mergeCell ref="F338:F339"/>
    <mergeCell ref="A360:A361"/>
    <mergeCell ref="B360:B361"/>
    <mergeCell ref="D360:D361"/>
    <mergeCell ref="E360:E361"/>
    <mergeCell ref="F360:F361"/>
    <mergeCell ref="A362:A363"/>
    <mergeCell ref="B362:B363"/>
    <mergeCell ref="D362:D363"/>
    <mergeCell ref="E362:E363"/>
    <mergeCell ref="F362:F363"/>
    <mergeCell ref="A350:A351"/>
    <mergeCell ref="B350:B351"/>
    <mergeCell ref="D350:D351"/>
    <mergeCell ref="E350:E351"/>
    <mergeCell ref="F350:F351"/>
    <mergeCell ref="A358:A359"/>
    <mergeCell ref="B358:B359"/>
    <mergeCell ref="D358:D359"/>
    <mergeCell ref="E358:E359"/>
    <mergeCell ref="F358:F359"/>
    <mergeCell ref="A368:A369"/>
    <mergeCell ref="B368:B369"/>
    <mergeCell ref="D368:D369"/>
    <mergeCell ref="E368:E369"/>
    <mergeCell ref="F368:F369"/>
    <mergeCell ref="A370:A371"/>
    <mergeCell ref="B370:B371"/>
    <mergeCell ref="D370:D371"/>
    <mergeCell ref="E370:E371"/>
    <mergeCell ref="F370:F371"/>
    <mergeCell ref="A364:A365"/>
    <mergeCell ref="B364:B365"/>
    <mergeCell ref="D364:D365"/>
    <mergeCell ref="E364:E365"/>
    <mergeCell ref="F364:F365"/>
    <mergeCell ref="A366:A367"/>
    <mergeCell ref="B366:B367"/>
    <mergeCell ref="D366:D367"/>
    <mergeCell ref="E366:E367"/>
    <mergeCell ref="F366:F367"/>
    <mergeCell ref="A376:A377"/>
    <mergeCell ref="B376:B377"/>
    <mergeCell ref="D376:D377"/>
    <mergeCell ref="E376:E377"/>
    <mergeCell ref="F376:F377"/>
    <mergeCell ref="A378:A379"/>
    <mergeCell ref="B378:B379"/>
    <mergeCell ref="D378:D379"/>
    <mergeCell ref="E378:E379"/>
    <mergeCell ref="F378:F379"/>
    <mergeCell ref="A372:A373"/>
    <mergeCell ref="B372:B373"/>
    <mergeCell ref="D372:D373"/>
    <mergeCell ref="E372:E373"/>
    <mergeCell ref="F372:F373"/>
    <mergeCell ref="A374:A375"/>
    <mergeCell ref="B374:B375"/>
    <mergeCell ref="D374:D375"/>
    <mergeCell ref="E374:E375"/>
    <mergeCell ref="F374:F375"/>
    <mergeCell ref="A393:A396"/>
    <mergeCell ref="B393:B396"/>
    <mergeCell ref="D393:D395"/>
    <mergeCell ref="E393:E395"/>
    <mergeCell ref="F393:F395"/>
    <mergeCell ref="C394:C395"/>
    <mergeCell ref="E396:F396"/>
    <mergeCell ref="A389:A392"/>
    <mergeCell ref="B389:B392"/>
    <mergeCell ref="D389:D391"/>
    <mergeCell ref="E389:E391"/>
    <mergeCell ref="F389:F391"/>
    <mergeCell ref="C390:C391"/>
    <mergeCell ref="E392:F392"/>
    <mergeCell ref="A386:A388"/>
    <mergeCell ref="B386:B388"/>
    <mergeCell ref="D386:D387"/>
    <mergeCell ref="E386:E387"/>
    <mergeCell ref="F386:F387"/>
    <mergeCell ref="E388:F388"/>
    <mergeCell ref="A403:A404"/>
    <mergeCell ref="B403:B404"/>
    <mergeCell ref="D403:D404"/>
    <mergeCell ref="E403:E404"/>
    <mergeCell ref="F403:F404"/>
    <mergeCell ref="A405:A406"/>
    <mergeCell ref="B405:B406"/>
    <mergeCell ref="D405:D406"/>
    <mergeCell ref="E405:E406"/>
    <mergeCell ref="F405:F406"/>
    <mergeCell ref="A400:A402"/>
    <mergeCell ref="B400:B402"/>
    <mergeCell ref="D400:D401"/>
    <mergeCell ref="E400:E401"/>
    <mergeCell ref="F400:F401"/>
    <mergeCell ref="E402:F402"/>
    <mergeCell ref="A397:A399"/>
    <mergeCell ref="B397:B399"/>
    <mergeCell ref="D397:D398"/>
    <mergeCell ref="E397:E398"/>
    <mergeCell ref="F397:F398"/>
    <mergeCell ref="E399:F399"/>
    <mergeCell ref="A411:A412"/>
    <mergeCell ref="B411:B412"/>
    <mergeCell ref="D411:D412"/>
    <mergeCell ref="E411:E412"/>
    <mergeCell ref="F411:F412"/>
    <mergeCell ref="A413:A414"/>
    <mergeCell ref="B413:B414"/>
    <mergeCell ref="D413:D414"/>
    <mergeCell ref="E413:E414"/>
    <mergeCell ref="F413:F414"/>
    <mergeCell ref="A407:A408"/>
    <mergeCell ref="B407:B408"/>
    <mergeCell ref="D407:D408"/>
    <mergeCell ref="E407:E408"/>
    <mergeCell ref="F407:F408"/>
    <mergeCell ref="A409:A410"/>
    <mergeCell ref="B409:B410"/>
    <mergeCell ref="D409:D410"/>
    <mergeCell ref="E409:E410"/>
    <mergeCell ref="F409:F410"/>
    <mergeCell ref="A419:A420"/>
    <mergeCell ref="B419:B420"/>
    <mergeCell ref="D419:D420"/>
    <mergeCell ref="E419:E420"/>
    <mergeCell ref="F419:F420"/>
    <mergeCell ref="A421:A422"/>
    <mergeCell ref="B421:B422"/>
    <mergeCell ref="D421:D422"/>
    <mergeCell ref="E421:E422"/>
    <mergeCell ref="F421:F422"/>
    <mergeCell ref="A415:A416"/>
    <mergeCell ref="B415:B416"/>
    <mergeCell ref="D415:D416"/>
    <mergeCell ref="E415:E416"/>
    <mergeCell ref="F415:F416"/>
    <mergeCell ref="A417:A418"/>
    <mergeCell ref="B417:B418"/>
    <mergeCell ref="D417:D418"/>
    <mergeCell ref="E417:E418"/>
    <mergeCell ref="F417:F418"/>
    <mergeCell ref="A427:A428"/>
    <mergeCell ref="B427:B428"/>
    <mergeCell ref="D427:D428"/>
    <mergeCell ref="E427:E428"/>
    <mergeCell ref="F427:F428"/>
    <mergeCell ref="A429:A430"/>
    <mergeCell ref="B429:B430"/>
    <mergeCell ref="D429:D430"/>
    <mergeCell ref="E429:E430"/>
    <mergeCell ref="F429:F430"/>
    <mergeCell ref="A423:A424"/>
    <mergeCell ref="B423:B424"/>
    <mergeCell ref="D423:D424"/>
    <mergeCell ref="E423:E424"/>
    <mergeCell ref="F423:F424"/>
    <mergeCell ref="A425:A426"/>
    <mergeCell ref="B425:B426"/>
    <mergeCell ref="D425:D426"/>
    <mergeCell ref="E425:E426"/>
    <mergeCell ref="F425:F426"/>
    <mergeCell ref="A435:A436"/>
    <mergeCell ref="B435:B436"/>
    <mergeCell ref="D435:D436"/>
    <mergeCell ref="E435:E436"/>
    <mergeCell ref="F435:F436"/>
    <mergeCell ref="A437:A438"/>
    <mergeCell ref="B437:B438"/>
    <mergeCell ref="D437:D438"/>
    <mergeCell ref="E437:E438"/>
    <mergeCell ref="F437:F438"/>
    <mergeCell ref="A431:A432"/>
    <mergeCell ref="B431:B432"/>
    <mergeCell ref="D431:D432"/>
    <mergeCell ref="E431:E432"/>
    <mergeCell ref="F431:F432"/>
    <mergeCell ref="A433:A434"/>
    <mergeCell ref="B433:B434"/>
    <mergeCell ref="D433:D434"/>
    <mergeCell ref="E433:E434"/>
    <mergeCell ref="F433:F434"/>
    <mergeCell ref="A459:N459"/>
    <mergeCell ref="A461:A463"/>
    <mergeCell ref="C461:C463"/>
    <mergeCell ref="F461:F463"/>
    <mergeCell ref="B464:N464"/>
    <mergeCell ref="B471:N471"/>
    <mergeCell ref="A453:A454"/>
    <mergeCell ref="B453:B454"/>
    <mergeCell ref="D453:D454"/>
    <mergeCell ref="E453:E454"/>
    <mergeCell ref="F453:F454"/>
    <mergeCell ref="B458:N458"/>
    <mergeCell ref="A449:A450"/>
    <mergeCell ref="B449:B450"/>
    <mergeCell ref="D449:D450"/>
    <mergeCell ref="E449:E450"/>
    <mergeCell ref="F449:F450"/>
    <mergeCell ref="A451:A452"/>
    <mergeCell ref="B451:B452"/>
    <mergeCell ref="D451:D452"/>
    <mergeCell ref="E451:E452"/>
    <mergeCell ref="F451:F452"/>
    <mergeCell ref="B495:N495"/>
    <mergeCell ref="B502:N502"/>
    <mergeCell ref="B509:N509"/>
    <mergeCell ref="A515:A516"/>
    <mergeCell ref="F515:F516"/>
    <mergeCell ref="B517:N517"/>
    <mergeCell ref="G479:K479"/>
    <mergeCell ref="G480:K480"/>
    <mergeCell ref="A485:A487"/>
    <mergeCell ref="C485:C487"/>
    <mergeCell ref="F485:F487"/>
    <mergeCell ref="B488:N488"/>
    <mergeCell ref="A476:A477"/>
    <mergeCell ref="B476:B477"/>
    <mergeCell ref="C476:C477"/>
    <mergeCell ref="D476:D477"/>
    <mergeCell ref="E476:E477"/>
    <mergeCell ref="F476:F477"/>
    <mergeCell ref="A544:N544"/>
    <mergeCell ref="B547:N547"/>
    <mergeCell ref="B558:N558"/>
    <mergeCell ref="B568:N568"/>
    <mergeCell ref="B577:N577"/>
    <mergeCell ref="B524:N524"/>
    <mergeCell ref="B531:N531"/>
    <mergeCell ref="B538:N538"/>
    <mergeCell ref="G539:K539"/>
    <mergeCell ref="A541:A542"/>
    <mergeCell ref="B543:N543"/>
    <mergeCell ref="B581:N581"/>
    <mergeCell ref="B582:B583"/>
    <mergeCell ref="D582:D583"/>
    <mergeCell ref="E582:E583"/>
    <mergeCell ref="F582:F583"/>
    <mergeCell ref="N582:N583"/>
    <mergeCell ref="A582:A583"/>
    <mergeCell ref="F667:F668"/>
    <mergeCell ref="G638:H638"/>
    <mergeCell ref="B639:N639"/>
    <mergeCell ref="B643:N643"/>
    <mergeCell ref="B647:N647"/>
    <mergeCell ref="B652:N652"/>
    <mergeCell ref="A654:A655"/>
    <mergeCell ref="B654:B655"/>
    <mergeCell ref="D654:D655"/>
    <mergeCell ref="E654:E655"/>
    <mergeCell ref="F654:F655"/>
    <mergeCell ref="D592:D593"/>
    <mergeCell ref="E592:E593"/>
    <mergeCell ref="F592:F593"/>
    <mergeCell ref="N592:N593"/>
    <mergeCell ref="B594:B595"/>
    <mergeCell ref="D594:D595"/>
    <mergeCell ref="E594:E595"/>
    <mergeCell ref="F594:F595"/>
    <mergeCell ref="N594:N595"/>
    <mergeCell ref="A667:A668"/>
    <mergeCell ref="A681:A682"/>
    <mergeCell ref="B681:B682"/>
    <mergeCell ref="D681:D682"/>
    <mergeCell ref="E681:E682"/>
    <mergeCell ref="F681:F682"/>
    <mergeCell ref="N681:N682"/>
    <mergeCell ref="A679:A680"/>
    <mergeCell ref="B679:B680"/>
    <mergeCell ref="D679:D680"/>
    <mergeCell ref="E679:E680"/>
    <mergeCell ref="F679:F680"/>
    <mergeCell ref="N679:N680"/>
    <mergeCell ref="B674:N674"/>
    <mergeCell ref="A675:A678"/>
    <mergeCell ref="B675:B678"/>
    <mergeCell ref="D675:D678"/>
    <mergeCell ref="E675:E678"/>
    <mergeCell ref="F675:F678"/>
    <mergeCell ref="N675:N676"/>
    <mergeCell ref="C676:C678"/>
    <mergeCell ref="A691:A692"/>
    <mergeCell ref="B691:B692"/>
    <mergeCell ref="D691:D692"/>
    <mergeCell ref="E691:E692"/>
    <mergeCell ref="F691:F692"/>
    <mergeCell ref="N691:N692"/>
    <mergeCell ref="A687:A690"/>
    <mergeCell ref="B687:B690"/>
    <mergeCell ref="D687:D690"/>
    <mergeCell ref="E687:E690"/>
    <mergeCell ref="F687:F690"/>
    <mergeCell ref="N687:N688"/>
    <mergeCell ref="C688:C690"/>
    <mergeCell ref="A683:A686"/>
    <mergeCell ref="B683:B686"/>
    <mergeCell ref="D683:D686"/>
    <mergeCell ref="E683:E686"/>
    <mergeCell ref="F683:F686"/>
    <mergeCell ref="N683:N684"/>
    <mergeCell ref="C684:C686"/>
    <mergeCell ref="A701:A705"/>
    <mergeCell ref="B701:B705"/>
    <mergeCell ref="D701:D705"/>
    <mergeCell ref="E701:E705"/>
    <mergeCell ref="F701:F705"/>
    <mergeCell ref="N701:N702"/>
    <mergeCell ref="C702:C705"/>
    <mergeCell ref="A697:A700"/>
    <mergeCell ref="B697:B700"/>
    <mergeCell ref="D697:D700"/>
    <mergeCell ref="E697:E700"/>
    <mergeCell ref="F697:F700"/>
    <mergeCell ref="N697:N698"/>
    <mergeCell ref="C698:C700"/>
    <mergeCell ref="A693:A696"/>
    <mergeCell ref="B693:B696"/>
    <mergeCell ref="D693:D696"/>
    <mergeCell ref="E693:E696"/>
    <mergeCell ref="F693:F696"/>
    <mergeCell ref="N693:N694"/>
    <mergeCell ref="C694:C696"/>
    <mergeCell ref="A715:A718"/>
    <mergeCell ref="B715:B718"/>
    <mergeCell ref="D715:D718"/>
    <mergeCell ref="E715:E718"/>
    <mergeCell ref="F715:F718"/>
    <mergeCell ref="N715:N716"/>
    <mergeCell ref="C716:C718"/>
    <mergeCell ref="A711:A714"/>
    <mergeCell ref="B711:B714"/>
    <mergeCell ref="D711:D714"/>
    <mergeCell ref="E711:E714"/>
    <mergeCell ref="F711:F714"/>
    <mergeCell ref="N711:N712"/>
    <mergeCell ref="C712:C714"/>
    <mergeCell ref="A706:A710"/>
    <mergeCell ref="B706:B710"/>
    <mergeCell ref="D706:D710"/>
    <mergeCell ref="E706:E710"/>
    <mergeCell ref="F706:F710"/>
    <mergeCell ref="N706:N707"/>
    <mergeCell ref="C707:C710"/>
    <mergeCell ref="A725:A728"/>
    <mergeCell ref="B725:B728"/>
    <mergeCell ref="D725:D728"/>
    <mergeCell ref="E725:E728"/>
    <mergeCell ref="F725:F728"/>
    <mergeCell ref="N725:N728"/>
    <mergeCell ref="C726:C728"/>
    <mergeCell ref="A721:A724"/>
    <mergeCell ref="B721:B724"/>
    <mergeCell ref="D721:D724"/>
    <mergeCell ref="E721:E724"/>
    <mergeCell ref="F721:F724"/>
    <mergeCell ref="N721:N722"/>
    <mergeCell ref="C722:C724"/>
    <mergeCell ref="A719:A720"/>
    <mergeCell ref="B719:B720"/>
    <mergeCell ref="D719:D720"/>
    <mergeCell ref="E719:E720"/>
    <mergeCell ref="F719:F720"/>
    <mergeCell ref="N719:N720"/>
    <mergeCell ref="A735:A738"/>
    <mergeCell ref="B735:B738"/>
    <mergeCell ref="D735:D738"/>
    <mergeCell ref="E735:E738"/>
    <mergeCell ref="F735:F738"/>
    <mergeCell ref="N735:N736"/>
    <mergeCell ref="C736:C738"/>
    <mergeCell ref="A731:A734"/>
    <mergeCell ref="B731:B734"/>
    <mergeCell ref="D731:D734"/>
    <mergeCell ref="E731:E734"/>
    <mergeCell ref="F731:F734"/>
    <mergeCell ref="N731:N732"/>
    <mergeCell ref="C733:C734"/>
    <mergeCell ref="A729:A730"/>
    <mergeCell ref="B729:B730"/>
    <mergeCell ref="D729:D730"/>
    <mergeCell ref="E729:E730"/>
    <mergeCell ref="F729:F730"/>
    <mergeCell ref="N729:N730"/>
    <mergeCell ref="A743:A746"/>
    <mergeCell ref="B743:B746"/>
    <mergeCell ref="D743:D746"/>
    <mergeCell ref="E743:E746"/>
    <mergeCell ref="F743:F746"/>
    <mergeCell ref="N743:N744"/>
    <mergeCell ref="C744:C746"/>
    <mergeCell ref="A741:A742"/>
    <mergeCell ref="B741:B742"/>
    <mergeCell ref="D741:D742"/>
    <mergeCell ref="E741:E742"/>
    <mergeCell ref="F741:F742"/>
    <mergeCell ref="N741:N742"/>
    <mergeCell ref="A739:A740"/>
    <mergeCell ref="B739:B740"/>
    <mergeCell ref="D739:D740"/>
    <mergeCell ref="E739:E740"/>
    <mergeCell ref="F739:F740"/>
    <mergeCell ref="N739:N740"/>
    <mergeCell ref="A755:A758"/>
    <mergeCell ref="B755:B758"/>
    <mergeCell ref="D755:D758"/>
    <mergeCell ref="E755:E758"/>
    <mergeCell ref="F755:F758"/>
    <mergeCell ref="N755:N756"/>
    <mergeCell ref="C756:C758"/>
    <mergeCell ref="A751:A754"/>
    <mergeCell ref="B751:B754"/>
    <mergeCell ref="D751:D754"/>
    <mergeCell ref="E751:E754"/>
    <mergeCell ref="F751:F754"/>
    <mergeCell ref="N751:N752"/>
    <mergeCell ref="C752:C754"/>
    <mergeCell ref="A747:A750"/>
    <mergeCell ref="B747:B750"/>
    <mergeCell ref="D747:D750"/>
    <mergeCell ref="E747:E750"/>
    <mergeCell ref="F747:F750"/>
    <mergeCell ref="N747:N748"/>
    <mergeCell ref="C748:C750"/>
    <mergeCell ref="A765:A766"/>
    <mergeCell ref="B765:B766"/>
    <mergeCell ref="D765:D766"/>
    <mergeCell ref="E765:E766"/>
    <mergeCell ref="F765:F766"/>
    <mergeCell ref="N765:N766"/>
    <mergeCell ref="A763:A764"/>
    <mergeCell ref="B763:B764"/>
    <mergeCell ref="D763:D764"/>
    <mergeCell ref="E763:E764"/>
    <mergeCell ref="F763:F764"/>
    <mergeCell ref="N763:N764"/>
    <mergeCell ref="A759:A762"/>
    <mergeCell ref="B759:B762"/>
    <mergeCell ref="D759:D762"/>
    <mergeCell ref="E759:E762"/>
    <mergeCell ref="F759:F762"/>
    <mergeCell ref="N759:N760"/>
    <mergeCell ref="C760:C762"/>
    <mergeCell ref="A773:A776"/>
    <mergeCell ref="B773:B776"/>
    <mergeCell ref="D773:D776"/>
    <mergeCell ref="E773:E776"/>
    <mergeCell ref="F773:F776"/>
    <mergeCell ref="N773:N774"/>
    <mergeCell ref="C774:C776"/>
    <mergeCell ref="A769:A772"/>
    <mergeCell ref="B769:B772"/>
    <mergeCell ref="D769:D772"/>
    <mergeCell ref="E769:E772"/>
    <mergeCell ref="F769:F772"/>
    <mergeCell ref="N769:N770"/>
    <mergeCell ref="C770:C772"/>
    <mergeCell ref="A767:A768"/>
    <mergeCell ref="B767:B768"/>
    <mergeCell ref="D767:D768"/>
    <mergeCell ref="E767:E768"/>
    <mergeCell ref="F767:F768"/>
    <mergeCell ref="N767:N768"/>
    <mergeCell ref="A783:A784"/>
    <mergeCell ref="B783:B784"/>
    <mergeCell ref="D783:D784"/>
    <mergeCell ref="E783:E784"/>
    <mergeCell ref="F783:F784"/>
    <mergeCell ref="N783:N784"/>
    <mergeCell ref="A781:A782"/>
    <mergeCell ref="B781:B782"/>
    <mergeCell ref="D781:D782"/>
    <mergeCell ref="E781:E782"/>
    <mergeCell ref="F781:F782"/>
    <mergeCell ref="N781:N782"/>
    <mergeCell ref="A777:A780"/>
    <mergeCell ref="B777:B780"/>
    <mergeCell ref="D777:D780"/>
    <mergeCell ref="E777:E780"/>
    <mergeCell ref="F777:F780"/>
    <mergeCell ref="N777:N778"/>
    <mergeCell ref="C778:C780"/>
    <mergeCell ref="A799:A800"/>
    <mergeCell ref="B799:B800"/>
    <mergeCell ref="D799:D800"/>
    <mergeCell ref="F799:F800"/>
    <mergeCell ref="B806:N806"/>
    <mergeCell ref="B808:N808"/>
    <mergeCell ref="B794:N794"/>
    <mergeCell ref="A795:A796"/>
    <mergeCell ref="B795:B796"/>
    <mergeCell ref="D795:D796"/>
    <mergeCell ref="F795:F796"/>
    <mergeCell ref="A797:A798"/>
    <mergeCell ref="B797:B798"/>
    <mergeCell ref="D797:D798"/>
    <mergeCell ref="F797:F798"/>
    <mergeCell ref="A785:A788"/>
    <mergeCell ref="B785:B788"/>
    <mergeCell ref="D785:D788"/>
    <mergeCell ref="E785:E788"/>
    <mergeCell ref="F785:F788"/>
    <mergeCell ref="N785:N786"/>
    <mergeCell ref="C786:C788"/>
    <mergeCell ref="A833:A834"/>
    <mergeCell ref="B833:B834"/>
    <mergeCell ref="D833:D834"/>
    <mergeCell ref="E833:E834"/>
    <mergeCell ref="F833:F834"/>
    <mergeCell ref="A835:A840"/>
    <mergeCell ref="B835:B840"/>
    <mergeCell ref="D835:D840"/>
    <mergeCell ref="E835:E840"/>
    <mergeCell ref="F835:F840"/>
    <mergeCell ref="B809:N809"/>
    <mergeCell ref="B812:N812"/>
    <mergeCell ref="B817:N817"/>
    <mergeCell ref="B826:N826"/>
    <mergeCell ref="A827:A832"/>
    <mergeCell ref="B827:B832"/>
    <mergeCell ref="D827:D832"/>
    <mergeCell ref="E827:E832"/>
    <mergeCell ref="F827:F832"/>
    <mergeCell ref="A849:A850"/>
    <mergeCell ref="B849:B850"/>
    <mergeCell ref="D849:D850"/>
    <mergeCell ref="E849:E850"/>
    <mergeCell ref="F849:F850"/>
    <mergeCell ref="A853:A856"/>
    <mergeCell ref="B853:B856"/>
    <mergeCell ref="D853:D856"/>
    <mergeCell ref="E853:E856"/>
    <mergeCell ref="F853:F856"/>
    <mergeCell ref="A841:A846"/>
    <mergeCell ref="B841:B846"/>
    <mergeCell ref="D841:D846"/>
    <mergeCell ref="E841:E846"/>
    <mergeCell ref="F841:F846"/>
    <mergeCell ref="A847:A848"/>
    <mergeCell ref="B847:B848"/>
    <mergeCell ref="D847:D848"/>
    <mergeCell ref="E847:E848"/>
    <mergeCell ref="F847:F848"/>
    <mergeCell ref="B930:N930"/>
    <mergeCell ref="B871:N871"/>
    <mergeCell ref="A873:N873"/>
    <mergeCell ref="B921:N921"/>
    <mergeCell ref="B924:N924"/>
    <mergeCell ref="A927:A929"/>
    <mergeCell ref="C927:C929"/>
    <mergeCell ref="F927:F929"/>
    <mergeCell ref="B863:N863"/>
    <mergeCell ref="A864:A865"/>
    <mergeCell ref="B864:B865"/>
    <mergeCell ref="D864:D865"/>
    <mergeCell ref="E864:E865"/>
    <mergeCell ref="F864:F865"/>
    <mergeCell ref="B883:B885"/>
    <mergeCell ref="D883:D885"/>
    <mergeCell ref="E883:E885"/>
    <mergeCell ref="F883:F885"/>
    <mergeCell ref="M883:M885"/>
    <mergeCell ref="N883:N885"/>
    <mergeCell ref="B886:B888"/>
    <mergeCell ref="D886:D888"/>
    <mergeCell ref="E886:E888"/>
    <mergeCell ref="F886:F888"/>
    <mergeCell ref="M886:M888"/>
    <mergeCell ref="N886:N888"/>
    <mergeCell ref="A877:A879"/>
    <mergeCell ref="A880:A882"/>
    <mergeCell ref="A883:A885"/>
    <mergeCell ref="A886:A888"/>
    <mergeCell ref="A889:A891"/>
    <mergeCell ref="C907:F909"/>
    <mergeCell ref="B1001:B1002"/>
    <mergeCell ref="C1001:C1002"/>
    <mergeCell ref="D1001:D1002"/>
    <mergeCell ref="E1001:E1002"/>
    <mergeCell ref="A947:A948"/>
    <mergeCell ref="F1001:F1002"/>
    <mergeCell ref="A1142:A1145"/>
    <mergeCell ref="B1142:B1145"/>
    <mergeCell ref="D1142:D1145"/>
    <mergeCell ref="E1142:E1145"/>
    <mergeCell ref="F1142:F1145"/>
    <mergeCell ref="C1143:C1145"/>
    <mergeCell ref="B1125:N1125"/>
    <mergeCell ref="B1130:N1130"/>
    <mergeCell ref="B1131:N1131"/>
    <mergeCell ref="B1134:N1134"/>
    <mergeCell ref="B1137:N1137"/>
    <mergeCell ref="B1141:N1141"/>
    <mergeCell ref="B1087:N1087"/>
    <mergeCell ref="B1098:N1098"/>
    <mergeCell ref="B1108:N1108"/>
    <mergeCell ref="B1112:N1112"/>
    <mergeCell ref="A1057:A1058"/>
    <mergeCell ref="B1057:B1058"/>
    <mergeCell ref="E1057:E1058"/>
    <mergeCell ref="F1009:F1010"/>
    <mergeCell ref="A1001:A1002"/>
    <mergeCell ref="A1153:A1154"/>
    <mergeCell ref="B1153:B1154"/>
    <mergeCell ref="D1153:D1154"/>
    <mergeCell ref="E1153:E1154"/>
    <mergeCell ref="F1153:F1154"/>
    <mergeCell ref="B1176:N1176"/>
    <mergeCell ref="A1149:A1151"/>
    <mergeCell ref="B1149:B1151"/>
    <mergeCell ref="D1149:D1151"/>
    <mergeCell ref="E1149:E1151"/>
    <mergeCell ref="F1149:F1151"/>
    <mergeCell ref="C1150:C1151"/>
    <mergeCell ref="A1146:A1148"/>
    <mergeCell ref="B1146:B1148"/>
    <mergeCell ref="D1146:D1148"/>
    <mergeCell ref="E1146:E1148"/>
    <mergeCell ref="F1146:F1148"/>
    <mergeCell ref="C1147:C1148"/>
    <mergeCell ref="A1221:A1222"/>
    <mergeCell ref="B1221:B1222"/>
    <mergeCell ref="C1221:C1222"/>
    <mergeCell ref="D1221:D1222"/>
    <mergeCell ref="E1221:E1222"/>
    <mergeCell ref="F1221:F1222"/>
    <mergeCell ref="B1202:N1202"/>
    <mergeCell ref="A1203:A1204"/>
    <mergeCell ref="B1203:B1204"/>
    <mergeCell ref="D1203:D1204"/>
    <mergeCell ref="B1212:N1212"/>
    <mergeCell ref="B1217:N1217"/>
    <mergeCell ref="B1188:N1188"/>
    <mergeCell ref="A1190:A1191"/>
    <mergeCell ref="B1190:B1191"/>
    <mergeCell ref="D1190:D1191"/>
    <mergeCell ref="E1190:E1191"/>
    <mergeCell ref="F1190:F1191"/>
    <mergeCell ref="A1228:A1229"/>
    <mergeCell ref="B1228:B1229"/>
    <mergeCell ref="C1228:C1229"/>
    <mergeCell ref="D1228:D1229"/>
    <mergeCell ref="E1228:E1229"/>
    <mergeCell ref="F1228:F1229"/>
    <mergeCell ref="A1226:A1227"/>
    <mergeCell ref="B1226:B1227"/>
    <mergeCell ref="C1226:C1227"/>
    <mergeCell ref="D1226:D1227"/>
    <mergeCell ref="E1226:E1227"/>
    <mergeCell ref="F1226:F1227"/>
    <mergeCell ref="A1223:A1224"/>
    <mergeCell ref="B1223:B1224"/>
    <mergeCell ref="C1223:C1224"/>
    <mergeCell ref="D1223:D1224"/>
    <mergeCell ref="E1223:E1224"/>
    <mergeCell ref="F1223:F1224"/>
    <mergeCell ref="N1289:N1290"/>
    <mergeCell ref="C1314:C1317"/>
    <mergeCell ref="F1314:F1317"/>
    <mergeCell ref="B1325:N1325"/>
    <mergeCell ref="B1326:N1326"/>
    <mergeCell ref="A1330:A1331"/>
    <mergeCell ref="B1330:B1331"/>
    <mergeCell ref="D1330:D1331"/>
    <mergeCell ref="E1330:E1331"/>
    <mergeCell ref="F1330:F1331"/>
    <mergeCell ref="A1289:A1290"/>
    <mergeCell ref="B1289:B1290"/>
    <mergeCell ref="D1289:D1290"/>
    <mergeCell ref="E1289:E1290"/>
    <mergeCell ref="F1289:F1290"/>
    <mergeCell ref="M1289:M1290"/>
    <mergeCell ref="B1235:N1235"/>
    <mergeCell ref="B1236:N1236"/>
    <mergeCell ref="A1283:A1284"/>
    <mergeCell ref="B1283:B1284"/>
    <mergeCell ref="D1283:D1284"/>
    <mergeCell ref="E1283:E1284"/>
    <mergeCell ref="F1283:F1284"/>
    <mergeCell ref="A1336:A1337"/>
    <mergeCell ref="B1336:B1337"/>
    <mergeCell ref="D1336:D1337"/>
    <mergeCell ref="E1336:E1337"/>
    <mergeCell ref="F1336:F1337"/>
    <mergeCell ref="A1338:A1339"/>
    <mergeCell ref="B1338:B1339"/>
    <mergeCell ref="D1338:D1339"/>
    <mergeCell ref="E1338:E1339"/>
    <mergeCell ref="F1338:F1339"/>
    <mergeCell ref="A1332:A1333"/>
    <mergeCell ref="B1332:B1333"/>
    <mergeCell ref="D1332:D1333"/>
    <mergeCell ref="E1332:E1333"/>
    <mergeCell ref="F1332:F1333"/>
    <mergeCell ref="A1334:A1335"/>
    <mergeCell ref="B1334:B1335"/>
    <mergeCell ref="D1334:D1335"/>
    <mergeCell ref="E1334:E1335"/>
    <mergeCell ref="F1334:F1335"/>
    <mergeCell ref="A1344:A1345"/>
    <mergeCell ref="B1344:B1345"/>
    <mergeCell ref="D1344:D1345"/>
    <mergeCell ref="E1344:E1345"/>
    <mergeCell ref="F1344:F1345"/>
    <mergeCell ref="A1346:A1347"/>
    <mergeCell ref="B1346:B1347"/>
    <mergeCell ref="D1346:D1347"/>
    <mergeCell ref="E1346:E1347"/>
    <mergeCell ref="F1346:F1347"/>
    <mergeCell ref="A1340:A1341"/>
    <mergeCell ref="B1340:B1341"/>
    <mergeCell ref="D1340:D1341"/>
    <mergeCell ref="E1340:E1341"/>
    <mergeCell ref="F1340:F1341"/>
    <mergeCell ref="A1342:A1343"/>
    <mergeCell ref="B1342:B1343"/>
    <mergeCell ref="D1342:D1343"/>
    <mergeCell ref="E1342:E1343"/>
    <mergeCell ref="F1342:F1343"/>
    <mergeCell ref="A1352:A1353"/>
    <mergeCell ref="B1352:B1353"/>
    <mergeCell ref="D1352:D1353"/>
    <mergeCell ref="E1352:E1353"/>
    <mergeCell ref="F1352:F1353"/>
    <mergeCell ref="A1354:A1355"/>
    <mergeCell ref="B1354:B1355"/>
    <mergeCell ref="D1354:D1355"/>
    <mergeCell ref="E1354:E1355"/>
    <mergeCell ref="F1354:F1355"/>
    <mergeCell ref="A1348:A1349"/>
    <mergeCell ref="B1348:B1349"/>
    <mergeCell ref="D1348:D1349"/>
    <mergeCell ref="E1348:E1349"/>
    <mergeCell ref="F1348:F1349"/>
    <mergeCell ref="A1350:A1351"/>
    <mergeCell ref="B1350:B1351"/>
    <mergeCell ref="D1350:D1351"/>
    <mergeCell ref="E1350:E1351"/>
    <mergeCell ref="F1350:F1351"/>
    <mergeCell ref="A1360:A1361"/>
    <mergeCell ref="B1360:B1361"/>
    <mergeCell ref="D1360:D1361"/>
    <mergeCell ref="E1360:E1361"/>
    <mergeCell ref="F1360:F1361"/>
    <mergeCell ref="A1362:A1363"/>
    <mergeCell ref="B1362:B1363"/>
    <mergeCell ref="D1362:D1363"/>
    <mergeCell ref="E1362:E1363"/>
    <mergeCell ref="F1362:F1363"/>
    <mergeCell ref="A1356:A1357"/>
    <mergeCell ref="B1356:B1357"/>
    <mergeCell ref="D1356:D1357"/>
    <mergeCell ref="E1356:E1357"/>
    <mergeCell ref="F1356:F1357"/>
    <mergeCell ref="A1358:A1359"/>
    <mergeCell ref="B1358:B1359"/>
    <mergeCell ref="D1358:D1359"/>
    <mergeCell ref="E1358:E1359"/>
    <mergeCell ref="F1358:F1359"/>
    <mergeCell ref="B1376:N1376"/>
    <mergeCell ref="B1377:N1377"/>
    <mergeCell ref="A1391:A1392"/>
    <mergeCell ref="B1391:B1392"/>
    <mergeCell ref="D1391:D1392"/>
    <mergeCell ref="E1391:E1392"/>
    <mergeCell ref="F1391:F1392"/>
    <mergeCell ref="A1364:A1365"/>
    <mergeCell ref="B1364:B1365"/>
    <mergeCell ref="D1364:D1365"/>
    <mergeCell ref="E1364:E1365"/>
    <mergeCell ref="F1364:F1365"/>
    <mergeCell ref="A1366:A1367"/>
    <mergeCell ref="B1366:B1367"/>
    <mergeCell ref="D1366:D1367"/>
    <mergeCell ref="E1366:E1367"/>
    <mergeCell ref="F1366:F1367"/>
    <mergeCell ref="B1558:N1558"/>
    <mergeCell ref="B1559:N1559"/>
    <mergeCell ref="E1563:E1565"/>
    <mergeCell ref="A1564:A1565"/>
    <mergeCell ref="B1564:B1565"/>
    <mergeCell ref="F1564:F1565"/>
    <mergeCell ref="N1451:N1452"/>
    <mergeCell ref="A1459:A1460"/>
    <mergeCell ref="B1459:B1460"/>
    <mergeCell ref="C1459:C1460"/>
    <mergeCell ref="D1459:D1460"/>
    <mergeCell ref="E1459:E1460"/>
    <mergeCell ref="F1459:F1460"/>
    <mergeCell ref="N1459:N1460"/>
    <mergeCell ref="A1399:A1404"/>
    <mergeCell ref="F1399:F1405"/>
    <mergeCell ref="A1451:A1452"/>
    <mergeCell ref="B1451:B1452"/>
    <mergeCell ref="C1451:C1452"/>
    <mergeCell ref="D1451:D1452"/>
    <mergeCell ref="E1451:E1452"/>
    <mergeCell ref="F1451:F1452"/>
    <mergeCell ref="A1582:A1583"/>
    <mergeCell ref="B1582:B1583"/>
    <mergeCell ref="D1582:D1583"/>
    <mergeCell ref="E1582:E1583"/>
    <mergeCell ref="F1582:F1583"/>
    <mergeCell ref="A1590:A1592"/>
    <mergeCell ref="B1590:B1592"/>
    <mergeCell ref="D1590:D1592"/>
    <mergeCell ref="E1590:E1592"/>
    <mergeCell ref="F1590:F1592"/>
    <mergeCell ref="A1579:A1581"/>
    <mergeCell ref="B1579:B1581"/>
    <mergeCell ref="D1579:D1581"/>
    <mergeCell ref="E1579:E1581"/>
    <mergeCell ref="F1579:F1581"/>
    <mergeCell ref="C1580:C1581"/>
    <mergeCell ref="A1576:A1578"/>
    <mergeCell ref="B1576:B1578"/>
    <mergeCell ref="D1576:D1578"/>
    <mergeCell ref="E1576:E1578"/>
    <mergeCell ref="F1576:F1578"/>
    <mergeCell ref="C1577:C1578"/>
    <mergeCell ref="C1591:C1592"/>
    <mergeCell ref="B1608:B1609"/>
    <mergeCell ref="D1608:D1609"/>
    <mergeCell ref="E1608:E1609"/>
    <mergeCell ref="F1608:F1609"/>
    <mergeCell ref="N1620:N1621"/>
    <mergeCell ref="A1622:A1623"/>
    <mergeCell ref="B1622:B1623"/>
    <mergeCell ref="D1622:D1623"/>
    <mergeCell ref="E1622:E1623"/>
    <mergeCell ref="F1622:F1623"/>
    <mergeCell ref="M1622:M1623"/>
    <mergeCell ref="N1622:N1623"/>
    <mergeCell ref="A1620:A1621"/>
    <mergeCell ref="B1620:B1621"/>
    <mergeCell ref="D1620:D1621"/>
    <mergeCell ref="E1620:E1621"/>
    <mergeCell ref="F1620:F1621"/>
    <mergeCell ref="M1620:M1621"/>
    <mergeCell ref="A1600:A1601"/>
    <mergeCell ref="A1661:A1662"/>
    <mergeCell ref="A1628:A1629"/>
    <mergeCell ref="B1628:B1629"/>
    <mergeCell ref="D1628:D1629"/>
    <mergeCell ref="E1628:E1629"/>
    <mergeCell ref="F1628:F1629"/>
    <mergeCell ref="M1628:M1629"/>
    <mergeCell ref="N1624:N1625"/>
    <mergeCell ref="A1626:A1627"/>
    <mergeCell ref="B1626:B1627"/>
    <mergeCell ref="D1626:D1627"/>
    <mergeCell ref="E1626:E1627"/>
    <mergeCell ref="F1626:F1627"/>
    <mergeCell ref="M1626:M1627"/>
    <mergeCell ref="N1626:N1627"/>
    <mergeCell ref="A1624:A1625"/>
    <mergeCell ref="B1624:B1625"/>
    <mergeCell ref="D1624:D1625"/>
    <mergeCell ref="E1624:E1625"/>
    <mergeCell ref="F1624:F1625"/>
    <mergeCell ref="M1624:M1625"/>
    <mergeCell ref="N1628:N1629"/>
    <mergeCell ref="A1637:N1637"/>
    <mergeCell ref="A1641:A1642"/>
    <mergeCell ref="B1641:B1642"/>
    <mergeCell ref="F1641:F1642"/>
    <mergeCell ref="B1600:B1601"/>
    <mergeCell ref="D1600:D1601"/>
    <mergeCell ref="E1600:E1601"/>
    <mergeCell ref="F1600:F1601"/>
    <mergeCell ref="A1608:A1609"/>
  </mergeCells>
  <pageMargins left="0.7" right="0.7" top="0.75" bottom="0.75" header="0.3" footer="0.3"/>
  <pageSetup paperSize="9" scale="10" orientation="landscape" r:id="rId1"/>
  <rowBreaks count="38" manualBreakCount="38">
    <brk id="60" max="13" man="1"/>
    <brk id="128" max="13" man="1"/>
    <brk id="194" max="13" man="1"/>
    <brk id="234" max="13" man="1"/>
    <brk id="278" max="13" man="1"/>
    <brk id="343" max="13" man="1"/>
    <brk id="416" max="13" man="1"/>
    <brk id="474" max="13" man="1"/>
    <brk id="510" max="13" man="1"/>
    <brk id="552" max="13" man="1"/>
    <brk id="595" max="13" man="1"/>
    <brk id="628" max="13" man="1"/>
    <brk id="666" max="13" man="1"/>
    <brk id="738" max="13" man="1"/>
    <brk id="807" max="13" man="1"/>
    <brk id="865" max="13" man="1"/>
    <brk id="912" max="13" man="1"/>
    <brk id="946" max="13" man="1"/>
    <brk id="981" max="13" man="1"/>
    <brk id="1020" max="13" man="1"/>
    <brk id="1074" max="13" man="1"/>
    <brk id="1118" max="13" man="1"/>
    <brk id="1169" max="13" man="1"/>
    <brk id="1219" max="13" man="1"/>
    <brk id="1249" max="13" man="1"/>
    <brk id="1250" max="13" man="1"/>
    <brk id="1273" max="13" man="1"/>
    <brk id="1295" max="13" man="1"/>
    <brk id="1321" max="13" man="1"/>
    <brk id="1324" max="13" man="1"/>
    <brk id="1359" max="13" man="1"/>
    <brk id="1394" max="13" man="1"/>
    <brk id="1444" max="13" man="1"/>
    <brk id="1494" max="13" man="1"/>
    <brk id="1535" max="13" man="1"/>
    <brk id="1574" max="13" man="1"/>
    <brk id="1636" max="13" man="1"/>
    <brk id="169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0"/>
  <sheetViews>
    <sheetView zoomScale="80" zoomScaleNormal="80" workbookViewId="0">
      <selection activeCell="P4" sqref="P4"/>
    </sheetView>
  </sheetViews>
  <sheetFormatPr defaultRowHeight="15" x14ac:dyDescent="0.25"/>
  <cols>
    <col min="1" max="1" width="5.7109375" style="148" customWidth="1"/>
    <col min="2" max="2" width="57.5703125" style="148" customWidth="1"/>
    <col min="3" max="3" width="20.7109375" style="360" customWidth="1"/>
    <col min="4" max="4" width="24.7109375" style="148" customWidth="1"/>
    <col min="5" max="5" width="23" style="148" customWidth="1"/>
    <col min="6" max="6" width="18.42578125" style="148" customWidth="1"/>
    <col min="7" max="8" width="20.140625" style="148" customWidth="1"/>
    <col min="9" max="9" width="0.28515625" customWidth="1"/>
  </cols>
  <sheetData>
    <row r="1" spans="1:8" ht="9.75" customHeight="1" x14ac:dyDescent="0.25">
      <c r="H1" s="361"/>
    </row>
    <row r="2" spans="1:8" ht="80.25" customHeight="1" x14ac:dyDescent="0.25">
      <c r="G2" s="462" t="s">
        <v>1482</v>
      </c>
      <c r="H2" s="463"/>
    </row>
    <row r="3" spans="1:8" x14ac:dyDescent="0.25">
      <c r="A3" s="464" t="s">
        <v>1483</v>
      </c>
      <c r="B3" s="464"/>
      <c r="C3" s="464"/>
      <c r="D3" s="464"/>
      <c r="E3" s="464"/>
      <c r="F3" s="464"/>
      <c r="G3" s="464"/>
      <c r="H3" s="464"/>
    </row>
    <row r="4" spans="1:8" x14ac:dyDescent="0.25">
      <c r="A4" s="464" t="s">
        <v>1656</v>
      </c>
      <c r="B4" s="464"/>
      <c r="C4" s="464"/>
      <c r="D4" s="464"/>
      <c r="E4" s="464"/>
      <c r="F4" s="464"/>
      <c r="G4" s="464"/>
      <c r="H4" s="464"/>
    </row>
    <row r="5" spans="1:8" x14ac:dyDescent="0.25">
      <c r="A5" s="464" t="s">
        <v>1484</v>
      </c>
      <c r="B5" s="464"/>
      <c r="C5" s="464"/>
      <c r="D5" s="464"/>
      <c r="E5" s="464"/>
      <c r="F5" s="464"/>
      <c r="G5" s="464"/>
      <c r="H5" s="464"/>
    </row>
    <row r="7" spans="1:8" ht="21" customHeight="1" x14ac:dyDescent="0.25">
      <c r="A7" s="465" t="s">
        <v>1485</v>
      </c>
      <c r="B7" s="467" t="s">
        <v>1486</v>
      </c>
      <c r="C7" s="469" t="s">
        <v>1487</v>
      </c>
      <c r="D7" s="470"/>
      <c r="E7" s="470"/>
      <c r="F7" s="470"/>
      <c r="G7" s="470"/>
      <c r="H7" s="471"/>
    </row>
    <row r="8" spans="1:8" ht="18" x14ac:dyDescent="0.25">
      <c r="A8" s="466"/>
      <c r="B8" s="468"/>
      <c r="C8" s="134" t="s">
        <v>14</v>
      </c>
      <c r="D8" s="134" t="s">
        <v>15</v>
      </c>
      <c r="E8" s="134" t="s">
        <v>975</v>
      </c>
      <c r="F8" s="134" t="s">
        <v>17</v>
      </c>
      <c r="G8" s="134" t="s">
        <v>18</v>
      </c>
      <c r="H8" s="134" t="s">
        <v>19</v>
      </c>
    </row>
    <row r="9" spans="1:8" ht="15.75" customHeight="1" x14ac:dyDescent="0.25">
      <c r="A9" s="434">
        <v>1</v>
      </c>
      <c r="B9" s="437" t="s">
        <v>1488</v>
      </c>
      <c r="C9" s="440" t="s">
        <v>1489</v>
      </c>
      <c r="D9" s="441"/>
      <c r="E9" s="441"/>
      <c r="F9" s="441"/>
      <c r="G9" s="441"/>
      <c r="H9" s="442"/>
    </row>
    <row r="10" spans="1:8" ht="21" customHeight="1" x14ac:dyDescent="0.25">
      <c r="A10" s="435"/>
      <c r="B10" s="438"/>
      <c r="C10" s="430">
        <v>5106</v>
      </c>
      <c r="D10" s="430">
        <v>294</v>
      </c>
      <c r="E10" s="430">
        <v>350</v>
      </c>
      <c r="F10" s="430">
        <v>450</v>
      </c>
      <c r="G10" s="430">
        <v>550</v>
      </c>
      <c r="H10" s="362">
        <f>C10+D10+E10+F10+G10</f>
        <v>6750</v>
      </c>
    </row>
    <row r="11" spans="1:8" ht="15.75" customHeight="1" x14ac:dyDescent="0.25">
      <c r="A11" s="435"/>
      <c r="B11" s="438"/>
      <c r="C11" s="472" t="s">
        <v>1490</v>
      </c>
      <c r="D11" s="473"/>
      <c r="E11" s="473"/>
      <c r="F11" s="473"/>
      <c r="G11" s="473"/>
      <c r="H11" s="474"/>
    </row>
    <row r="12" spans="1:8" ht="20.25" customHeight="1" x14ac:dyDescent="0.25">
      <c r="A12" s="435"/>
      <c r="B12" s="438"/>
      <c r="C12" s="430">
        <v>1341</v>
      </c>
      <c r="D12" s="430">
        <v>2500</v>
      </c>
      <c r="E12" s="430">
        <v>3500</v>
      </c>
      <c r="F12" s="430">
        <v>4500</v>
      </c>
      <c r="G12" s="430">
        <v>5000</v>
      </c>
      <c r="H12" s="362">
        <f>C12+D12+E12+F12+G12</f>
        <v>16841</v>
      </c>
    </row>
    <row r="13" spans="1:8" ht="18" customHeight="1" x14ac:dyDescent="0.25">
      <c r="A13" s="435"/>
      <c r="B13" s="438"/>
      <c r="C13" s="472" t="s">
        <v>1491</v>
      </c>
      <c r="D13" s="473"/>
      <c r="E13" s="473"/>
      <c r="F13" s="473"/>
      <c r="G13" s="473"/>
      <c r="H13" s="474"/>
    </row>
    <row r="14" spans="1:8" ht="15" customHeight="1" x14ac:dyDescent="0.25">
      <c r="A14" s="435"/>
      <c r="B14" s="439"/>
      <c r="C14" s="363"/>
      <c r="D14" s="363"/>
      <c r="E14" s="363"/>
      <c r="F14" s="363"/>
      <c r="G14" s="363"/>
      <c r="H14" s="363"/>
    </row>
    <row r="15" spans="1:8" ht="18.75" customHeight="1" x14ac:dyDescent="0.25">
      <c r="A15" s="436"/>
      <c r="B15" s="364" t="s">
        <v>1515</v>
      </c>
      <c r="C15" s="362">
        <f>C10+C12</f>
        <v>6447</v>
      </c>
      <c r="D15" s="362">
        <f>D10+D12</f>
        <v>2794</v>
      </c>
      <c r="E15" s="362">
        <f>E10+E12</f>
        <v>3850</v>
      </c>
      <c r="F15" s="362">
        <f>F10+F12</f>
        <v>4950</v>
      </c>
      <c r="G15" s="362">
        <f>G10+G12</f>
        <v>5550</v>
      </c>
      <c r="H15" s="362">
        <f>C15+E15+F15+G15</f>
        <v>20797</v>
      </c>
    </row>
    <row r="16" spans="1:8" ht="15.75" x14ac:dyDescent="0.25">
      <c r="A16" s="434">
        <v>2</v>
      </c>
      <c r="B16" s="437" t="s">
        <v>1492</v>
      </c>
      <c r="C16" s="440" t="s">
        <v>1489</v>
      </c>
      <c r="D16" s="441"/>
      <c r="E16" s="441"/>
      <c r="F16" s="441"/>
      <c r="G16" s="441"/>
      <c r="H16" s="442"/>
    </row>
    <row r="17" spans="1:8" ht="18" x14ac:dyDescent="0.25">
      <c r="A17" s="435"/>
      <c r="B17" s="438"/>
      <c r="C17" s="118"/>
      <c r="D17" s="430">
        <v>550.5</v>
      </c>
      <c r="E17" s="365"/>
      <c r="F17" s="365"/>
      <c r="G17" s="365"/>
      <c r="H17" s="366"/>
    </row>
    <row r="18" spans="1:8" ht="15.75" customHeight="1" x14ac:dyDescent="0.25">
      <c r="A18" s="435"/>
      <c r="B18" s="438"/>
      <c r="C18" s="440" t="s">
        <v>1490</v>
      </c>
      <c r="D18" s="441"/>
      <c r="E18" s="441"/>
      <c r="F18" s="441"/>
      <c r="G18" s="441"/>
      <c r="H18" s="442"/>
    </row>
    <row r="19" spans="1:8" ht="18" x14ac:dyDescent="0.25">
      <c r="A19" s="435"/>
      <c r="B19" s="438"/>
      <c r="C19" s="430">
        <v>639.20000000000005</v>
      </c>
      <c r="D19" s="430">
        <v>2377.3000000000002</v>
      </c>
      <c r="E19" s="367"/>
      <c r="F19" s="367"/>
      <c r="G19" s="367"/>
      <c r="H19" s="366"/>
    </row>
    <row r="20" spans="1:8" ht="18" customHeight="1" x14ac:dyDescent="0.25">
      <c r="A20" s="435"/>
      <c r="B20" s="438"/>
      <c r="C20" s="440" t="s">
        <v>1491</v>
      </c>
      <c r="D20" s="441"/>
      <c r="E20" s="441"/>
      <c r="F20" s="441"/>
      <c r="G20" s="441"/>
      <c r="H20" s="442"/>
    </row>
    <row r="21" spans="1:8" ht="22.5" customHeight="1" x14ac:dyDescent="0.25">
      <c r="A21" s="435"/>
      <c r="B21" s="439"/>
      <c r="C21" s="430">
        <v>779</v>
      </c>
      <c r="D21" s="368"/>
      <c r="E21" s="368"/>
      <c r="F21" s="368"/>
      <c r="G21" s="368"/>
      <c r="H21" s="368"/>
    </row>
    <row r="22" spans="1:8" ht="18" x14ac:dyDescent="0.25">
      <c r="A22" s="436"/>
      <c r="B22" s="364" t="s">
        <v>1515</v>
      </c>
      <c r="C22" s="369">
        <f>C19+C21</f>
        <v>1418.2</v>
      </c>
      <c r="D22" s="369">
        <f>D17+D19</f>
        <v>2927.8</v>
      </c>
      <c r="E22" s="370"/>
      <c r="F22" s="370"/>
      <c r="G22" s="370"/>
      <c r="H22" s="370"/>
    </row>
    <row r="23" spans="1:8" ht="15.75" customHeight="1" x14ac:dyDescent="0.25">
      <c r="A23" s="434">
        <v>3</v>
      </c>
      <c r="B23" s="437" t="s">
        <v>1493</v>
      </c>
      <c r="C23" s="440" t="s">
        <v>1489</v>
      </c>
      <c r="D23" s="441"/>
      <c r="E23" s="441"/>
      <c r="F23" s="441"/>
      <c r="G23" s="441"/>
      <c r="H23" s="442"/>
    </row>
    <row r="24" spans="1:8" ht="18" x14ac:dyDescent="0.25">
      <c r="A24" s="435"/>
      <c r="B24" s="438"/>
      <c r="C24" s="371">
        <v>3447.8</v>
      </c>
      <c r="D24" s="371">
        <v>4790</v>
      </c>
      <c r="E24" s="371">
        <v>4954.3</v>
      </c>
      <c r="F24" s="372">
        <v>5115.3180000000002</v>
      </c>
      <c r="G24" s="372">
        <v>5197.8040000000001</v>
      </c>
      <c r="H24" s="373">
        <f>C24+D24+E24+F24+G24</f>
        <v>23505.221999999998</v>
      </c>
    </row>
    <row r="25" spans="1:8" ht="15.75" customHeight="1" x14ac:dyDescent="0.25">
      <c r="A25" s="435"/>
      <c r="B25" s="438"/>
      <c r="C25" s="440" t="s">
        <v>1490</v>
      </c>
      <c r="D25" s="441"/>
      <c r="E25" s="441"/>
      <c r="F25" s="441"/>
      <c r="G25" s="441"/>
      <c r="H25" s="442"/>
    </row>
    <row r="26" spans="1:8" ht="19.5" customHeight="1" x14ac:dyDescent="0.25">
      <c r="A26" s="435"/>
      <c r="B26" s="438"/>
      <c r="C26" s="431">
        <v>1078.4000000000001</v>
      </c>
      <c r="D26" s="431">
        <f>[1]Лист1!H859</f>
        <v>495.86500000000001</v>
      </c>
      <c r="E26" s="431">
        <f>[1]Лист1!I859</f>
        <v>598.83299999999997</v>
      </c>
      <c r="F26" s="431">
        <f>[1]Лист1!J859</f>
        <v>716.4369999999999</v>
      </c>
      <c r="G26" s="431">
        <f>[1]Лист1!K859</f>
        <v>802.28099999999995</v>
      </c>
      <c r="H26" s="373">
        <f>C26+D26+E26+F26+G26</f>
        <v>3691.8159999999998</v>
      </c>
    </row>
    <row r="27" spans="1:8" ht="18" customHeight="1" x14ac:dyDescent="0.25">
      <c r="A27" s="435"/>
      <c r="B27" s="438"/>
      <c r="C27" s="440" t="s">
        <v>1491</v>
      </c>
      <c r="D27" s="441"/>
      <c r="E27" s="441"/>
      <c r="F27" s="441"/>
      <c r="G27" s="441"/>
      <c r="H27" s="442"/>
    </row>
    <row r="28" spans="1:8" ht="19.5" customHeight="1" x14ac:dyDescent="0.25">
      <c r="A28" s="435"/>
      <c r="B28" s="439"/>
      <c r="C28" s="431">
        <v>165.9</v>
      </c>
      <c r="D28" s="431">
        <v>213.3</v>
      </c>
      <c r="E28" s="431">
        <v>214.4</v>
      </c>
      <c r="F28" s="431">
        <v>214.4</v>
      </c>
      <c r="G28" s="431">
        <v>214.4</v>
      </c>
      <c r="H28" s="373">
        <f>C28+D28+E28+F28+G28</f>
        <v>1022.4</v>
      </c>
    </row>
    <row r="29" spans="1:8" ht="22.5" customHeight="1" x14ac:dyDescent="0.25">
      <c r="A29" s="436"/>
      <c r="B29" s="364" t="s">
        <v>1515</v>
      </c>
      <c r="C29" s="373">
        <f>C24+C26+C28</f>
        <v>4692.1000000000004</v>
      </c>
      <c r="D29" s="373">
        <f>D24+D26+D28</f>
        <v>5499.165</v>
      </c>
      <c r="E29" s="373">
        <f>E24+E26+E28</f>
        <v>5767.5329999999994</v>
      </c>
      <c r="F29" s="373">
        <f>F24+F26+F28</f>
        <v>6046.1549999999997</v>
      </c>
      <c r="G29" s="373">
        <f>G24+G26+G28</f>
        <v>6214.4849999999997</v>
      </c>
      <c r="H29" s="373">
        <f>C29+D29+E29+F29+G29</f>
        <v>28219.437999999998</v>
      </c>
    </row>
    <row r="30" spans="1:8" ht="15.75" customHeight="1" x14ac:dyDescent="0.25">
      <c r="A30" s="434">
        <v>4</v>
      </c>
      <c r="B30" s="437" t="s">
        <v>1494</v>
      </c>
      <c r="C30" s="440" t="s">
        <v>1489</v>
      </c>
      <c r="D30" s="441"/>
      <c r="E30" s="441"/>
      <c r="F30" s="441"/>
      <c r="G30" s="441"/>
      <c r="H30" s="442"/>
    </row>
    <row r="31" spans="1:8" ht="17.25" customHeight="1" x14ac:dyDescent="0.25">
      <c r="A31" s="435"/>
      <c r="B31" s="438"/>
      <c r="C31" s="431">
        <v>1515.9</v>
      </c>
      <c r="D31" s="431">
        <v>372.8</v>
      </c>
      <c r="E31" s="431">
        <v>692.8</v>
      </c>
      <c r="F31" s="431"/>
      <c r="G31" s="431"/>
      <c r="H31" s="373">
        <f>C31+D31+E31</f>
        <v>2581.5</v>
      </c>
    </row>
    <row r="32" spans="1:8" ht="15.75" customHeight="1" x14ac:dyDescent="0.25">
      <c r="A32" s="435"/>
      <c r="B32" s="438"/>
      <c r="C32" s="440" t="s">
        <v>1490</v>
      </c>
      <c r="D32" s="441"/>
      <c r="E32" s="441"/>
      <c r="F32" s="441"/>
      <c r="G32" s="441"/>
      <c r="H32" s="442"/>
    </row>
    <row r="33" spans="1:8" ht="16.5" customHeight="1" x14ac:dyDescent="0.25">
      <c r="A33" s="435"/>
      <c r="B33" s="438"/>
      <c r="C33" s="431">
        <v>2569.1999999999998</v>
      </c>
      <c r="D33" s="431">
        <v>1485.9</v>
      </c>
      <c r="E33" s="431">
        <v>1497</v>
      </c>
      <c r="F33" s="431"/>
      <c r="G33" s="431"/>
      <c r="H33" s="373">
        <f>C33+D33+E33</f>
        <v>5552.1</v>
      </c>
    </row>
    <row r="34" spans="1:8" ht="18" customHeight="1" x14ac:dyDescent="0.25">
      <c r="A34" s="435"/>
      <c r="B34" s="438"/>
      <c r="C34" s="440" t="s">
        <v>1491</v>
      </c>
      <c r="D34" s="441"/>
      <c r="E34" s="441"/>
      <c r="F34" s="441"/>
      <c r="G34" s="441"/>
      <c r="H34" s="442"/>
    </row>
    <row r="35" spans="1:8" ht="15" customHeight="1" x14ac:dyDescent="0.25">
      <c r="A35" s="435"/>
      <c r="B35" s="439"/>
      <c r="C35" s="374"/>
      <c r="D35" s="368"/>
      <c r="E35" s="368"/>
      <c r="F35" s="368"/>
      <c r="G35" s="368"/>
      <c r="H35" s="368"/>
    </row>
    <row r="36" spans="1:8" ht="18" x14ac:dyDescent="0.25">
      <c r="A36" s="436"/>
      <c r="B36" s="364" t="s">
        <v>1515</v>
      </c>
      <c r="C36" s="373">
        <f>C31+C33</f>
        <v>4085.1</v>
      </c>
      <c r="D36" s="373">
        <f>D31+D33</f>
        <v>1858.7</v>
      </c>
      <c r="E36" s="373">
        <f>E31+E33</f>
        <v>2189.8000000000002</v>
      </c>
      <c r="F36" s="373"/>
      <c r="G36" s="373"/>
      <c r="H36" s="373">
        <f>C36+D36+E36</f>
        <v>8133.6</v>
      </c>
    </row>
    <row r="37" spans="1:8" ht="15.75" customHeight="1" x14ac:dyDescent="0.25">
      <c r="A37" s="434">
        <v>5</v>
      </c>
      <c r="B37" s="437" t="s">
        <v>1495</v>
      </c>
      <c r="C37" s="440" t="s">
        <v>1489</v>
      </c>
      <c r="D37" s="441"/>
      <c r="E37" s="441"/>
      <c r="F37" s="441"/>
      <c r="G37" s="441"/>
      <c r="H37" s="442"/>
    </row>
    <row r="38" spans="1:8" ht="18" customHeight="1" x14ac:dyDescent="0.25">
      <c r="A38" s="435"/>
      <c r="B38" s="438"/>
      <c r="C38" s="431">
        <v>41875.582000000002</v>
      </c>
      <c r="D38" s="431">
        <v>68168.593999999997</v>
      </c>
      <c r="E38" s="431">
        <v>29.294</v>
      </c>
      <c r="F38" s="431">
        <v>29.294</v>
      </c>
      <c r="G38" s="431">
        <v>29.294</v>
      </c>
      <c r="H38" s="373">
        <f>C38+D38+E38+F38+G38</f>
        <v>110132.05799999999</v>
      </c>
    </row>
    <row r="39" spans="1:8" ht="15.75" customHeight="1" x14ac:dyDescent="0.25">
      <c r="A39" s="435"/>
      <c r="B39" s="438"/>
      <c r="C39" s="440" t="s">
        <v>1490</v>
      </c>
      <c r="D39" s="441"/>
      <c r="E39" s="441"/>
      <c r="F39" s="441"/>
      <c r="G39" s="441"/>
      <c r="H39" s="442"/>
    </row>
    <row r="40" spans="1:8" ht="21.75" customHeight="1" x14ac:dyDescent="0.25">
      <c r="A40" s="435"/>
      <c r="B40" s="438"/>
      <c r="C40" s="431">
        <v>45976.6</v>
      </c>
      <c r="D40" s="431">
        <v>46394.9</v>
      </c>
      <c r="E40" s="230">
        <f>[1]Лист1!I307+[1]Лист1!I315+[1]Лист1!I467+[1]Лист1!I482+[1]Лист1!I491+[1]Лист1!I498+[1]Лист1!I505+[1]Лист1!I512+[1]Лист1!I520+[1]Лист1!I527+[1]Лист1!I534</f>
        <v>47874.055</v>
      </c>
      <c r="F40" s="230">
        <f>[1]Лист1!J307+[1]Лист1!J315+[1]Лист1!J467+[1]Лист1!J482+[1]Лист1!J491+[1]Лист1!J498+[1]Лист1!J505+[1]Лист1!J512+[1]Лист1!J520+[1]Лист1!J527+[1]Лист1!J534</f>
        <v>48473.623999999996</v>
      </c>
      <c r="G40" s="230">
        <f>[1]Лист1!K307+[1]Лист1!K315+[1]Лист1!K467+[1]Лист1!K482+[1]Лист1!K491+[1]Лист1!K498+[1]Лист1!K505+[1]Лист1!K512+[1]Лист1!K520+[1]Лист1!K527+[1]Лист1!K534</f>
        <v>49850.918999999994</v>
      </c>
      <c r="H40" s="373">
        <f>C40+D40+E40+F40+G40</f>
        <v>238570.098</v>
      </c>
    </row>
    <row r="41" spans="1:8" ht="18" customHeight="1" x14ac:dyDescent="0.25">
      <c r="A41" s="435"/>
      <c r="B41" s="438"/>
      <c r="C41" s="440" t="s">
        <v>1491</v>
      </c>
      <c r="D41" s="441"/>
      <c r="E41" s="441"/>
      <c r="F41" s="441"/>
      <c r="G41" s="441"/>
      <c r="H41" s="442"/>
    </row>
    <row r="42" spans="1:8" ht="15" customHeight="1" x14ac:dyDescent="0.25">
      <c r="A42" s="435"/>
      <c r="B42" s="439"/>
      <c r="C42" s="374"/>
      <c r="D42" s="368"/>
      <c r="E42" s="368"/>
      <c r="F42" s="368"/>
      <c r="G42" s="368"/>
      <c r="H42" s="368"/>
    </row>
    <row r="43" spans="1:8" ht="18" x14ac:dyDescent="0.25">
      <c r="A43" s="436"/>
      <c r="B43" s="364" t="s">
        <v>1515</v>
      </c>
      <c r="C43" s="373">
        <f>C38+C40</f>
        <v>87852.182000000001</v>
      </c>
      <c r="D43" s="373">
        <f>D38+D40</f>
        <v>114563.49400000001</v>
      </c>
      <c r="E43" s="373">
        <f>E38+E40</f>
        <v>47903.349000000002</v>
      </c>
      <c r="F43" s="373">
        <f>F38+F40</f>
        <v>48502.917999999998</v>
      </c>
      <c r="G43" s="373">
        <f>G38+G40</f>
        <v>49880.212999999996</v>
      </c>
      <c r="H43" s="373">
        <f>C43+D43+E43+F43+G43</f>
        <v>348702.15600000002</v>
      </c>
    </row>
    <row r="44" spans="1:8" ht="15.75" customHeight="1" x14ac:dyDescent="0.25">
      <c r="A44" s="434">
        <v>6</v>
      </c>
      <c r="B44" s="437" t="s">
        <v>1496</v>
      </c>
      <c r="C44" s="440" t="s">
        <v>1489</v>
      </c>
      <c r="D44" s="441"/>
      <c r="E44" s="441"/>
      <c r="F44" s="441"/>
      <c r="G44" s="441"/>
      <c r="H44" s="442"/>
    </row>
    <row r="45" spans="1:8" ht="15.75" customHeight="1" x14ac:dyDescent="0.25">
      <c r="A45" s="435"/>
      <c r="B45" s="438"/>
      <c r="C45" s="428">
        <v>10702.4</v>
      </c>
      <c r="D45" s="428">
        <v>6444.4</v>
      </c>
      <c r="E45" s="428">
        <v>6310.4</v>
      </c>
      <c r="F45" s="428">
        <v>6749.8</v>
      </c>
      <c r="G45" s="428">
        <v>7154.7</v>
      </c>
      <c r="H45" s="134">
        <f>C45+D45+E45+F45+G45</f>
        <v>37361.699999999997</v>
      </c>
    </row>
    <row r="46" spans="1:8" ht="18" customHeight="1" x14ac:dyDescent="0.25">
      <c r="A46" s="435"/>
      <c r="B46" s="438"/>
      <c r="C46" s="449" t="s">
        <v>1490</v>
      </c>
      <c r="D46" s="450"/>
      <c r="E46" s="450"/>
      <c r="F46" s="450"/>
      <c r="G46" s="450"/>
      <c r="H46" s="451"/>
    </row>
    <row r="47" spans="1:8" ht="18" x14ac:dyDescent="0.25">
      <c r="A47" s="435"/>
      <c r="B47" s="438"/>
      <c r="C47" s="428">
        <v>9512.1</v>
      </c>
      <c r="D47" s="428">
        <v>8539.7000000000007</v>
      </c>
      <c r="E47" s="428">
        <v>8966.4</v>
      </c>
      <c r="F47" s="428">
        <v>9370.2000000000007</v>
      </c>
      <c r="G47" s="428">
        <v>9717</v>
      </c>
      <c r="H47" s="134">
        <f>C47+D47+E47+F47+G47</f>
        <v>46105.400000000009</v>
      </c>
    </row>
    <row r="48" spans="1:8" ht="18" customHeight="1" x14ac:dyDescent="0.25">
      <c r="A48" s="435"/>
      <c r="B48" s="438"/>
      <c r="C48" s="449" t="s">
        <v>1491</v>
      </c>
      <c r="D48" s="450"/>
      <c r="E48" s="450"/>
      <c r="F48" s="450"/>
      <c r="G48" s="450"/>
      <c r="H48" s="451"/>
    </row>
    <row r="49" spans="1:8" ht="21" customHeight="1" x14ac:dyDescent="0.25">
      <c r="A49" s="435"/>
      <c r="B49" s="439"/>
      <c r="C49" s="428">
        <v>11083</v>
      </c>
      <c r="D49" s="428">
        <v>4295</v>
      </c>
      <c r="E49" s="428">
        <v>40150</v>
      </c>
      <c r="F49" s="428">
        <v>0</v>
      </c>
      <c r="G49" s="428">
        <v>126127.6</v>
      </c>
      <c r="H49" s="134">
        <f>C49+D49+E49+F49+G49</f>
        <v>181655.6</v>
      </c>
    </row>
    <row r="50" spans="1:8" ht="29.25" customHeight="1" x14ac:dyDescent="0.25">
      <c r="A50" s="436"/>
      <c r="B50" s="364" t="s">
        <v>1515</v>
      </c>
      <c r="C50" s="134">
        <f>C45+C47+C49</f>
        <v>31297.5</v>
      </c>
      <c r="D50" s="134">
        <f>D45+D47+D49</f>
        <v>19279.099999999999</v>
      </c>
      <c r="E50" s="134">
        <f>E45+E47+E49</f>
        <v>55426.8</v>
      </c>
      <c r="F50" s="134">
        <f>F45+F47+F49</f>
        <v>16120</v>
      </c>
      <c r="G50" s="134">
        <f>G45+G47+G49</f>
        <v>142999.30000000002</v>
      </c>
      <c r="H50" s="134">
        <f>C50+D50+E50+F50+G50</f>
        <v>265122.7</v>
      </c>
    </row>
    <row r="51" spans="1:8" ht="15.75" customHeight="1" x14ac:dyDescent="0.25">
      <c r="A51" s="434">
        <v>7</v>
      </c>
      <c r="B51" s="437" t="s">
        <v>1497</v>
      </c>
      <c r="C51" s="440" t="s">
        <v>1489</v>
      </c>
      <c r="D51" s="441"/>
      <c r="E51" s="441"/>
      <c r="F51" s="441"/>
      <c r="G51" s="441"/>
      <c r="H51" s="442"/>
    </row>
    <row r="52" spans="1:8" ht="18.75" customHeight="1" x14ac:dyDescent="0.25">
      <c r="A52" s="435"/>
      <c r="B52" s="438"/>
      <c r="C52" s="431">
        <v>1637.5</v>
      </c>
      <c r="D52" s="431"/>
      <c r="E52" s="38"/>
      <c r="F52" s="38"/>
      <c r="G52" s="38"/>
      <c r="H52" s="38"/>
    </row>
    <row r="53" spans="1:8" ht="15.75" customHeight="1" x14ac:dyDescent="0.25">
      <c r="A53" s="435"/>
      <c r="B53" s="438"/>
      <c r="C53" s="440" t="s">
        <v>1490</v>
      </c>
      <c r="D53" s="441"/>
      <c r="E53" s="441"/>
      <c r="F53" s="441"/>
      <c r="G53" s="441"/>
      <c r="H53" s="442"/>
    </row>
    <row r="54" spans="1:8" ht="20.25" customHeight="1" x14ac:dyDescent="0.25">
      <c r="A54" s="435"/>
      <c r="B54" s="438"/>
      <c r="C54" s="431">
        <v>20768.3</v>
      </c>
      <c r="D54" s="431"/>
      <c r="E54" s="38"/>
      <c r="F54" s="38"/>
      <c r="G54" s="38"/>
      <c r="H54" s="38"/>
    </row>
    <row r="55" spans="1:8" ht="18" customHeight="1" x14ac:dyDescent="0.25">
      <c r="A55" s="435"/>
      <c r="B55" s="438"/>
      <c r="C55" s="440" t="s">
        <v>1491</v>
      </c>
      <c r="D55" s="441"/>
      <c r="E55" s="441"/>
      <c r="F55" s="441"/>
      <c r="G55" s="441"/>
      <c r="H55" s="442"/>
    </row>
    <row r="56" spans="1:8" ht="18" x14ac:dyDescent="0.25">
      <c r="A56" s="435"/>
      <c r="B56" s="439"/>
      <c r="C56" s="431">
        <v>9344.6</v>
      </c>
      <c r="D56" s="431"/>
      <c r="E56" s="368"/>
      <c r="F56" s="368"/>
      <c r="G56" s="368"/>
      <c r="H56" s="368"/>
    </row>
    <row r="57" spans="1:8" ht="18" x14ac:dyDescent="0.25">
      <c r="A57" s="436"/>
      <c r="B57" s="364" t="s">
        <v>1515</v>
      </c>
      <c r="C57" s="134">
        <f>C52+C54+C56</f>
        <v>31750.400000000001</v>
      </c>
      <c r="D57" s="134"/>
      <c r="E57" s="134"/>
      <c r="F57" s="134"/>
      <c r="G57" s="134"/>
      <c r="H57" s="134"/>
    </row>
    <row r="58" spans="1:8" ht="15.75" customHeight="1" x14ac:dyDescent="0.25">
      <c r="A58" s="434">
        <v>8</v>
      </c>
      <c r="B58" s="437" t="s">
        <v>1498</v>
      </c>
      <c r="C58" s="440" t="s">
        <v>1489</v>
      </c>
      <c r="D58" s="441"/>
      <c r="E58" s="441"/>
      <c r="F58" s="441"/>
      <c r="G58" s="441"/>
      <c r="H58" s="442"/>
    </row>
    <row r="59" spans="1:8" ht="15.75" customHeight="1" x14ac:dyDescent="0.25">
      <c r="A59" s="435"/>
      <c r="B59" s="438"/>
      <c r="C59" s="118">
        <v>20000</v>
      </c>
      <c r="D59" s="365">
        <v>13164.9</v>
      </c>
      <c r="E59" s="38"/>
      <c r="F59" s="38"/>
      <c r="G59" s="38"/>
      <c r="H59" s="375">
        <f>C59+D59</f>
        <v>33164.9</v>
      </c>
    </row>
    <row r="60" spans="1:8" ht="15.75" customHeight="1" x14ac:dyDescent="0.25">
      <c r="A60" s="435"/>
      <c r="B60" s="438"/>
      <c r="C60" s="440" t="s">
        <v>1490</v>
      </c>
      <c r="D60" s="441"/>
      <c r="E60" s="441"/>
      <c r="F60" s="441"/>
      <c r="G60" s="441"/>
      <c r="H60" s="442"/>
    </row>
    <row r="61" spans="1:8" ht="13.5" customHeight="1" x14ac:dyDescent="0.25">
      <c r="A61" s="435"/>
      <c r="B61" s="438"/>
      <c r="C61" s="431"/>
      <c r="D61" s="38"/>
      <c r="E61" s="38"/>
      <c r="F61" s="38"/>
      <c r="G61" s="38"/>
      <c r="H61" s="38"/>
    </row>
    <row r="62" spans="1:8" ht="18" customHeight="1" x14ac:dyDescent="0.25">
      <c r="A62" s="435"/>
      <c r="B62" s="438"/>
      <c r="C62" s="440" t="s">
        <v>1491</v>
      </c>
      <c r="D62" s="441"/>
      <c r="E62" s="441"/>
      <c r="F62" s="441"/>
      <c r="G62" s="441"/>
      <c r="H62" s="442"/>
    </row>
    <row r="63" spans="1:8" ht="18.75" x14ac:dyDescent="0.3">
      <c r="A63" s="435"/>
      <c r="B63" s="439"/>
      <c r="C63" s="202">
        <v>180000</v>
      </c>
      <c r="D63" s="202">
        <v>173760</v>
      </c>
      <c r="E63" s="202">
        <v>63974</v>
      </c>
      <c r="F63" s="202">
        <v>31711.7</v>
      </c>
      <c r="G63" s="132"/>
      <c r="H63" s="375">
        <f>C63+D63+E63+F63</f>
        <v>449445.7</v>
      </c>
    </row>
    <row r="64" spans="1:8" ht="18" x14ac:dyDescent="0.25">
      <c r="A64" s="436"/>
      <c r="B64" s="364" t="s">
        <v>1515</v>
      </c>
      <c r="C64" s="375">
        <f>C59+C63</f>
        <v>200000</v>
      </c>
      <c r="D64" s="375">
        <f>D59+D63</f>
        <v>186924.9</v>
      </c>
      <c r="E64" s="375">
        <f>E63</f>
        <v>63974</v>
      </c>
      <c r="F64" s="375">
        <f>F63</f>
        <v>31711.7</v>
      </c>
      <c r="G64" s="376"/>
      <c r="H64" s="375">
        <f>C64+D64+E64+F64</f>
        <v>482610.60000000003</v>
      </c>
    </row>
    <row r="65" spans="1:8" ht="15.75" customHeight="1" x14ac:dyDescent="0.25">
      <c r="A65" s="434">
        <v>9</v>
      </c>
      <c r="B65" s="437" t="s">
        <v>1499</v>
      </c>
      <c r="C65" s="453" t="s">
        <v>1489</v>
      </c>
      <c r="D65" s="454"/>
      <c r="E65" s="454"/>
      <c r="F65" s="454"/>
      <c r="G65" s="454"/>
      <c r="H65" s="461"/>
    </row>
    <row r="66" spans="1:8" ht="18" x14ac:dyDescent="0.25">
      <c r="A66" s="435"/>
      <c r="B66" s="452"/>
      <c r="C66" s="118">
        <v>5169.1779999999999</v>
      </c>
      <c r="D66" s="118">
        <v>4190.415</v>
      </c>
      <c r="E66" s="118">
        <v>4197.9949999999999</v>
      </c>
      <c r="F66" s="118">
        <v>40</v>
      </c>
      <c r="G66" s="118">
        <v>12.994999999999999</v>
      </c>
      <c r="H66" s="109">
        <f>SUM(C66:G66)</f>
        <v>13610.583000000001</v>
      </c>
    </row>
    <row r="67" spans="1:8" ht="15.75" customHeight="1" x14ac:dyDescent="0.25">
      <c r="A67" s="435"/>
      <c r="B67" s="452"/>
      <c r="C67" s="459" t="s">
        <v>1490</v>
      </c>
      <c r="D67" s="459"/>
      <c r="E67" s="459"/>
      <c r="F67" s="459"/>
      <c r="G67" s="459"/>
      <c r="H67" s="459"/>
    </row>
    <row r="68" spans="1:8" ht="23.25" customHeight="1" x14ac:dyDescent="0.25">
      <c r="A68" s="435"/>
      <c r="B68" s="452"/>
      <c r="C68" s="429">
        <v>2256.9459999999999</v>
      </c>
      <c r="D68" s="429">
        <v>7449.3</v>
      </c>
      <c r="E68" s="429">
        <v>7297.6</v>
      </c>
      <c r="F68" s="429">
        <v>2191.8000000000002</v>
      </c>
      <c r="G68" s="429">
        <v>221.8</v>
      </c>
      <c r="H68" s="378">
        <f>G68+F68+E68+D68+C68</f>
        <v>19417.446</v>
      </c>
    </row>
    <row r="69" spans="1:8" ht="18" customHeight="1" x14ac:dyDescent="0.25">
      <c r="A69" s="435"/>
      <c r="B69" s="452"/>
      <c r="C69" s="459" t="s">
        <v>1491</v>
      </c>
      <c r="D69" s="459"/>
      <c r="E69" s="459"/>
      <c r="F69" s="459"/>
      <c r="G69" s="459"/>
      <c r="H69" s="459"/>
    </row>
    <row r="70" spans="1:8" ht="15" customHeight="1" x14ac:dyDescent="0.25">
      <c r="A70" s="435"/>
      <c r="B70" s="460"/>
      <c r="C70" s="202">
        <v>6640</v>
      </c>
      <c r="D70" s="202">
        <v>500</v>
      </c>
      <c r="E70" s="202">
        <v>400</v>
      </c>
      <c r="F70" s="202">
        <v>400</v>
      </c>
      <c r="G70" s="202">
        <v>3000</v>
      </c>
      <c r="H70" s="109">
        <f>G70+F70+E70+D70+C70</f>
        <v>10940</v>
      </c>
    </row>
    <row r="71" spans="1:8" ht="20.25" customHeight="1" x14ac:dyDescent="0.25">
      <c r="A71" s="436"/>
      <c r="B71" s="364" t="s">
        <v>1515</v>
      </c>
      <c r="C71" s="378">
        <f t="shared" ref="C71:H71" si="0">C66+C68+C70</f>
        <v>14066.124</v>
      </c>
      <c r="D71" s="378">
        <f t="shared" si="0"/>
        <v>12139.715</v>
      </c>
      <c r="E71" s="378">
        <f t="shared" si="0"/>
        <v>11895.595000000001</v>
      </c>
      <c r="F71" s="378">
        <f t="shared" si="0"/>
        <v>2631.8</v>
      </c>
      <c r="G71" s="378">
        <f t="shared" si="0"/>
        <v>3234.7950000000001</v>
      </c>
      <c r="H71" s="378">
        <f t="shared" si="0"/>
        <v>43968.029000000002</v>
      </c>
    </row>
    <row r="72" spans="1:8" ht="15.75" customHeight="1" x14ac:dyDescent="0.25">
      <c r="A72" s="434">
        <v>10</v>
      </c>
      <c r="B72" s="437" t="s">
        <v>1500</v>
      </c>
      <c r="C72" s="440" t="s">
        <v>1489</v>
      </c>
      <c r="D72" s="441"/>
      <c r="E72" s="441"/>
      <c r="F72" s="441"/>
      <c r="G72" s="441"/>
      <c r="H72" s="442"/>
    </row>
    <row r="73" spans="1:8" ht="18" customHeight="1" x14ac:dyDescent="0.25">
      <c r="A73" s="435"/>
      <c r="B73" s="438"/>
      <c r="C73" s="379"/>
      <c r="D73" s="379"/>
      <c r="E73" s="379">
        <v>3035</v>
      </c>
      <c r="F73" s="379">
        <v>2497</v>
      </c>
      <c r="G73" s="379"/>
      <c r="H73" s="378">
        <f>E73+F73</f>
        <v>5532</v>
      </c>
    </row>
    <row r="74" spans="1:8" ht="15.75" customHeight="1" x14ac:dyDescent="0.25">
      <c r="A74" s="435"/>
      <c r="B74" s="438"/>
      <c r="C74" s="440" t="s">
        <v>1490</v>
      </c>
      <c r="D74" s="441"/>
      <c r="E74" s="441"/>
      <c r="F74" s="441"/>
      <c r="G74" s="441"/>
      <c r="H74" s="442"/>
    </row>
    <row r="75" spans="1:8" ht="17.25" customHeight="1" x14ac:dyDescent="0.25">
      <c r="A75" s="435"/>
      <c r="B75" s="438"/>
      <c r="C75" s="230">
        <v>19.420000000000002</v>
      </c>
      <c r="D75" s="230">
        <v>591.29999999999995</v>
      </c>
      <c r="E75" s="230">
        <v>1935.4</v>
      </c>
      <c r="F75" s="230">
        <v>3395.4</v>
      </c>
      <c r="G75" s="230">
        <v>8.3000000000000007</v>
      </c>
      <c r="H75" s="378">
        <f>C75+D75+E75+F75+G75</f>
        <v>5949.8200000000006</v>
      </c>
    </row>
    <row r="76" spans="1:8" ht="18" customHeight="1" x14ac:dyDescent="0.25">
      <c r="A76" s="435"/>
      <c r="B76" s="438"/>
      <c r="C76" s="459" t="s">
        <v>1491</v>
      </c>
      <c r="D76" s="459"/>
      <c r="E76" s="459"/>
      <c r="F76" s="459"/>
      <c r="G76" s="459"/>
      <c r="H76" s="459"/>
    </row>
    <row r="77" spans="1:8" ht="21" customHeight="1" x14ac:dyDescent="0.25">
      <c r="A77" s="435"/>
      <c r="B77" s="439"/>
      <c r="C77" s="230">
        <v>10749.1</v>
      </c>
      <c r="D77" s="230">
        <v>12601.5</v>
      </c>
      <c r="E77" s="230">
        <v>1637.7</v>
      </c>
      <c r="F77" s="230">
        <v>19780.7</v>
      </c>
      <c r="G77" s="230">
        <v>149692.4</v>
      </c>
      <c r="H77" s="378">
        <f>C77+D77+E77+F77+G77</f>
        <v>194461.4</v>
      </c>
    </row>
    <row r="78" spans="1:8" ht="18" x14ac:dyDescent="0.25">
      <c r="A78" s="436"/>
      <c r="B78" s="364" t="s">
        <v>1515</v>
      </c>
      <c r="C78" s="380">
        <f>C75+C77</f>
        <v>10768.52</v>
      </c>
      <c r="D78" s="380">
        <f>D75+D77</f>
        <v>13192.8</v>
      </c>
      <c r="E78" s="380">
        <f>E73+E75+E77</f>
        <v>6608.0999999999995</v>
      </c>
      <c r="F78" s="380">
        <f>F73+F75+F77</f>
        <v>25673.1</v>
      </c>
      <c r="G78" s="380">
        <f>G75+G77</f>
        <v>149700.69999999998</v>
      </c>
      <c r="H78" s="378">
        <f>C78+D78+E78+F78+G78</f>
        <v>205943.21999999997</v>
      </c>
    </row>
    <row r="79" spans="1:8" ht="15.75" customHeight="1" x14ac:dyDescent="0.25">
      <c r="A79" s="434">
        <v>11</v>
      </c>
      <c r="B79" s="437" t="s">
        <v>1501</v>
      </c>
      <c r="C79" s="440" t="s">
        <v>1489</v>
      </c>
      <c r="D79" s="441"/>
      <c r="E79" s="441"/>
      <c r="F79" s="441"/>
      <c r="G79" s="441"/>
      <c r="H79" s="442"/>
    </row>
    <row r="80" spans="1:8" ht="25.5" customHeight="1" x14ac:dyDescent="0.25">
      <c r="A80" s="435"/>
      <c r="B80" s="438"/>
      <c r="C80" s="381">
        <v>9994.4</v>
      </c>
      <c r="D80" s="381">
        <v>12850.8</v>
      </c>
      <c r="E80" s="381">
        <v>9818.5</v>
      </c>
      <c r="F80" s="381">
        <v>4795.6000000000004</v>
      </c>
      <c r="G80" s="381">
        <v>10738.6</v>
      </c>
      <c r="H80" s="378">
        <f>C80+D80+E80+F80+G80</f>
        <v>48197.899999999994</v>
      </c>
    </row>
    <row r="81" spans="1:8" ht="15.75" customHeight="1" x14ac:dyDescent="0.25">
      <c r="A81" s="435"/>
      <c r="B81" s="438"/>
      <c r="C81" s="440" t="s">
        <v>1490</v>
      </c>
      <c r="D81" s="441"/>
      <c r="E81" s="441"/>
      <c r="F81" s="441"/>
      <c r="G81" s="441"/>
      <c r="H81" s="442"/>
    </row>
    <row r="82" spans="1:8" ht="20.25" customHeight="1" x14ac:dyDescent="0.25">
      <c r="A82" s="435"/>
      <c r="B82" s="438"/>
      <c r="C82" s="202">
        <v>1126.3</v>
      </c>
      <c r="D82" s="202">
        <v>2319.6999999999998</v>
      </c>
      <c r="E82" s="202">
        <v>600</v>
      </c>
      <c r="F82" s="202">
        <v>1300</v>
      </c>
      <c r="G82" s="202">
        <v>1925</v>
      </c>
      <c r="H82" s="378">
        <f>C82+D82+E82+F82+G82</f>
        <v>7271</v>
      </c>
    </row>
    <row r="83" spans="1:8" ht="18" customHeight="1" x14ac:dyDescent="0.25">
      <c r="A83" s="435"/>
      <c r="B83" s="438"/>
      <c r="C83" s="440" t="s">
        <v>1491</v>
      </c>
      <c r="D83" s="441"/>
      <c r="E83" s="441"/>
      <c r="F83" s="441"/>
      <c r="G83" s="441"/>
      <c r="H83" s="442"/>
    </row>
    <row r="84" spans="1:8" ht="15" customHeight="1" x14ac:dyDescent="0.25">
      <c r="A84" s="435"/>
      <c r="B84" s="439"/>
      <c r="C84" s="382">
        <v>19204.3</v>
      </c>
      <c r="D84" s="382">
        <v>25022.799999999999</v>
      </c>
      <c r="E84" s="382">
        <v>13570.9</v>
      </c>
      <c r="F84" s="382">
        <v>13883.3</v>
      </c>
      <c r="G84" s="382">
        <v>15209.9</v>
      </c>
      <c r="H84" s="378">
        <f>C84+D84+E84+F84+G84</f>
        <v>86891.199999999997</v>
      </c>
    </row>
    <row r="85" spans="1:8" x14ac:dyDescent="0.25">
      <c r="A85" s="436"/>
      <c r="B85" s="364" t="s">
        <v>1515</v>
      </c>
      <c r="C85" s="374"/>
      <c r="D85" s="368"/>
      <c r="E85" s="368"/>
      <c r="F85" s="368"/>
      <c r="G85" s="368"/>
      <c r="H85" s="368"/>
    </row>
    <row r="86" spans="1:8" ht="15.75" customHeight="1" x14ac:dyDescent="0.25">
      <c r="A86" s="434">
        <v>12</v>
      </c>
      <c r="B86" s="437" t="s">
        <v>1502</v>
      </c>
      <c r="C86" s="440" t="s">
        <v>1489</v>
      </c>
      <c r="D86" s="441"/>
      <c r="E86" s="441"/>
      <c r="F86" s="441"/>
      <c r="G86" s="441"/>
      <c r="H86" s="442"/>
    </row>
    <row r="87" spans="1:8" ht="13.5" customHeight="1" x14ac:dyDescent="0.25">
      <c r="A87" s="435"/>
      <c r="B87" s="438"/>
      <c r="C87" s="431"/>
      <c r="D87" s="38"/>
      <c r="E87" s="38"/>
      <c r="F87" s="38"/>
      <c r="G87" s="38"/>
      <c r="H87" s="38"/>
    </row>
    <row r="88" spans="1:8" ht="15.75" customHeight="1" x14ac:dyDescent="0.25">
      <c r="A88" s="435"/>
      <c r="B88" s="438"/>
      <c r="C88" s="440" t="s">
        <v>1490</v>
      </c>
      <c r="D88" s="441"/>
      <c r="E88" s="441"/>
      <c r="F88" s="441"/>
      <c r="G88" s="441"/>
      <c r="H88" s="442"/>
    </row>
    <row r="89" spans="1:8" ht="17.25" customHeight="1" x14ac:dyDescent="0.25">
      <c r="A89" s="435"/>
      <c r="B89" s="438"/>
      <c r="C89" s="230">
        <v>117.1</v>
      </c>
      <c r="D89" s="230">
        <v>83</v>
      </c>
      <c r="E89" s="230">
        <v>85.3</v>
      </c>
      <c r="F89" s="230">
        <v>87.3</v>
      </c>
      <c r="G89" s="230">
        <v>89.3</v>
      </c>
      <c r="H89" s="378">
        <f>C89+D89+E89+F89+G89</f>
        <v>462</v>
      </c>
    </row>
    <row r="90" spans="1:8" ht="18" customHeight="1" x14ac:dyDescent="0.25">
      <c r="A90" s="435"/>
      <c r="B90" s="438"/>
      <c r="C90" s="440" t="s">
        <v>1491</v>
      </c>
      <c r="D90" s="441"/>
      <c r="E90" s="441"/>
      <c r="F90" s="441"/>
      <c r="G90" s="441"/>
      <c r="H90" s="442"/>
    </row>
    <row r="91" spans="1:8" ht="15" customHeight="1" x14ac:dyDescent="0.25">
      <c r="A91" s="435"/>
      <c r="B91" s="439"/>
      <c r="C91" s="374"/>
      <c r="D91" s="368"/>
      <c r="E91" s="368"/>
      <c r="F91" s="368"/>
      <c r="G91" s="368"/>
      <c r="H91" s="368"/>
    </row>
    <row r="92" spans="1:8" x14ac:dyDescent="0.25">
      <c r="A92" s="436"/>
      <c r="B92" s="364" t="s">
        <v>1515</v>
      </c>
      <c r="C92" s="374"/>
      <c r="D92" s="368"/>
      <c r="E92" s="368"/>
      <c r="F92" s="368"/>
      <c r="G92" s="368"/>
      <c r="H92" s="368"/>
    </row>
    <row r="93" spans="1:8" ht="15.75" customHeight="1" x14ac:dyDescent="0.25">
      <c r="A93" s="434">
        <v>13</v>
      </c>
      <c r="B93" s="437" t="s">
        <v>1503</v>
      </c>
      <c r="C93" s="440" t="s">
        <v>1489</v>
      </c>
      <c r="D93" s="441"/>
      <c r="E93" s="441"/>
      <c r="F93" s="441"/>
      <c r="G93" s="441"/>
      <c r="H93" s="442"/>
    </row>
    <row r="94" spans="1:8" ht="13.5" customHeight="1" x14ac:dyDescent="0.25">
      <c r="A94" s="435"/>
      <c r="B94" s="438"/>
      <c r="C94" s="431"/>
      <c r="D94" s="38"/>
      <c r="E94" s="38"/>
      <c r="F94" s="38"/>
      <c r="G94" s="38"/>
      <c r="H94" s="38"/>
    </row>
    <row r="95" spans="1:8" ht="15.75" customHeight="1" x14ac:dyDescent="0.25">
      <c r="A95" s="435"/>
      <c r="B95" s="438"/>
      <c r="C95" s="440" t="s">
        <v>1490</v>
      </c>
      <c r="D95" s="441"/>
      <c r="E95" s="441"/>
      <c r="F95" s="441"/>
      <c r="G95" s="441"/>
      <c r="H95" s="442"/>
    </row>
    <row r="96" spans="1:8" ht="21" customHeight="1" x14ac:dyDescent="0.25">
      <c r="A96" s="435"/>
      <c r="B96" s="438"/>
      <c r="C96" s="230">
        <v>52.6</v>
      </c>
      <c r="D96" s="230">
        <v>390.9</v>
      </c>
      <c r="E96" s="230">
        <v>277</v>
      </c>
      <c r="F96" s="38"/>
      <c r="G96" s="38"/>
      <c r="H96" s="383">
        <f>C96+D96+E96</f>
        <v>720.5</v>
      </c>
    </row>
    <row r="97" spans="1:8" ht="18" customHeight="1" x14ac:dyDescent="0.25">
      <c r="A97" s="435"/>
      <c r="B97" s="438"/>
      <c r="C97" s="440" t="s">
        <v>1491</v>
      </c>
      <c r="D97" s="441"/>
      <c r="E97" s="441"/>
      <c r="F97" s="441"/>
      <c r="G97" s="441"/>
      <c r="H97" s="442"/>
    </row>
    <row r="98" spans="1:8" ht="15" customHeight="1" x14ac:dyDescent="0.25">
      <c r="A98" s="435"/>
      <c r="B98" s="439"/>
      <c r="C98" s="374"/>
      <c r="D98" s="368"/>
      <c r="E98" s="368"/>
      <c r="F98" s="368"/>
      <c r="G98" s="368"/>
      <c r="H98" s="368"/>
    </row>
    <row r="99" spans="1:8" ht="18" x14ac:dyDescent="0.25">
      <c r="A99" s="436"/>
      <c r="B99" s="364" t="s">
        <v>1515</v>
      </c>
      <c r="C99" s="383">
        <f>C96</f>
        <v>52.6</v>
      </c>
      <c r="D99" s="383">
        <f>D96</f>
        <v>390.9</v>
      </c>
      <c r="E99" s="383">
        <f>E96</f>
        <v>277</v>
      </c>
      <c r="F99" s="383"/>
      <c r="G99" s="383"/>
      <c r="H99" s="383">
        <f>C99+D99+E99</f>
        <v>720.5</v>
      </c>
    </row>
    <row r="100" spans="1:8" ht="15.75" customHeight="1" x14ac:dyDescent="0.25">
      <c r="A100" s="434">
        <v>14</v>
      </c>
      <c r="B100" s="437" t="s">
        <v>1504</v>
      </c>
      <c r="C100" s="453" t="s">
        <v>1489</v>
      </c>
      <c r="D100" s="454"/>
      <c r="E100" s="454"/>
      <c r="F100" s="454"/>
      <c r="G100" s="454"/>
      <c r="H100" s="442"/>
    </row>
    <row r="101" spans="1:8" ht="18" x14ac:dyDescent="0.25">
      <c r="A101" s="435"/>
      <c r="B101" s="452"/>
      <c r="C101" s="230">
        <v>537.79999999999995</v>
      </c>
      <c r="D101" s="230">
        <v>849.8</v>
      </c>
      <c r="E101" s="230">
        <v>2063.3000000000002</v>
      </c>
      <c r="F101" s="230">
        <v>1040.4000000000001</v>
      </c>
      <c r="G101" s="230">
        <v>270</v>
      </c>
      <c r="H101" s="383">
        <f>C101+D101+E101+F101+G101</f>
        <v>4761.3</v>
      </c>
    </row>
    <row r="102" spans="1:8" ht="15.75" customHeight="1" x14ac:dyDescent="0.25">
      <c r="A102" s="435"/>
      <c r="B102" s="438"/>
      <c r="C102" s="455" t="s">
        <v>1490</v>
      </c>
      <c r="D102" s="456"/>
      <c r="E102" s="456"/>
      <c r="F102" s="456"/>
      <c r="G102" s="456"/>
      <c r="H102" s="448"/>
    </row>
    <row r="103" spans="1:8" ht="15.75" customHeight="1" x14ac:dyDescent="0.25">
      <c r="A103" s="435"/>
      <c r="B103" s="452"/>
      <c r="C103" s="230">
        <v>1978.2</v>
      </c>
      <c r="D103" s="230">
        <v>2862</v>
      </c>
      <c r="E103" s="230">
        <v>7148.6</v>
      </c>
      <c r="F103" s="230">
        <v>9483.7000000000007</v>
      </c>
      <c r="G103" s="230">
        <v>16330.3</v>
      </c>
      <c r="H103" s="383">
        <f>C103+D103+E103+F103+G103</f>
        <v>37802.800000000003</v>
      </c>
    </row>
    <row r="104" spans="1:8" ht="18" customHeight="1" x14ac:dyDescent="0.25">
      <c r="A104" s="435"/>
      <c r="B104" s="438"/>
      <c r="C104" s="457" t="s">
        <v>1491</v>
      </c>
      <c r="D104" s="458"/>
      <c r="E104" s="458"/>
      <c r="F104" s="458"/>
      <c r="G104" s="458"/>
      <c r="H104" s="442"/>
    </row>
    <row r="105" spans="1:8" ht="15" customHeight="1" x14ac:dyDescent="0.25">
      <c r="A105" s="435"/>
      <c r="B105" s="439"/>
      <c r="C105" s="374"/>
      <c r="D105" s="368"/>
      <c r="E105" s="368"/>
      <c r="F105" s="368"/>
      <c r="G105" s="368"/>
      <c r="H105" s="368"/>
    </row>
    <row r="106" spans="1:8" ht="18" x14ac:dyDescent="0.25">
      <c r="A106" s="436"/>
      <c r="B106" s="364" t="s">
        <v>1515</v>
      </c>
      <c r="C106" s="383">
        <f>C101+C103</f>
        <v>2516</v>
      </c>
      <c r="D106" s="383">
        <f>D101+D103</f>
        <v>3711.8</v>
      </c>
      <c r="E106" s="383">
        <f>E101+E103</f>
        <v>9211.9000000000015</v>
      </c>
      <c r="F106" s="383">
        <f>F101+F103</f>
        <v>10524.1</v>
      </c>
      <c r="G106" s="383">
        <f>G101+G103</f>
        <v>16600.3</v>
      </c>
      <c r="H106" s="383">
        <f>C106+D106+E106+F106+G106</f>
        <v>42564.100000000006</v>
      </c>
    </row>
    <row r="107" spans="1:8" ht="15.75" customHeight="1" x14ac:dyDescent="0.25">
      <c r="A107" s="434">
        <v>15</v>
      </c>
      <c r="B107" s="437" t="s">
        <v>1505</v>
      </c>
      <c r="C107" s="440" t="s">
        <v>1489</v>
      </c>
      <c r="D107" s="441"/>
      <c r="E107" s="441"/>
      <c r="F107" s="441"/>
      <c r="G107" s="441"/>
      <c r="H107" s="442"/>
    </row>
    <row r="108" spans="1:8" ht="13.5" customHeight="1" x14ac:dyDescent="0.25">
      <c r="A108" s="435"/>
      <c r="B108" s="438"/>
      <c r="C108" s="431"/>
      <c r="D108" s="38"/>
      <c r="E108" s="38"/>
      <c r="F108" s="38"/>
      <c r="G108" s="38"/>
      <c r="H108" s="38"/>
    </row>
    <row r="109" spans="1:8" ht="15.75" customHeight="1" x14ac:dyDescent="0.25">
      <c r="A109" s="435"/>
      <c r="B109" s="438"/>
      <c r="C109" s="440" t="s">
        <v>1490</v>
      </c>
      <c r="D109" s="441"/>
      <c r="E109" s="441"/>
      <c r="F109" s="441"/>
      <c r="G109" s="441"/>
      <c r="H109" s="442"/>
    </row>
    <row r="110" spans="1:8" ht="13.5" customHeight="1" x14ac:dyDescent="0.25">
      <c r="A110" s="435"/>
      <c r="B110" s="438"/>
      <c r="C110" s="431"/>
      <c r="D110" s="38"/>
      <c r="E110" s="38"/>
      <c r="F110" s="38"/>
      <c r="G110" s="38"/>
      <c r="H110" s="38"/>
    </row>
    <row r="111" spans="1:8" ht="18" customHeight="1" x14ac:dyDescent="0.25">
      <c r="A111" s="435"/>
      <c r="B111" s="438"/>
      <c r="C111" s="440" t="s">
        <v>1491</v>
      </c>
      <c r="D111" s="441"/>
      <c r="E111" s="441"/>
      <c r="F111" s="441"/>
      <c r="G111" s="441"/>
      <c r="H111" s="442"/>
    </row>
    <row r="112" spans="1:8" ht="15" customHeight="1" x14ac:dyDescent="0.25">
      <c r="A112" s="435"/>
      <c r="B112" s="439"/>
      <c r="C112" s="374"/>
      <c r="D112" s="368"/>
      <c r="E112" s="368"/>
      <c r="F112" s="368"/>
      <c r="G112" s="368"/>
      <c r="H112" s="368"/>
    </row>
    <row r="113" spans="1:8" x14ac:dyDescent="0.25">
      <c r="A113" s="436"/>
      <c r="B113" s="364" t="s">
        <v>1515</v>
      </c>
      <c r="C113" s="374"/>
      <c r="D113" s="368"/>
      <c r="E113" s="368"/>
      <c r="F113" s="368"/>
      <c r="G113" s="368"/>
      <c r="H113" s="368"/>
    </row>
    <row r="114" spans="1:8" ht="15.75" customHeight="1" x14ac:dyDescent="0.25">
      <c r="A114" s="434">
        <v>16</v>
      </c>
      <c r="B114" s="437" t="s">
        <v>1506</v>
      </c>
      <c r="C114" s="440" t="s">
        <v>1489</v>
      </c>
      <c r="D114" s="441"/>
      <c r="E114" s="441"/>
      <c r="F114" s="441"/>
      <c r="G114" s="441"/>
      <c r="H114" s="442"/>
    </row>
    <row r="115" spans="1:8" ht="13.5" customHeight="1" x14ac:dyDescent="0.25">
      <c r="A115" s="435"/>
      <c r="B115" s="438"/>
      <c r="C115" s="431"/>
      <c r="D115" s="38"/>
      <c r="E115" s="38"/>
      <c r="F115" s="38"/>
      <c r="G115" s="38"/>
      <c r="H115" s="38"/>
    </row>
    <row r="116" spans="1:8" ht="15.75" customHeight="1" x14ac:dyDescent="0.25">
      <c r="A116" s="435"/>
      <c r="B116" s="438"/>
      <c r="C116" s="440" t="s">
        <v>1490</v>
      </c>
      <c r="D116" s="441"/>
      <c r="E116" s="441"/>
      <c r="F116" s="441"/>
      <c r="G116" s="441"/>
      <c r="H116" s="442"/>
    </row>
    <row r="117" spans="1:8" ht="23.25" customHeight="1" x14ac:dyDescent="0.25">
      <c r="A117" s="435"/>
      <c r="B117" s="438"/>
      <c r="C117" s="431">
        <v>22.8</v>
      </c>
      <c r="D117" s="38">
        <v>8.8000000000000007</v>
      </c>
      <c r="E117" s="38"/>
      <c r="F117" s="38"/>
      <c r="G117" s="38"/>
      <c r="H117" s="38"/>
    </row>
    <row r="118" spans="1:8" ht="18" customHeight="1" x14ac:dyDescent="0.25">
      <c r="A118" s="435"/>
      <c r="B118" s="438"/>
      <c r="C118" s="440" t="s">
        <v>1491</v>
      </c>
      <c r="D118" s="441"/>
      <c r="E118" s="441"/>
      <c r="F118" s="441"/>
      <c r="G118" s="441"/>
      <c r="H118" s="442"/>
    </row>
    <row r="119" spans="1:8" ht="15" customHeight="1" x14ac:dyDescent="0.25">
      <c r="A119" s="435"/>
      <c r="B119" s="439"/>
      <c r="C119" s="374"/>
      <c r="D119" s="368"/>
      <c r="E119" s="368"/>
      <c r="F119" s="368"/>
      <c r="G119" s="368"/>
      <c r="H119" s="368"/>
    </row>
    <row r="120" spans="1:8" x14ac:dyDescent="0.25">
      <c r="A120" s="436"/>
      <c r="B120" s="364" t="s">
        <v>1515</v>
      </c>
      <c r="C120" s="374"/>
      <c r="D120" s="368"/>
      <c r="E120" s="368"/>
      <c r="F120" s="368"/>
      <c r="G120" s="368"/>
      <c r="H120" s="368"/>
    </row>
    <row r="121" spans="1:8" ht="15.75" customHeight="1" x14ac:dyDescent="0.25">
      <c r="A121" s="434">
        <v>17</v>
      </c>
      <c r="B121" s="437" t="s">
        <v>1507</v>
      </c>
      <c r="C121" s="440" t="s">
        <v>1489</v>
      </c>
      <c r="D121" s="441"/>
      <c r="E121" s="441"/>
      <c r="F121" s="441"/>
      <c r="G121" s="441"/>
      <c r="H121" s="442"/>
    </row>
    <row r="122" spans="1:8" ht="13.5" customHeight="1" x14ac:dyDescent="0.25">
      <c r="A122" s="435"/>
      <c r="B122" s="438"/>
      <c r="C122" s="431"/>
      <c r="D122" s="38"/>
      <c r="E122" s="38"/>
      <c r="F122" s="38"/>
      <c r="G122" s="38"/>
      <c r="H122" s="38"/>
    </row>
    <row r="123" spans="1:8" ht="15.75" customHeight="1" x14ac:dyDescent="0.25">
      <c r="A123" s="435"/>
      <c r="B123" s="438"/>
      <c r="C123" s="440" t="s">
        <v>1490</v>
      </c>
      <c r="D123" s="441"/>
      <c r="E123" s="441"/>
      <c r="F123" s="441"/>
      <c r="G123" s="441"/>
      <c r="H123" s="442"/>
    </row>
    <row r="124" spans="1:8" ht="13.5" customHeight="1" x14ac:dyDescent="0.25">
      <c r="A124" s="435"/>
      <c r="B124" s="438"/>
      <c r="C124" s="431"/>
      <c r="D124" s="38"/>
      <c r="E124" s="38"/>
      <c r="F124" s="38"/>
      <c r="G124" s="38"/>
      <c r="H124" s="38"/>
    </row>
    <row r="125" spans="1:8" ht="18" customHeight="1" x14ac:dyDescent="0.25">
      <c r="A125" s="435"/>
      <c r="B125" s="438"/>
      <c r="C125" s="440" t="s">
        <v>1491</v>
      </c>
      <c r="D125" s="441"/>
      <c r="E125" s="441"/>
      <c r="F125" s="441"/>
      <c r="G125" s="441"/>
      <c r="H125" s="442"/>
    </row>
    <row r="126" spans="1:8" ht="15" customHeight="1" x14ac:dyDescent="0.25">
      <c r="A126" s="435"/>
      <c r="B126" s="439"/>
      <c r="C126" s="374"/>
      <c r="D126" s="368"/>
      <c r="E126" s="368"/>
      <c r="F126" s="368"/>
      <c r="G126" s="368"/>
      <c r="H126" s="368"/>
    </row>
    <row r="127" spans="1:8" x14ac:dyDescent="0.25">
      <c r="A127" s="436"/>
      <c r="B127" s="364" t="s">
        <v>1515</v>
      </c>
      <c r="C127" s="374"/>
      <c r="D127" s="368"/>
      <c r="E127" s="368"/>
      <c r="F127" s="368"/>
      <c r="G127" s="368"/>
      <c r="H127" s="368"/>
    </row>
    <row r="128" spans="1:8" ht="15.75" customHeight="1" x14ac:dyDescent="0.25">
      <c r="A128" s="434">
        <v>18</v>
      </c>
      <c r="B128" s="437" t="s">
        <v>1508</v>
      </c>
      <c r="C128" s="440" t="s">
        <v>1489</v>
      </c>
      <c r="D128" s="441"/>
      <c r="E128" s="441"/>
      <c r="F128" s="441"/>
      <c r="G128" s="441"/>
      <c r="H128" s="442"/>
    </row>
    <row r="129" spans="1:8" ht="19.5" customHeight="1" x14ac:dyDescent="0.25">
      <c r="A129" s="435"/>
      <c r="B129" s="438"/>
      <c r="C129" s="381">
        <v>9715.1</v>
      </c>
      <c r="D129" s="381">
        <v>8837</v>
      </c>
      <c r="E129" s="381">
        <v>1464.5</v>
      </c>
      <c r="F129" s="381">
        <v>1841.8</v>
      </c>
      <c r="G129" s="428"/>
      <c r="H129" s="134">
        <f>C129+D129+E129+F129</f>
        <v>21858.399999999998</v>
      </c>
    </row>
    <row r="130" spans="1:8" ht="15.75" customHeight="1" x14ac:dyDescent="0.25">
      <c r="A130" s="435"/>
      <c r="B130" s="438"/>
      <c r="C130" s="443" t="s">
        <v>1490</v>
      </c>
      <c r="D130" s="444"/>
      <c r="E130" s="444"/>
      <c r="F130" s="444"/>
      <c r="G130" s="444"/>
      <c r="H130" s="445"/>
    </row>
    <row r="131" spans="1:8" ht="21" customHeight="1" x14ac:dyDescent="0.25">
      <c r="A131" s="435"/>
      <c r="B131" s="438"/>
      <c r="C131" s="428">
        <v>1073</v>
      </c>
      <c r="D131" s="428"/>
      <c r="E131" s="428"/>
      <c r="F131" s="428"/>
      <c r="G131" s="428"/>
      <c r="H131" s="134">
        <f>C131</f>
        <v>1073</v>
      </c>
    </row>
    <row r="132" spans="1:8" ht="18" customHeight="1" x14ac:dyDescent="0.25">
      <c r="A132" s="435"/>
      <c r="B132" s="438"/>
      <c r="C132" s="446" t="s">
        <v>1491</v>
      </c>
      <c r="D132" s="447"/>
      <c r="E132" s="447"/>
      <c r="F132" s="447"/>
      <c r="G132" s="447"/>
      <c r="H132" s="448"/>
    </row>
    <row r="133" spans="1:8" ht="15" customHeight="1" x14ac:dyDescent="0.3">
      <c r="A133" s="435"/>
      <c r="B133" s="439"/>
      <c r="C133" s="384"/>
      <c r="D133" s="132"/>
      <c r="E133" s="132"/>
      <c r="F133" s="132"/>
      <c r="G133" s="132"/>
      <c r="H133" s="132"/>
    </row>
    <row r="134" spans="1:8" ht="18" x14ac:dyDescent="0.25">
      <c r="A134" s="436"/>
      <c r="B134" s="364" t="s">
        <v>1515</v>
      </c>
      <c r="C134" s="134">
        <f>C129+C131</f>
        <v>10788.1</v>
      </c>
      <c r="D134" s="134">
        <f>D129</f>
        <v>8837</v>
      </c>
      <c r="E134" s="134">
        <f>E129</f>
        <v>1464.5</v>
      </c>
      <c r="F134" s="134">
        <f>F129</f>
        <v>1841.8</v>
      </c>
      <c r="G134" s="134"/>
      <c r="H134" s="134">
        <f>C134+D134+E134+F134</f>
        <v>22931.399999999998</v>
      </c>
    </row>
    <row r="135" spans="1:8" ht="15.75" customHeight="1" x14ac:dyDescent="0.25">
      <c r="A135" s="434">
        <v>19</v>
      </c>
      <c r="B135" s="437" t="s">
        <v>1509</v>
      </c>
      <c r="C135" s="449" t="s">
        <v>1489</v>
      </c>
      <c r="D135" s="450"/>
      <c r="E135" s="450"/>
      <c r="F135" s="450"/>
      <c r="G135" s="450"/>
      <c r="H135" s="451"/>
    </row>
    <row r="136" spans="1:8" ht="21" customHeight="1" x14ac:dyDescent="0.25">
      <c r="A136" s="435"/>
      <c r="B136" s="438"/>
      <c r="C136" s="428">
        <v>1183.26</v>
      </c>
      <c r="D136" s="428"/>
      <c r="E136" s="428">
        <v>2556.3000000000002</v>
      </c>
      <c r="F136" s="428"/>
      <c r="G136" s="428"/>
      <c r="H136" s="134">
        <f>C136+E136</f>
        <v>3739.5600000000004</v>
      </c>
    </row>
    <row r="137" spans="1:8" ht="15.75" customHeight="1" x14ac:dyDescent="0.25">
      <c r="A137" s="435"/>
      <c r="B137" s="438"/>
      <c r="C137" s="449" t="s">
        <v>1490</v>
      </c>
      <c r="D137" s="450"/>
      <c r="E137" s="450"/>
      <c r="F137" s="450"/>
      <c r="G137" s="450"/>
      <c r="H137" s="451"/>
    </row>
    <row r="138" spans="1:8" ht="18" x14ac:dyDescent="0.25">
      <c r="A138" s="435"/>
      <c r="B138" s="438"/>
      <c r="C138" s="428">
        <v>767.9</v>
      </c>
      <c r="D138" s="428">
        <v>748.9</v>
      </c>
      <c r="E138" s="428">
        <v>1410.5</v>
      </c>
      <c r="F138" s="428">
        <v>1144.5</v>
      </c>
      <c r="G138" s="428">
        <v>222.2</v>
      </c>
      <c r="H138" s="134">
        <f>C138+D138+E138+F138+G138</f>
        <v>4294</v>
      </c>
    </row>
    <row r="139" spans="1:8" ht="18" customHeight="1" x14ac:dyDescent="0.25">
      <c r="A139" s="435"/>
      <c r="B139" s="438"/>
      <c r="C139" s="449" t="s">
        <v>1491</v>
      </c>
      <c r="D139" s="450"/>
      <c r="E139" s="450"/>
      <c r="F139" s="450"/>
      <c r="G139" s="450"/>
      <c r="H139" s="451"/>
    </row>
    <row r="140" spans="1:8" ht="18.75" customHeight="1" x14ac:dyDescent="0.25">
      <c r="A140" s="435"/>
      <c r="B140" s="439"/>
      <c r="C140" s="428">
        <v>433.072</v>
      </c>
      <c r="D140" s="385"/>
      <c r="E140" s="385"/>
      <c r="F140" s="385"/>
      <c r="G140" s="385"/>
      <c r="H140" s="134">
        <f>C140</f>
        <v>433.072</v>
      </c>
    </row>
    <row r="141" spans="1:8" ht="18" x14ac:dyDescent="0.25">
      <c r="A141" s="436"/>
      <c r="B141" s="364" t="s">
        <v>1515</v>
      </c>
      <c r="C141" s="134">
        <f>C136+C138+C140</f>
        <v>2384.232</v>
      </c>
      <c r="D141" s="134">
        <f>D138</f>
        <v>748.9</v>
      </c>
      <c r="E141" s="134">
        <f>E136+E138</f>
        <v>3966.8</v>
      </c>
      <c r="F141" s="134">
        <f>F138</f>
        <v>1144.5</v>
      </c>
      <c r="G141" s="134">
        <f>G138</f>
        <v>222.2</v>
      </c>
      <c r="H141" s="134">
        <f>C141+D141+E141+F141+G141</f>
        <v>8466.6320000000014</v>
      </c>
    </row>
    <row r="142" spans="1:8" ht="15.75" customHeight="1" x14ac:dyDescent="0.25">
      <c r="A142" s="434">
        <v>20</v>
      </c>
      <c r="B142" s="437" t="s">
        <v>1399</v>
      </c>
      <c r="C142" s="440" t="s">
        <v>1489</v>
      </c>
      <c r="D142" s="441"/>
      <c r="E142" s="441"/>
      <c r="F142" s="441"/>
      <c r="G142" s="441"/>
      <c r="H142" s="442"/>
    </row>
    <row r="143" spans="1:8" ht="13.5" customHeight="1" x14ac:dyDescent="0.25">
      <c r="A143" s="435"/>
      <c r="B143" s="438"/>
      <c r="C143" s="431"/>
      <c r="D143" s="38"/>
      <c r="E143" s="38"/>
      <c r="F143" s="38"/>
      <c r="G143" s="38"/>
      <c r="H143" s="38"/>
    </row>
    <row r="144" spans="1:8" ht="15.75" customHeight="1" x14ac:dyDescent="0.25">
      <c r="A144" s="435"/>
      <c r="B144" s="438"/>
      <c r="C144" s="440" t="s">
        <v>1490</v>
      </c>
      <c r="D144" s="441"/>
      <c r="E144" s="441"/>
      <c r="F144" s="441"/>
      <c r="G144" s="441"/>
      <c r="H144" s="442"/>
    </row>
    <row r="145" spans="1:8" ht="24.75" customHeight="1" x14ac:dyDescent="0.25">
      <c r="A145" s="435"/>
      <c r="B145" s="438"/>
      <c r="C145" s="25">
        <v>22.4</v>
      </c>
      <c r="D145" s="25">
        <v>20.3</v>
      </c>
      <c r="E145" s="38"/>
      <c r="F145" s="38"/>
      <c r="G145" s="38"/>
      <c r="H145" s="38"/>
    </row>
    <row r="146" spans="1:8" ht="18" customHeight="1" x14ac:dyDescent="0.25">
      <c r="A146" s="435"/>
      <c r="B146" s="438"/>
      <c r="C146" s="440" t="s">
        <v>1491</v>
      </c>
      <c r="D146" s="441"/>
      <c r="E146" s="441"/>
      <c r="F146" s="441"/>
      <c r="G146" s="441"/>
      <c r="H146" s="442"/>
    </row>
    <row r="147" spans="1:8" ht="15" customHeight="1" x14ac:dyDescent="0.25">
      <c r="A147" s="435"/>
      <c r="B147" s="439"/>
      <c r="C147" s="374"/>
      <c r="D147" s="368"/>
      <c r="E147" s="368"/>
      <c r="F147" s="368"/>
      <c r="G147" s="368"/>
      <c r="H147" s="368"/>
    </row>
    <row r="148" spans="1:8" x14ac:dyDescent="0.25">
      <c r="A148" s="436"/>
      <c r="B148" s="364" t="s">
        <v>19</v>
      </c>
      <c r="C148" s="374"/>
      <c r="D148" s="368"/>
      <c r="E148" s="368"/>
      <c r="F148" s="368"/>
      <c r="G148" s="368"/>
      <c r="H148" s="368"/>
    </row>
    <row r="149" spans="1:8" ht="15.75" x14ac:dyDescent="0.25">
      <c r="A149" s="434">
        <v>20</v>
      </c>
      <c r="B149" s="437" t="s">
        <v>1627</v>
      </c>
      <c r="C149" s="440" t="s">
        <v>1489</v>
      </c>
      <c r="D149" s="441"/>
      <c r="E149" s="441"/>
      <c r="F149" s="441"/>
      <c r="G149" s="441"/>
      <c r="H149" s="442"/>
    </row>
    <row r="150" spans="1:8" ht="18" x14ac:dyDescent="0.25">
      <c r="A150" s="435"/>
      <c r="B150" s="438"/>
      <c r="C150" s="431"/>
      <c r="D150" s="38"/>
      <c r="E150" s="38"/>
      <c r="F150" s="38"/>
      <c r="G150" s="38"/>
      <c r="H150" s="38"/>
    </row>
    <row r="151" spans="1:8" ht="15.75" x14ac:dyDescent="0.25">
      <c r="A151" s="435"/>
      <c r="B151" s="438"/>
      <c r="C151" s="440" t="s">
        <v>1490</v>
      </c>
      <c r="D151" s="441"/>
      <c r="E151" s="441"/>
      <c r="F151" s="441"/>
      <c r="G151" s="441"/>
      <c r="H151" s="442"/>
    </row>
    <row r="152" spans="1:8" ht="18" x14ac:dyDescent="0.25">
      <c r="A152" s="435"/>
      <c r="B152" s="438"/>
      <c r="C152" s="25">
        <v>170.1</v>
      </c>
      <c r="D152" s="25"/>
      <c r="E152" s="38"/>
      <c r="F152" s="38"/>
      <c r="G152" s="38"/>
      <c r="H152" s="38"/>
    </row>
    <row r="153" spans="1:8" ht="15.75" x14ac:dyDescent="0.25">
      <c r="A153" s="435"/>
      <c r="B153" s="438"/>
      <c r="C153" s="440" t="s">
        <v>1491</v>
      </c>
      <c r="D153" s="441"/>
      <c r="E153" s="441"/>
      <c r="F153" s="441"/>
      <c r="G153" s="441"/>
      <c r="H153" s="442"/>
    </row>
    <row r="154" spans="1:8" x14ac:dyDescent="0.25">
      <c r="A154" s="435"/>
      <c r="B154" s="439"/>
      <c r="C154" s="374"/>
      <c r="D154" s="368"/>
      <c r="E154" s="368"/>
      <c r="F154" s="368"/>
      <c r="G154" s="368"/>
      <c r="H154" s="368"/>
    </row>
    <row r="155" spans="1:8" ht="18" x14ac:dyDescent="0.25">
      <c r="A155" s="436"/>
      <c r="B155" s="364" t="s">
        <v>19</v>
      </c>
      <c r="C155" s="12">
        <v>170.1</v>
      </c>
      <c r="D155" s="368"/>
      <c r="E155" s="368"/>
      <c r="F155" s="368"/>
      <c r="G155" s="368"/>
      <c r="H155" s="368"/>
    </row>
    <row r="156" spans="1:8" ht="18" x14ac:dyDescent="0.25">
      <c r="A156" s="427"/>
      <c r="B156" s="364"/>
      <c r="C156" s="374"/>
      <c r="D156" s="368"/>
      <c r="E156" s="368"/>
      <c r="F156" s="368"/>
      <c r="G156" s="368"/>
      <c r="H156" s="368"/>
    </row>
    <row r="157" spans="1:8" ht="18" x14ac:dyDescent="0.25">
      <c r="A157" s="386"/>
      <c r="B157" s="387" t="s">
        <v>1519</v>
      </c>
      <c r="C157" s="388"/>
      <c r="D157" s="386"/>
      <c r="E157" s="386"/>
      <c r="F157" s="386"/>
      <c r="G157" s="386"/>
      <c r="H157" s="386"/>
    </row>
    <row r="158" spans="1:8" ht="18" x14ac:dyDescent="0.25">
      <c r="A158" s="386"/>
      <c r="B158" s="387" t="s">
        <v>143</v>
      </c>
      <c r="C158" s="383">
        <f>C10+C24+C17+C31+C38+C45+C52+C59+C66+C73+C80+C101+C129+C136</f>
        <v>110884.92</v>
      </c>
      <c r="D158" s="383">
        <f>D10+D24+D17+D31+D38+D45+D52+D59+D66+D73+D80+D101+D129+D136</f>
        <v>120513.20899999999</v>
      </c>
      <c r="E158" s="383">
        <f>E10+E24+E17+E31+E38+E45+E52+E59+E66+E73+E80+E101+E129+E136</f>
        <v>35472.389000000003</v>
      </c>
      <c r="F158" s="383">
        <f>F10+F24+F17+F31+F38+F45+F52+F59+F66+F73+F80+F101+F129+F136</f>
        <v>22559.212000000003</v>
      </c>
      <c r="G158" s="383">
        <f>G10+G24+G17+G31+G38+G45+G52+G59+G66+G73+G80+G101+G129+G136</f>
        <v>23953.393</v>
      </c>
      <c r="H158" s="383"/>
    </row>
    <row r="159" spans="1:8" ht="18" x14ac:dyDescent="0.25">
      <c r="A159" s="386"/>
      <c r="B159" s="387" t="s">
        <v>203</v>
      </c>
      <c r="C159" s="383">
        <f>C12+C19+C26+C33+C40+C47+C54+C68+C75+C82+C89+C96+C103+C117+C131+C138+C145+C152</f>
        <v>89491.566000000006</v>
      </c>
      <c r="D159" s="383">
        <f>D12+D19+D26+D33+D40+D47+D54+D68+D75+D82+D89+D96+D103+D117+D131+D138+D145+D152</f>
        <v>76267.865000000005</v>
      </c>
      <c r="E159" s="383">
        <f>E12+E19+E26+E33+E40+E47+E54+E68+E75+E82+E89+E96+E103+E117+E131+E138+E145+E152</f>
        <v>81190.688000000009</v>
      </c>
      <c r="F159" s="383">
        <f>F12+F19+F26+F33+F40+F47+F54+F68+F75+F82+F89+F96+F103+F117+F131+F138+F145+F152</f>
        <v>80662.960999999996</v>
      </c>
      <c r="G159" s="383">
        <f>G12+G19+G26+G33+G40+G47+G54+G68+G75+G82+G89+G96+G103+G117+G131+G138+G145+G152</f>
        <v>84167.1</v>
      </c>
      <c r="H159" s="383"/>
    </row>
    <row r="160" spans="1:8" ht="18" x14ac:dyDescent="0.25">
      <c r="A160" s="386"/>
      <c r="B160" s="387" t="s">
        <v>234</v>
      </c>
      <c r="C160" s="383">
        <f>C21+C28+C49+C56+C63+C70+C77+C84+C140</f>
        <v>238398.97199999998</v>
      </c>
      <c r="D160" s="383">
        <f>D21+D28+D49+D56+D63+D70+D77+D84+D140</f>
        <v>216392.59999999998</v>
      </c>
      <c r="E160" s="383">
        <f>E21+E28+E49+E56+E63+E70+E77+E84+E140</f>
        <v>119946.99999999999</v>
      </c>
      <c r="F160" s="383">
        <f>F21+F28+F49+F56+F63+F70+F77+F84+F140</f>
        <v>65990.100000000006</v>
      </c>
      <c r="G160" s="383">
        <f>G21+G28+G49+G56+G63+G70+G77+G84+G140</f>
        <v>294244.30000000005</v>
      </c>
      <c r="H160" s="383"/>
    </row>
  </sheetData>
  <mergeCells count="112">
    <mergeCell ref="C130:H130"/>
    <mergeCell ref="C132:H132"/>
    <mergeCell ref="A135:A141"/>
    <mergeCell ref="B135:B140"/>
    <mergeCell ref="C135:H135"/>
    <mergeCell ref="C137:H137"/>
    <mergeCell ref="A114:A120"/>
    <mergeCell ref="A149:A155"/>
    <mergeCell ref="B149:B154"/>
    <mergeCell ref="C149:H149"/>
    <mergeCell ref="C151:H151"/>
    <mergeCell ref="C153:H153"/>
    <mergeCell ref="B114:B119"/>
    <mergeCell ref="C114:H114"/>
    <mergeCell ref="C116:H116"/>
    <mergeCell ref="C118:H118"/>
    <mergeCell ref="C139:H139"/>
    <mergeCell ref="A121:A127"/>
    <mergeCell ref="B121:B126"/>
    <mergeCell ref="C121:H121"/>
    <mergeCell ref="C123:H123"/>
    <mergeCell ref="C125:H125"/>
    <mergeCell ref="A142:A148"/>
    <mergeCell ref="B142:B147"/>
    <mergeCell ref="C142:H142"/>
    <mergeCell ref="C144:H144"/>
    <mergeCell ref="C146:H146"/>
    <mergeCell ref="A128:A134"/>
    <mergeCell ref="B128:B133"/>
    <mergeCell ref="C128:H128"/>
    <mergeCell ref="A100:A106"/>
    <mergeCell ref="B100:B105"/>
    <mergeCell ref="C100:H100"/>
    <mergeCell ref="C102:H102"/>
    <mergeCell ref="C104:H104"/>
    <mergeCell ref="A107:A113"/>
    <mergeCell ref="B107:B112"/>
    <mergeCell ref="C107:H107"/>
    <mergeCell ref="C109:H109"/>
    <mergeCell ref="C111:H111"/>
    <mergeCell ref="A86:A92"/>
    <mergeCell ref="B86:B91"/>
    <mergeCell ref="C86:H86"/>
    <mergeCell ref="C88:H88"/>
    <mergeCell ref="C90:H90"/>
    <mergeCell ref="A93:A99"/>
    <mergeCell ref="B93:B98"/>
    <mergeCell ref="C93:H93"/>
    <mergeCell ref="C95:H95"/>
    <mergeCell ref="C97:H97"/>
    <mergeCell ref="A72:A78"/>
    <mergeCell ref="B72:B77"/>
    <mergeCell ref="C72:H72"/>
    <mergeCell ref="C74:H74"/>
    <mergeCell ref="C76:H76"/>
    <mergeCell ref="A79:A85"/>
    <mergeCell ref="B79:B84"/>
    <mergeCell ref="C79:H79"/>
    <mergeCell ref="C81:H81"/>
    <mergeCell ref="C83:H83"/>
    <mergeCell ref="A58:A64"/>
    <mergeCell ref="B58:B63"/>
    <mergeCell ref="C58:H58"/>
    <mergeCell ref="C60:H60"/>
    <mergeCell ref="C62:H62"/>
    <mergeCell ref="A65:A71"/>
    <mergeCell ref="B65:B70"/>
    <mergeCell ref="C65:H65"/>
    <mergeCell ref="C67:H67"/>
    <mergeCell ref="C69:H69"/>
    <mergeCell ref="A44:A50"/>
    <mergeCell ref="B44:B49"/>
    <mergeCell ref="C44:H44"/>
    <mergeCell ref="C46:H46"/>
    <mergeCell ref="C48:H48"/>
    <mergeCell ref="A51:A57"/>
    <mergeCell ref="B51:B56"/>
    <mergeCell ref="C51:H51"/>
    <mergeCell ref="C53:H53"/>
    <mergeCell ref="C55:H55"/>
    <mergeCell ref="A30:A36"/>
    <mergeCell ref="B30:B35"/>
    <mergeCell ref="C30:H30"/>
    <mergeCell ref="C32:H32"/>
    <mergeCell ref="C34:H34"/>
    <mergeCell ref="A37:A43"/>
    <mergeCell ref="B37:B42"/>
    <mergeCell ref="C37:H37"/>
    <mergeCell ref="C39:H39"/>
    <mergeCell ref="C41:H41"/>
    <mergeCell ref="A16:A22"/>
    <mergeCell ref="B16:B21"/>
    <mergeCell ref="C16:H16"/>
    <mergeCell ref="C18:H18"/>
    <mergeCell ref="C20:H20"/>
    <mergeCell ref="A23:A29"/>
    <mergeCell ref="B23:B28"/>
    <mergeCell ref="C23:H23"/>
    <mergeCell ref="C25:H25"/>
    <mergeCell ref="C27:H27"/>
    <mergeCell ref="G2:H2"/>
    <mergeCell ref="A3:H3"/>
    <mergeCell ref="A4:H4"/>
    <mergeCell ref="A5:H5"/>
    <mergeCell ref="A7:A8"/>
    <mergeCell ref="B7:B8"/>
    <mergeCell ref="C7:H7"/>
    <mergeCell ref="A9:A15"/>
    <mergeCell ref="B9:B14"/>
    <mergeCell ref="C9:H9"/>
    <mergeCell ref="C11:H11"/>
    <mergeCell ref="C13:H13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Лист5 (2)</vt:lpstr>
      <vt:lpstr>Лист1</vt:lpstr>
      <vt:lpstr>Лист5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2022-02-18T12:50:10Z</dcterms:modified>
</cp:coreProperties>
</file>