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570"/>
  </bookViews>
  <sheets>
    <sheet name="Алматинская область" sheetId="1" r:id="rId1"/>
  </sheets>
  <definedNames>
    <definedName name="_xlnm.Print_Titles" localSheetId="0">'Алматинская область'!$3:$5</definedName>
    <definedName name="_xlnm.Print_Area" localSheetId="0">'Алматинская область'!$A$1:$Z$8</definedName>
  </definedName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/>
  <c r="W7"/>
  <c r="T6"/>
  <c r="U6" s="1"/>
  <c r="V7"/>
  <c r="V6"/>
  <c r="O7"/>
  <c r="M6"/>
  <c r="N6" s="1"/>
  <c r="X6"/>
  <c r="I7"/>
  <c r="K7" s="1"/>
  <c r="F6"/>
  <c r="G6" s="1"/>
  <c r="G7"/>
  <c r="C6"/>
  <c r="D6" s="1"/>
  <c r="P7" l="1"/>
  <c r="R7" s="1"/>
  <c r="O6"/>
  <c r="L7"/>
  <c r="H6"/>
  <c r="I6"/>
  <c r="J6" s="1"/>
  <c r="E6"/>
  <c r="E7"/>
  <c r="P6" l="1"/>
  <c r="Q6" s="1"/>
  <c r="R6"/>
  <c r="S7"/>
  <c r="S6" s="1"/>
  <c r="Y7"/>
  <c r="W6"/>
  <c r="K6"/>
  <c r="L6" s="1"/>
  <c r="D7"/>
  <c r="Y6" l="1"/>
  <c r="Z7"/>
  <c r="Z6" s="1"/>
</calcChain>
</file>

<file path=xl/sharedStrings.xml><?xml version="1.0" encoding="utf-8"?>
<sst xmlns="http://schemas.openxmlformats.org/spreadsheetml/2006/main" count="36" uniqueCount="22">
  <si>
    <t>Наименование</t>
  </si>
  <si>
    <t>Алматинская</t>
  </si>
  <si>
    <t>Общее количество детей и подростков в регионе с 4 до 17 лет</t>
  </si>
  <si>
    <t>2022 год</t>
  </si>
  <si>
    <t>Количество охваченных детей и подростков с 4 до 17 лет</t>
  </si>
  <si>
    <t>Доля %</t>
  </si>
  <si>
    <t>Сумма финансирования (общая на 12 месяцев)</t>
  </si>
  <si>
    <t>Необходимая сумма финансирования (общая на 12 месяцев)</t>
  </si>
  <si>
    <t>Культура</t>
  </si>
  <si>
    <t>Доля 15 %</t>
  </si>
  <si>
    <t>ТОХ 2023 год</t>
  </si>
  <si>
    <t>Доп-но требуется</t>
  </si>
  <si>
    <t>ПРОЕКТ МКС на 2023 год</t>
  </si>
  <si>
    <t>Доля 20 %</t>
  </si>
  <si>
    <t>ПРОЕКТ МКС на 2024 год</t>
  </si>
  <si>
    <t>ПРОЕКТ МКС на 2025 год</t>
  </si>
  <si>
    <t>Доля 25 %</t>
  </si>
  <si>
    <t>ТОХ 2024 год</t>
  </si>
  <si>
    <t>ТОХ 2025 год</t>
  </si>
  <si>
    <t>Доля 12,5 %</t>
  </si>
  <si>
    <t>Доля 10 %</t>
  </si>
  <si>
    <t>Сводная информация 
реализации государственного творческого заказа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</si>
</sst>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165" fontId="2" fillId="0" borderId="1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165" fontId="4" fillId="0" borderId="11" xfId="0" applyNumberFormat="1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3" fontId="2" fillId="5" borderId="4" xfId="0" applyNumberFormat="1" applyFont="1" applyFill="1" applyBorder="1" applyAlignment="1">
      <alignment horizontal="center" vertical="center"/>
    </xf>
    <xf numFmtId="3" fontId="4" fillId="5" borderId="7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7"/>
  <sheetViews>
    <sheetView tabSelected="1" view="pageBreakPreview" zoomScale="93" zoomScaleSheetLayoutView="93" workbookViewId="0">
      <selection activeCell="K5" sqref="K5"/>
    </sheetView>
  </sheetViews>
  <sheetFormatPr defaultColWidth="9.140625" defaultRowHeight="15"/>
  <cols>
    <col min="1" max="1" width="18.85546875" style="4" customWidth="1"/>
    <col min="2" max="2" width="11.28515625" style="4" customWidth="1"/>
    <col min="3" max="3" width="11.85546875" style="4" customWidth="1"/>
    <col min="4" max="4" width="8" style="4" customWidth="1"/>
    <col min="5" max="5" width="15.42578125" style="4" customWidth="1"/>
    <col min="6" max="6" width="11.42578125" style="4" customWidth="1"/>
    <col min="7" max="7" width="7" style="4" customWidth="1"/>
    <col min="8" max="8" width="15.42578125" style="4" customWidth="1"/>
    <col min="9" max="9" width="11.28515625" style="4" customWidth="1"/>
    <col min="10" max="10" width="7.28515625" style="4" customWidth="1"/>
    <col min="11" max="11" width="14.42578125" style="4" customWidth="1"/>
    <col min="12" max="12" width="13.7109375" style="4" customWidth="1"/>
    <col min="13" max="13" width="11.42578125" style="4" customWidth="1"/>
    <col min="14" max="14" width="7.7109375" style="4" customWidth="1"/>
    <col min="15" max="15" width="15.42578125" style="4" customWidth="1"/>
    <col min="16" max="16" width="11.7109375" style="4" customWidth="1"/>
    <col min="17" max="17" width="6.7109375" style="4" customWidth="1"/>
    <col min="18" max="19" width="15.85546875" style="4" customWidth="1"/>
    <col min="20" max="20" width="11.42578125" style="4" customWidth="1"/>
    <col min="21" max="21" width="7.7109375" style="4" customWidth="1"/>
    <col min="22" max="22" width="15.42578125" style="4" customWidth="1"/>
    <col min="23" max="23" width="12" style="4" customWidth="1"/>
    <col min="24" max="24" width="5.5703125" style="4" customWidth="1"/>
    <col min="25" max="25" width="14.28515625" style="4" customWidth="1"/>
    <col min="26" max="26" width="18" style="4" customWidth="1"/>
    <col min="27" max="16384" width="9.140625" style="4"/>
  </cols>
  <sheetData>
    <row r="1" spans="1:26" ht="42" customHeight="1">
      <c r="C1" s="30" t="s">
        <v>21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18"/>
      <c r="U1" s="18"/>
      <c r="V1" s="18"/>
    </row>
    <row r="2" spans="1:26" ht="15.75" thickBot="1"/>
    <row r="3" spans="1:26" ht="18.75">
      <c r="A3" s="26" t="s">
        <v>0</v>
      </c>
      <c r="B3" s="24" t="s">
        <v>2</v>
      </c>
      <c r="C3" s="43" t="s">
        <v>3</v>
      </c>
      <c r="D3" s="44"/>
      <c r="E3" s="45"/>
      <c r="F3" s="37">
        <v>2023</v>
      </c>
      <c r="G3" s="38"/>
      <c r="H3" s="38"/>
      <c r="I3" s="38"/>
      <c r="J3" s="38"/>
      <c r="K3" s="38"/>
      <c r="L3" s="39"/>
      <c r="M3" s="34">
        <v>2024</v>
      </c>
      <c r="N3" s="35"/>
      <c r="O3" s="35"/>
      <c r="P3" s="35"/>
      <c r="Q3" s="35"/>
      <c r="R3" s="35"/>
      <c r="S3" s="36"/>
      <c r="T3" s="40">
        <v>2025</v>
      </c>
      <c r="U3" s="41"/>
      <c r="V3" s="41"/>
      <c r="W3" s="41"/>
      <c r="X3" s="41"/>
      <c r="Y3" s="41"/>
      <c r="Z3" s="42"/>
    </row>
    <row r="4" spans="1:26" ht="39" customHeight="1">
      <c r="A4" s="27"/>
      <c r="B4" s="25"/>
      <c r="C4" s="46"/>
      <c r="D4" s="28"/>
      <c r="E4" s="29"/>
      <c r="F4" s="32" t="s">
        <v>10</v>
      </c>
      <c r="G4" s="33"/>
      <c r="H4" s="33"/>
      <c r="I4" s="28" t="s">
        <v>12</v>
      </c>
      <c r="J4" s="28"/>
      <c r="K4" s="28"/>
      <c r="L4" s="29"/>
      <c r="M4" s="32" t="s">
        <v>17</v>
      </c>
      <c r="N4" s="33"/>
      <c r="O4" s="33"/>
      <c r="P4" s="28" t="s">
        <v>14</v>
      </c>
      <c r="Q4" s="28"/>
      <c r="R4" s="28"/>
      <c r="S4" s="29"/>
      <c r="T4" s="32" t="s">
        <v>18</v>
      </c>
      <c r="U4" s="33"/>
      <c r="V4" s="33"/>
      <c r="W4" s="28" t="s">
        <v>15</v>
      </c>
      <c r="X4" s="28"/>
      <c r="Y4" s="28"/>
      <c r="Z4" s="29"/>
    </row>
    <row r="5" spans="1:26" ht="79.5" customHeight="1">
      <c r="A5" s="27"/>
      <c r="B5" s="25"/>
      <c r="C5" s="7" t="s">
        <v>4</v>
      </c>
      <c r="D5" s="1" t="s">
        <v>5</v>
      </c>
      <c r="E5" s="9" t="s">
        <v>6</v>
      </c>
      <c r="F5" s="8" t="s">
        <v>4</v>
      </c>
      <c r="G5" s="1" t="s">
        <v>20</v>
      </c>
      <c r="H5" s="1" t="s">
        <v>7</v>
      </c>
      <c r="I5" s="1" t="s">
        <v>4</v>
      </c>
      <c r="J5" s="1" t="s">
        <v>9</v>
      </c>
      <c r="K5" s="1" t="s">
        <v>7</v>
      </c>
      <c r="L5" s="19" t="s">
        <v>11</v>
      </c>
      <c r="M5" s="8" t="s">
        <v>4</v>
      </c>
      <c r="N5" s="1" t="s">
        <v>19</v>
      </c>
      <c r="O5" s="1" t="s">
        <v>7</v>
      </c>
      <c r="P5" s="1" t="s">
        <v>4</v>
      </c>
      <c r="Q5" s="1" t="s">
        <v>13</v>
      </c>
      <c r="R5" s="1" t="s">
        <v>7</v>
      </c>
      <c r="S5" s="19" t="s">
        <v>11</v>
      </c>
      <c r="T5" s="8" t="s">
        <v>4</v>
      </c>
      <c r="U5" s="1" t="s">
        <v>9</v>
      </c>
      <c r="V5" s="1" t="s">
        <v>7</v>
      </c>
      <c r="W5" s="1" t="s">
        <v>4</v>
      </c>
      <c r="X5" s="1" t="s">
        <v>16</v>
      </c>
      <c r="Y5" s="1" t="s">
        <v>7</v>
      </c>
      <c r="Z5" s="19" t="s">
        <v>11</v>
      </c>
    </row>
    <row r="6" spans="1:26" ht="27" customHeight="1">
      <c r="A6" s="22" t="s">
        <v>1</v>
      </c>
      <c r="B6" s="11">
        <v>373737</v>
      </c>
      <c r="C6" s="6">
        <f>SUM(C7:C7)</f>
        <v>45370</v>
      </c>
      <c r="D6" s="3">
        <f>C6/B6*100</f>
        <v>12.139552680093221</v>
      </c>
      <c r="E6" s="11">
        <f>C6*13600*12/1000</f>
        <v>7404384</v>
      </c>
      <c r="F6" s="10">
        <f>SUM(F7:F7)</f>
        <v>75000</v>
      </c>
      <c r="G6" s="5">
        <f>F6/B6*100</f>
        <v>20.067587635155203</v>
      </c>
      <c r="H6" s="2">
        <f>SUM(H7:H7)</f>
        <v>12406500</v>
      </c>
      <c r="I6" s="2">
        <f>SUM(I7:I7)</f>
        <v>75000</v>
      </c>
      <c r="J6" s="2">
        <f>I6/B6*100</f>
        <v>20.067587635155203</v>
      </c>
      <c r="K6" s="2">
        <f>SUM(K7:K7)</f>
        <v>12406500</v>
      </c>
      <c r="L6" s="20">
        <f>K6-H6</f>
        <v>0</v>
      </c>
      <c r="M6" s="10">
        <f>SUM(M7:M7)</f>
        <v>75000</v>
      </c>
      <c r="N6" s="5">
        <f>M6/B6*100</f>
        <v>20.067587635155203</v>
      </c>
      <c r="O6" s="2">
        <f>SUM(O7:O7)</f>
        <v>13027500</v>
      </c>
      <c r="P6" s="2">
        <f>SUM(P7:P7)</f>
        <v>75000</v>
      </c>
      <c r="Q6" s="2">
        <f>P6/B6*100</f>
        <v>20.067587635155203</v>
      </c>
      <c r="R6" s="2">
        <f>SUM(R7:R7)</f>
        <v>13027500</v>
      </c>
      <c r="S6" s="20">
        <f>SUM(S7:S7)</f>
        <v>0</v>
      </c>
      <c r="T6" s="10">
        <f>SUM(T7:T7)</f>
        <v>75000</v>
      </c>
      <c r="U6" s="5">
        <f>T6/B6*100</f>
        <v>20.067587635155203</v>
      </c>
      <c r="V6" s="2">
        <f>SUM(V7:V7)</f>
        <v>13678200</v>
      </c>
      <c r="W6" s="2">
        <f>SUM(W7:W7)</f>
        <v>93434.25</v>
      </c>
      <c r="X6" s="2">
        <f>SUM(X7:X7)</f>
        <v>25</v>
      </c>
      <c r="Y6" s="2">
        <f>SUM(Y7:Y7)</f>
        <v>17040164.778000001</v>
      </c>
      <c r="Z6" s="20">
        <f>SUM(Z7:Z7)</f>
        <v>3361964.7780000009</v>
      </c>
    </row>
    <row r="7" spans="1:26" ht="27" customHeight="1" thickBot="1">
      <c r="A7" s="23" t="s">
        <v>8</v>
      </c>
      <c r="B7" s="14">
        <v>373737</v>
      </c>
      <c r="C7" s="13">
        <v>45370</v>
      </c>
      <c r="D7" s="17">
        <f t="shared" ref="D7" si="0">C7/B7*100</f>
        <v>12.139552680093221</v>
      </c>
      <c r="E7" s="14">
        <f>C7*14200*12/1000</f>
        <v>7731048</v>
      </c>
      <c r="F7" s="12">
        <v>75000</v>
      </c>
      <c r="G7" s="15">
        <f>F7/B7*100</f>
        <v>20.067587635155203</v>
      </c>
      <c r="H7" s="16">
        <f>SUM(F7*13785*12)/1000</f>
        <v>12406500</v>
      </c>
      <c r="I7" s="16">
        <f>F7</f>
        <v>75000</v>
      </c>
      <c r="J7" s="15">
        <v>25</v>
      </c>
      <c r="K7" s="16">
        <f>I7*13785*12/1000</f>
        <v>12406500</v>
      </c>
      <c r="L7" s="21">
        <f t="shared" ref="L7" si="1">K7-H7</f>
        <v>0</v>
      </c>
      <c r="M7" s="12">
        <v>75000</v>
      </c>
      <c r="N7" s="15">
        <v>25</v>
      </c>
      <c r="O7" s="16">
        <f>SUM(M7*14475*12)/1000</f>
        <v>13027500</v>
      </c>
      <c r="P7" s="16">
        <f>SUM(I7)</f>
        <v>75000</v>
      </c>
      <c r="Q7" s="16">
        <v>20</v>
      </c>
      <c r="R7" s="16">
        <f>P7*14475*12/1000</f>
        <v>13027500</v>
      </c>
      <c r="S7" s="21">
        <f>R7-O7</f>
        <v>0</v>
      </c>
      <c r="T7" s="12">
        <v>75000</v>
      </c>
      <c r="U7" s="15">
        <v>25</v>
      </c>
      <c r="V7" s="16">
        <f>SUM(T7*15198*12)/1000</f>
        <v>13678200</v>
      </c>
      <c r="W7" s="16">
        <f>SUM(B7*0.25)</f>
        <v>93434.25</v>
      </c>
      <c r="X7" s="16">
        <v>25</v>
      </c>
      <c r="Y7" s="16">
        <f>W7*15198*12/1000</f>
        <v>17040164.778000001</v>
      </c>
      <c r="Z7" s="21">
        <f>Y7-V7</f>
        <v>3361964.7780000009</v>
      </c>
    </row>
  </sheetData>
  <mergeCells count="13">
    <mergeCell ref="B3:B5"/>
    <mergeCell ref="A3:A5"/>
    <mergeCell ref="W4:Z4"/>
    <mergeCell ref="C1:S1"/>
    <mergeCell ref="P4:S4"/>
    <mergeCell ref="F4:H4"/>
    <mergeCell ref="I4:L4"/>
    <mergeCell ref="M4:O4"/>
    <mergeCell ref="T4:V4"/>
    <mergeCell ref="M3:S3"/>
    <mergeCell ref="F3:L3"/>
    <mergeCell ref="T3:Z3"/>
    <mergeCell ref="C3:E4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62" orientation="landscape" r:id="rId1"/>
  <colBreaks count="1" manualBreakCount="1">
    <brk id="19" max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Алматинская область</vt:lpstr>
      <vt:lpstr>'Алматинская область'!Заголовки_для_печати</vt:lpstr>
      <vt:lpstr>'Алматинская область'!Область_печати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Ержан Нурбеков</dc:creator>
  <cp:lastModifiedBy>user</cp:lastModifiedBy>
  <cp:lastPrinted>2022-09-14T13:16:10Z</cp:lastPrinted>
  <dcterms:created xsi:type="dcterms:W3CDTF">2015-06-05T18:17:20Z</dcterms:created>
  <dcterms:modified xsi:type="dcterms:W3CDTF">2022-10-31T15:39:42Z</dcterms:modified>
</cp:coreProperties>
</file>