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https://greenpartners-my.sharepoint.com/personal/gabriela_gavgas_greenpartners_ro/Documents/2020/GCAP Almaty/TAS - Technical Assessment Section/"/>
    </mc:Choice>
  </mc:AlternateContent>
  <xr:revisionPtr revIDLastSave="1" documentId="13_ncr:1_{C4C7DDAF-B9C9-414D-9417-DCC18A4AA90E}" xr6:coauthVersionLast="47" xr6:coauthVersionMax="47" xr10:uidLastSave="{2B948495-247C-4675-8B7A-BC97C270F414}"/>
  <bookViews>
    <workbookView xWindow="28690" yWindow="-110" windowWidth="29020" windowHeight="15820" activeTab="3" xr2:uid="{00000000-000D-0000-FFFF-FFFF00000000}"/>
  </bookViews>
  <sheets>
    <sheet name="Cover" sheetId="10" r:id="rId1"/>
    <sheet name="Tracker" sheetId="15" r:id="rId2"/>
    <sheet name="State" sheetId="2" r:id="rId3"/>
    <sheet name="Pressure" sheetId="17" r:id="rId4"/>
    <sheet name="Responses" sheetId="18" r:id="rId5"/>
    <sheet name="Indicators" sheetId="14" r:id="rId6"/>
    <sheet name="Drop-down lists" sheetId="12" r:id="rId7"/>
    <sheet name="Notes" sheetId="11" r:id="rId8"/>
  </sheets>
  <externalReferences>
    <externalReference r:id="rId9"/>
    <externalReference r:id="rId10"/>
    <externalReference r:id="rId11"/>
    <externalReference r:id="rId12"/>
  </externalReferences>
  <definedNames>
    <definedName name="_xlnm._FilterDatabase" localSheetId="3" hidden="1">Pressure!$B$4:$AM$73</definedName>
    <definedName name="_xlnm._FilterDatabase" localSheetId="4" hidden="1">Responses!$B$8:$Q$49</definedName>
    <definedName name="_xlnm._FilterDatabase" localSheetId="2" hidden="1">State!$B$4:$J$33</definedName>
    <definedName name="Abundance_of_bird_species_all_species">'Drop-down lists'!$J$20</definedName>
    <definedName name="Abundance_of_other_species">'Drop-down lists'!$J$21</definedName>
    <definedName name="Adaptation_Resilience_to_natural_disaster_risks">'Drop-down lists'!$H$24:$H$26</definedName>
    <definedName name="Air">'Drop-down lists'!$H$5:$H$8</definedName>
    <definedName name="Ammonium_NH4_concentration_in_rivers_and_lakes">'Drop-down lists'!$J$10</definedName>
    <definedName name="Annual_average_number_of_electrical_interruptions_per_year_per_customer">'Drop-down lists'!$J$59</definedName>
    <definedName name="Annual_average_of_daily_number_of_hours_of_continuous_water_supply_per_household">'Drop-down lists'!$J$68</definedName>
    <definedName name="Annual_CO2_emissions_per_unit_of_GDP">'Drop-down lists'!$J$23</definedName>
    <definedName name="Annual_CO2_equivalent_emissions_per_capita">'Drop-down lists'!$J$22</definedName>
    <definedName name="Annual_number_of_storm_water_or_sewerage_overflows_per_100km_of_network_length">'Drop-down lists'!$J$73</definedName>
    <definedName name="Availability_of_Resources">'Drop-down lists'!$F$9:$F$11</definedName>
    <definedName name="Average_age_of_car_fleet_total_and_by_type">'Drop-down lists'!$J$27</definedName>
    <definedName name="Average_annual_concentration_of_PM10">'Drop-down lists'!$J$6</definedName>
    <definedName name="Average_annual_concentration_of_PM2.5">'Drop-down lists'!$J$5</definedName>
    <definedName name="Average_annual_growth_rate_of_builtup_areas">'Drop-down lists'!$J$87</definedName>
    <definedName name="Average_commuting_distance">'Drop-down lists'!$J$84</definedName>
    <definedName name="Average_commuting_time">'Drop-down lists'!$J$85</definedName>
    <definedName name="Average_daily_concentration_of_NOx">'Drop-down lists'!$J$8</definedName>
    <definedName name="Average_daily_concentration_of_SO2">'Drop-down lists'!$J$7</definedName>
    <definedName name="Average_number_of_vehicles_cars_and_motorbikes_per_household">'Drop-down lists'!$J$34</definedName>
    <definedName name="Average_share_of_population_undergoing_prolonged_power_outage_in_case_of_climatic_extremes_over_the_past_5_years">'Drop-down lists'!$J$62</definedName>
    <definedName name="Average_travel_speed_on_primary_thoroughfares_during_peak_hour">'Drop-down lists'!$J$39</definedName>
    <definedName name="Awareness_and_preparedness_to_natural_disasters">'Drop-down lists'!$J$74</definedName>
    <definedName name="Biochemical_Oxygen_Demand_BOD_in_rivers_and_lakes">'Drop-down lists'!$J$9</definedName>
    <definedName name="Biodiversity_and_ecosystems">'Drop-down lists'!$H$20:$H$21</definedName>
    <definedName name="Building_standards_P">'Drop-down lists'!$H$49:$H$50</definedName>
    <definedName name="Buildings_electricity_consumption_P">'Drop-down lists'!$H$43:$H$45</definedName>
    <definedName name="Buildings_electricity_consumption_R">'Drop-down lists'!$H$96:$H$98</definedName>
    <definedName name="Buildings_P">'Drop-down lists'!$F$18:$F$20</definedName>
    <definedName name="Buildings_R">'Drop-down lists'!$F$45</definedName>
    <definedName name="Choice_of_transport_mode_P">'Drop-down lists'!$H$31:$H$38</definedName>
    <definedName name="Choice_of_transport_mode_R">'Drop-down lists'!$H$92:$H$93</definedName>
    <definedName name="Climate_Change_Risks">'Drop-down lists'!$F$12:$F$13</definedName>
    <definedName name="Collection_of_solid_waste_P">'Drop-down lists'!$H$77</definedName>
    <definedName name="Collection_of_solid_waste_R">'Drop-down lists'!$H$118:$H$119</definedName>
    <definedName name="Concentration_of_cadmium_in_soil">'Drop-down lists'!$J$14</definedName>
    <definedName name="Concentration_of_mercury_in_soil">'Drop-down lists'!$J$13</definedName>
    <definedName name="Concentration_of_mineral_oil_in_soil_using_infrared_spectroscopy">'Drop-down lists'!$J$16</definedName>
    <definedName name="Concentration_of_zinc_in_soil">'Drop-down lists'!$J$15</definedName>
    <definedName name="Consumption_of_fossil_fuels_in_industrial_processes_P">'Drop-down lists'!$H$53:$H$55</definedName>
    <definedName name="Density_Integrated_land_use_P">'Drop-down lists'!$H$83:$H$86</definedName>
    <definedName name="Density_Integrated_land_use_R">'Drop-down lists'!$H$123:$H$124</definedName>
    <definedName name="Drinking_water">'Drop-down lists'!$H$11</definedName>
    <definedName name="Drinking_water_pretreatment_R">'Drop-down lists'!$H$114</definedName>
    <definedName name="Efficiency_of_transport_emergency_systems_in_case_of_disaster">'Drop-down lists'!$J$42</definedName>
    <definedName name="Efficiency_of_water_supply_networks_P">'Drop-down lists'!$H$67:$H$68</definedName>
    <definedName name="Efficiency_of_water_supply_networks_R">'Drop-down lists'!$H$110</definedName>
    <definedName name="Electricity_consumption_in_buildings">'Drop-down lists'!$J$43</definedName>
    <definedName name="Electricity_consumption_in_industries_per_unit_of_industrial_GDP">'Drop-down lists'!$J$51</definedName>
    <definedName name="Electricity_consumption_in_nonresidential_buildings">'Drop-down lists'!$J$45</definedName>
    <definedName name="Electricity_consumption_in_residential_building">'Drop-down lists'!$J$44</definedName>
    <definedName name="Electricity_provision_P">'Drop-down lists'!$H$58:$H$59</definedName>
    <definedName name="Electricity_provision_R">'Drop-down lists'!$H$103</definedName>
    <definedName name="Energy_efficiency_and_type_of_energy_used_P">'Drop-down lists'!$H$27:$H$30</definedName>
    <definedName name="Energy_efficiency_and_type_of_energy_used_R">'Drop-down lists'!$H$91</definedName>
    <definedName name="Energy_P">'Drop-down lists'!$F$26:$F$29</definedName>
    <definedName name="Energy_R">'Drop-down lists'!$F$48:$F$50</definedName>
    <definedName name="Estimated_economic_damage_from_natural_disasters_floods_droughts_earthquakes_etc._as_a_share_of_GDP">'Drop-down lists'!$J$24</definedName>
    <definedName name="Fossil_fuel_combustion_in_industrial_processes_per_unit_of_industrial_GDP">'Drop-down lists'!$J$54</definedName>
    <definedName name="Frequency_of_bus_service">'Drop-down lists'!$J$38</definedName>
    <definedName name="Fuel_standards_for_light_passenger_and_commercial_vehicles">'Drop-down lists'!$J$29</definedName>
    <definedName name="GDP_per_domestic_material_consumption">'Drop-down lists'!$J$76</definedName>
    <definedName name="Green_space">'Drop-down lists'!$H$18:$H$19</definedName>
    <definedName name="Heat_consumption_in_industries_per_unit_of_industrial_GDP">'Drop-down lists'!$J$52</definedName>
    <definedName name="Heat_consumption_P">'Drop-down lists'!$H$52</definedName>
    <definedName name="Heat_fossil_fuel_comsumption_P">'Drop-down lists'!$H$46:$H$48</definedName>
    <definedName name="Heating_cooling_consumption_in_buildings_fossil_fuels_residential_buildings_fossil_fuels">'Drop-down lists'!$J$46</definedName>
    <definedName name="Heating_cooling_consumption_in_nonresidential_buildings_fossil_fuels">'Drop-down lists'!$J$48</definedName>
    <definedName name="Heating_cooling_consumption_in_residential_buildings_fossil_fuels">'Drop-down lists'!$J$47</definedName>
    <definedName name="Heavy_metals_Pb_emission_intensity_of_manufacturing_industries">'Drop-down lists'!$J$53</definedName>
    <definedName name="Industrial_waste_treatment_P">'Drop-down lists'!$H$56</definedName>
    <definedName name="Industrial_waste_treatment_R">'Drop-down lists'!$H$101:$H$102</definedName>
    <definedName name="Industrial_wastewater_P">'Drop-down lists'!$H$57</definedName>
    <definedName name="Industrial_water_consumption_as_percent_of_total_urban_water_consumption">'Drop-down lists'!$J$66</definedName>
    <definedName name="Industries_P">'Drop-down lists'!$F$21:$F$25</definedName>
    <definedName name="Industries_R">'Drop-down lists'!$F$46:$F$47</definedName>
    <definedName name="Industry_electricity_consumption_P">'Drop-down lists'!$H$51</definedName>
    <definedName name="Industry_electricity_consumption_R">'Drop-down lists'!$H$99:$H$100</definedName>
    <definedName name="Interruption_of_public_transport_systems_in_case_of_disaster">'Drop-down lists'!$J$41</definedName>
    <definedName name="Kilometres_of_bicycle_path_per_100000_population">'Drop-down lists'!$J$36</definedName>
    <definedName name="Kilometres_of_road_dedicated_exclusively_to_public_transit_per_100000_population">'Drop-down lists'!$J$35</definedName>
    <definedName name="Land_Use_P">'Drop-down lists'!$F$38:$F$40</definedName>
    <definedName name="Land_Use_R">'Drop-down lists'!$F$60:$F$61</definedName>
    <definedName name="Landfill_efficiency_capacity_P">'Drop-down lists'!$H$82</definedName>
    <definedName name="Landfill_efficiency_capacity_R">'Drop-down lists'!$H$122</definedName>
    <definedName name="Mitigation_GHG_emissions">'Drop-down lists'!$H$22:$H$23</definedName>
    <definedName name="Motorisation_rate">'Drop-down lists'!$J$33</definedName>
    <definedName name="Non_revenue_water">'Drop-down lists'!$J$67</definedName>
    <definedName name="Number_of_contaminated_sites">'Drop-down lists'!$J$12</definedName>
    <definedName name="Open_green_space_area_ratio_per_100_000_inhabitants">'Drop-down lists'!$J$18</definedName>
    <definedName name="Percentage_of_buildings_non_industrial_equipped_to_reuse_grey_water">'Drop-down lists'!$J$70</definedName>
    <definedName name="Percentage_of_collected_MSW_composted">'Drop-down lists'!$J$81</definedName>
    <definedName name="Percentage_of_diesel_cars_in_total_vehicle_fleet">'Drop-down lists'!$J$28</definedName>
    <definedName name="Percentage_of_dwellings_damaged_by_the_most_intense_flooding_in_the_last_10_years">'Drop-down lists'!$J$72</definedName>
    <definedName name="Percentage_of_households_at_risk">'Drop-down lists'!$J$26</definedName>
    <definedName name="Percentage_of_industrial_wastewater_that_is_treated_according_to_applicable_national_standards">'Drop-down lists'!$J$57</definedName>
    <definedName name="Percentage_of_MSW_landfilled_disposed_of_in_EUcompliant_sanitary_landfills">'Drop-down lists'!$J$80</definedName>
    <definedName name="Percentage_of_MSW_which_is_disposed_of_in_open_dumps_controlled_dumps_or_bodies_of_water_or_is_burnt">'Drop-down lists'!$J$79</definedName>
    <definedName name="Percentage_of_public_infrastructure_at_risk">'Drop-down lists'!$J$25</definedName>
    <definedName name="Percentage_of_residential_and_commercial_wastewater_that_is_treated_according_to_applicable_national_standards">'Drop-down lists'!$J$69</definedName>
    <definedName name="Percentage_of_urban_development_that_occurs_on_existing_urban_land_rather_than_on_greenfield_land">'Drop-down lists'!$J$88</definedName>
    <definedName name="Percentage_of_wastewater_from_energy_generation_activities_that_is_treated_according_to_applicable_national_standards">'Drop-down lists'!$J$71</definedName>
    <definedName name="Percentage_of_water_samples_in_a_year_that_comply_with_national_potable_water_quality_standards">'Drop-down lists'!$J$11</definedName>
    <definedName name="Population_density_on_urban_land">'Drop-down lists'!$J$83</definedName>
    <definedName name="Pressure">'Drop-down lists'!$D$8:$D$14</definedName>
    <definedName name="Proportion_of_MSW_that_is_sorted_and_recycled_total_and_by_type_of_waste_e.g._paper_glass_batteries_PVC_bottles_metals">'Drop-down lists'!$J$78</definedName>
    <definedName name="Proportion_of_the_population_living_within_20_minutes_to_everyday_services_grocery_stores_clinics_etc.">'Drop-down lists'!$J$86</definedName>
    <definedName name="Proportion_of_total_energy_derived_from_RES_as_a_share_of_total_city_energy_consumption_in_TJ">'Drop-down lists'!$J$61</definedName>
    <definedName name="PSR">'Drop-down lists'!$B$5:$B$7</definedName>
    <definedName name="Quality_of_Environmental_Assets">'Drop-down lists'!$F$5:$F$8</definedName>
    <definedName name="Remaining_life_of_current_landfills">'Drop-down lists'!$J$82</definedName>
    <definedName name="Renewable_energy_provision_development_P">'Drop-down lists'!$H$61</definedName>
    <definedName name="Renewable_energy_provision_development_R">'Drop-down lists'!$H$104:$H$106</definedName>
    <definedName name="Resilience_of_the_electricity_network_to_climatic_extremes_P">'Drop-down lists'!$H$62</definedName>
    <definedName name="Resilience_of_the_electricity_network_to_climatic_extremes_R">'Drop-down lists'!$H$107</definedName>
    <definedName name="Resilience_of_transport_systems_P">'Drop-down lists'!$H$41:$H$42</definedName>
    <definedName name="Resilience_of_transport_systems_R">'Drop-down lists'!$H$95</definedName>
    <definedName name="Resilience_to_floods_P">'Drop-down lists'!$H$72:$H$74</definedName>
    <definedName name="Resilience_to_floods_R">'Drop-down lists'!$H$115:$H$116</definedName>
    <definedName name="Response">'Drop-down lists'!$D$15:$D$21</definedName>
    <definedName name="Road_congestion_P">'Drop-down lists'!$H$39:$H$40</definedName>
    <definedName name="Road_congestion_R">'Drop-down lists'!$H$94</definedName>
    <definedName name="Share_of_city_enterprises_with_ISO50001_or_EMAS_certification_or_similar">'Drop-down lists'!$J$49</definedName>
    <definedName name="Share_of_green_space_areas_within_urban_limits">'Drop-down lists'!$J$19</definedName>
    <definedName name="Share_of_industrial_energy_consumption_from_renewable_energy">'Drop-down lists'!$J$55</definedName>
    <definedName name="Share_of_industrial_waste_recycled_as_a_share_of_total_industrial_waste_produced">'Drop-down lists'!$J$56</definedName>
    <definedName name="Share_of_multifamily_houses_in_total_housing_units">'Drop-down lists'!$J$90</definedName>
    <definedName name="Share_of_population_having_access_to_public_transport_within_15min_by_foot">'Drop-down lists'!$J$37</definedName>
    <definedName name="Share_of_population_with_access_to_heating_cooling">'Drop-down lists'!$J$60</definedName>
    <definedName name="Share_of_population_with_an_authorised_connection_to_electricity">'Drop-down lists'!$J$58</definedName>
    <definedName name="Share_of_the_population_with_weekly_municipal_solid_waste_MSW_collection">'Drop-down lists'!$J$77</definedName>
    <definedName name="Share_of_total_passenger_car_fleet_run_by_electric_hybrid_fuel_cell_Liquefied_Petroleum_Gas_LPG_and_Compressed_Natural_GasCNG_energy_total_and_by_type">'Drop-down lists'!$J$30</definedName>
    <definedName name="Soil">'Drop-down lists'!$H$12:$H$16</definedName>
    <definedName name="Solid_waste_generation_P">'Drop-down lists'!$H$75:$H$76</definedName>
    <definedName name="Solid_waste_generation_R">'Drop-down lists'!$H$117</definedName>
    <definedName name="Solid_Waste_P">'Drop-down lists'!$F$34:$F$37</definedName>
    <definedName name="Solid_Waste_R">'Drop-down lists'!$F$56:$F$59</definedName>
    <definedName name="State">'Drop-down lists'!$D$5:$D$7</definedName>
    <definedName name="State_Topic3" localSheetId="4">[1]Dropdowns!$C$61</definedName>
    <definedName name="State_Topic3">[1]Dropdowns!$C$61</definedName>
    <definedName name="State_Topic5" localSheetId="4">[1]Dropdowns!$C$73</definedName>
    <definedName name="State_Topic5">[1]Dropdowns!$C$73</definedName>
    <definedName name="Thermal_comfort_provision_P">'Drop-down lists'!$H$60</definedName>
    <definedName name="Total_solid_waste_generation_per_capita">'Drop-down lists'!$J$75</definedName>
    <definedName name="Total_value_of_projects_with_green_building_certification_as_a_share_of_the_total_value_of_projects_granted_a_building_permit_per_year">'Drop-down lists'!$J$50</definedName>
    <definedName name="Transport_modal_share_in_commuting_cars_motorcycles_taxi_bus_metro_tram_bicycle_pedestrian">'Drop-down lists'!$J$31</definedName>
    <definedName name="Transport_modal_share_in_total_trips">'Drop-down lists'!$J$32</definedName>
    <definedName name="Transport_P">'Drop-down lists'!$F$14:$F$17</definedName>
    <definedName name="Transport_R">'Drop-down lists'!$F$41:$F$44</definedName>
    <definedName name="Travel_speed_of_bus_service_on_major_thoroughfares_daily_average">'Drop-down lists'!$J$40</definedName>
    <definedName name="Treatment_of_solid_waste_P">'Drop-down lists'!$H$78:$H$81</definedName>
    <definedName name="Treatment_of_solid_waste_R">'Drop-down lists'!$H$120:$H$121</definedName>
    <definedName name="Unit_of_water_consumed_in_power_plants_per_unit_of_primary_energy_generated">'Drop-down lists'!$J$65</definedName>
    <definedName name="Urban_sprawl_P">'Drop-down lists'!$H$87:$H$88</definedName>
    <definedName name="Use_of_existing_built_up_areas_P">'Drop-down lists'!$H$89:$H$90</definedName>
    <definedName name="Use_of_existing_built_up_areas_R">'Drop-down lists'!$H$125</definedName>
    <definedName name="Vacancy_rates_of_offices">'Drop-down lists'!$J$89</definedName>
    <definedName name="Wastewater_treatment_P">'Drop-down lists'!$H$69:$H$71</definedName>
    <definedName name="Wastewater_treatment_R">'Drop-down lists'!$H$111:$H$113</definedName>
    <definedName name="Water_bodies">'Drop-down lists'!$H$9:$H$10</definedName>
    <definedName name="Water_consumption_P">'Drop-down lists'!$H$63:$H$66</definedName>
    <definedName name="Water_consumption_per_capita">'Drop-down lists'!$J$63</definedName>
    <definedName name="Water_consumption_per_unit_of_city_GDP">'Drop-down lists'!$J$64</definedName>
    <definedName name="Water_consumption_R">'Drop-down lists'!$H$108:$H$109</definedName>
    <definedName name="Water_Exploitation_Index">'Drop-down lists'!$J$17</definedName>
    <definedName name="Water_P">'Drop-down lists'!$F$30:$F$33</definedName>
    <definedName name="Water_R">'Drop-down lists'!$F$51:$F$55</definedName>
    <definedName name="Water_use">'Drop-down lists'!$H$17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1" i="17" l="1"/>
  <c r="L49" i="18"/>
  <c r="J49" i="18"/>
  <c r="L48" i="18"/>
  <c r="J48" i="18"/>
  <c r="L47" i="18"/>
  <c r="J47" i="18"/>
  <c r="L46" i="18"/>
  <c r="J46" i="18"/>
  <c r="L45" i="18"/>
  <c r="J45" i="18"/>
  <c r="L44" i="18"/>
  <c r="J44" i="18"/>
  <c r="L43" i="18"/>
  <c r="J43" i="18"/>
  <c r="L42" i="18"/>
  <c r="J42" i="18"/>
  <c r="L41" i="18"/>
  <c r="J41" i="18"/>
  <c r="L40" i="18"/>
  <c r="J40" i="18"/>
  <c r="L39" i="18"/>
  <c r="J39" i="18"/>
  <c r="L38" i="18"/>
  <c r="J38" i="18"/>
  <c r="L37" i="18"/>
  <c r="J37" i="18"/>
  <c r="L36" i="18"/>
  <c r="J36" i="18"/>
  <c r="L35" i="18"/>
  <c r="J35" i="18"/>
  <c r="L34" i="18"/>
  <c r="J34" i="18"/>
  <c r="L33" i="18"/>
  <c r="J33" i="18"/>
  <c r="L32" i="18"/>
  <c r="J32" i="18"/>
  <c r="L31" i="18"/>
  <c r="J31" i="18"/>
  <c r="L30" i="18"/>
  <c r="J30" i="18"/>
  <c r="L29" i="18"/>
  <c r="J29" i="18"/>
  <c r="L28" i="18"/>
  <c r="J28" i="18"/>
  <c r="L27" i="18"/>
  <c r="J27" i="18"/>
  <c r="L26" i="18"/>
  <c r="J26" i="18"/>
  <c r="L25" i="18"/>
  <c r="J25" i="18"/>
  <c r="L24" i="18"/>
  <c r="J24" i="18"/>
  <c r="L23" i="18"/>
  <c r="J23" i="18"/>
  <c r="L22" i="18"/>
  <c r="J22" i="18"/>
  <c r="L21" i="18"/>
  <c r="J21" i="18"/>
  <c r="L20" i="18"/>
  <c r="J20" i="18"/>
  <c r="L19" i="18"/>
  <c r="J19" i="18"/>
  <c r="L18" i="18"/>
  <c r="J18" i="18"/>
  <c r="L17" i="18"/>
  <c r="J17" i="18"/>
  <c r="L16" i="18"/>
  <c r="J16" i="18"/>
  <c r="L15" i="18"/>
  <c r="J15" i="18"/>
  <c r="L14" i="18"/>
  <c r="J14" i="18"/>
  <c r="L13" i="18"/>
  <c r="J13" i="18"/>
  <c r="L12" i="18"/>
  <c r="J12" i="18"/>
  <c r="L11" i="18"/>
  <c r="J11" i="18"/>
  <c r="L10" i="18"/>
  <c r="J10" i="18"/>
  <c r="L9" i="18"/>
  <c r="J9" i="18"/>
  <c r="AE9" i="17" l="1"/>
  <c r="AF9" i="17" s="1"/>
  <c r="AE57" i="17" l="1"/>
  <c r="T24" i="2" l="1"/>
  <c r="U24" i="2"/>
  <c r="V24" i="2"/>
  <c r="W24" i="2"/>
  <c r="X24" i="2"/>
  <c r="AE6" i="17" l="1"/>
  <c r="AE38" i="17"/>
  <c r="AF38" i="17" s="1"/>
  <c r="AD38" i="17"/>
  <c r="AE58" i="17"/>
  <c r="O58" i="17" s="1"/>
  <c r="AD58" i="17"/>
  <c r="AD59" i="17"/>
  <c r="AE59" i="17"/>
  <c r="Y6" i="2" l="1"/>
  <c r="M69" i="17" l="1"/>
  <c r="K69" i="17"/>
  <c r="W5" i="2" l="1"/>
  <c r="AE12" i="2" l="1"/>
  <c r="AF12" i="2" s="1"/>
  <c r="AE7" i="17" l="1"/>
  <c r="AE8" i="17"/>
  <c r="AE10" i="17"/>
  <c r="AE12" i="17"/>
  <c r="AE13" i="17"/>
  <c r="AE14" i="17"/>
  <c r="AE15" i="17"/>
  <c r="AE16" i="17"/>
  <c r="AE17" i="17"/>
  <c r="AE18" i="17"/>
  <c r="AE19" i="17"/>
  <c r="AE20" i="17"/>
  <c r="AE21" i="17"/>
  <c r="AE22" i="17"/>
  <c r="AE23" i="17"/>
  <c r="AE24" i="17"/>
  <c r="AE25" i="17"/>
  <c r="AE26" i="17"/>
  <c r="AE27" i="17"/>
  <c r="AE28" i="17"/>
  <c r="AE29" i="17"/>
  <c r="AE30" i="17"/>
  <c r="AE31" i="17"/>
  <c r="AE32" i="17"/>
  <c r="AE33" i="17"/>
  <c r="AE34" i="17"/>
  <c r="AE35" i="17"/>
  <c r="AE36" i="17"/>
  <c r="AE37" i="17"/>
  <c r="AE39" i="17"/>
  <c r="AE40" i="17"/>
  <c r="AE41" i="17"/>
  <c r="AE42" i="17"/>
  <c r="AE43" i="17"/>
  <c r="AE44" i="17"/>
  <c r="AE45" i="17"/>
  <c r="AE46" i="17"/>
  <c r="AE47" i="17"/>
  <c r="AE48" i="17"/>
  <c r="AE49" i="17"/>
  <c r="AE50" i="17"/>
  <c r="AE51" i="17"/>
  <c r="AE52" i="17"/>
  <c r="AE53" i="17"/>
  <c r="AE54" i="17"/>
  <c r="AE55" i="17"/>
  <c r="AE56" i="17"/>
  <c r="AE60" i="17"/>
  <c r="AE61" i="17"/>
  <c r="AE62" i="17"/>
  <c r="AE63" i="17"/>
  <c r="AE64" i="17"/>
  <c r="AE65" i="17"/>
  <c r="AE66" i="17"/>
  <c r="AE67" i="17"/>
  <c r="AE68" i="17"/>
  <c r="AE69" i="17"/>
  <c r="AF69" i="17" s="1"/>
  <c r="AE70" i="17"/>
  <c r="AF70" i="17" s="1"/>
  <c r="AE71" i="17"/>
  <c r="AE72" i="17"/>
  <c r="AE73" i="17"/>
  <c r="AE5" i="17"/>
  <c r="AD7" i="17"/>
  <c r="AD8" i="17"/>
  <c r="AD9" i="17"/>
  <c r="AD10" i="17"/>
  <c r="AD12" i="17"/>
  <c r="AD13" i="17"/>
  <c r="AD14" i="17"/>
  <c r="AD15" i="17"/>
  <c r="AD16" i="17"/>
  <c r="AD17" i="17"/>
  <c r="AD18" i="17"/>
  <c r="AD19" i="17"/>
  <c r="AD20" i="17"/>
  <c r="AD21" i="17"/>
  <c r="AD22" i="17"/>
  <c r="AD23" i="17"/>
  <c r="AD24" i="17"/>
  <c r="AD25" i="17"/>
  <c r="AD26" i="17"/>
  <c r="AD27" i="17"/>
  <c r="AD28" i="17"/>
  <c r="AD29" i="17"/>
  <c r="AD30" i="17"/>
  <c r="AD31" i="17"/>
  <c r="AD32" i="17"/>
  <c r="AD33" i="17"/>
  <c r="AD34" i="17"/>
  <c r="AD35" i="17"/>
  <c r="AD36" i="17"/>
  <c r="AD37" i="17"/>
  <c r="AD39" i="17"/>
  <c r="AD40" i="17"/>
  <c r="AD41" i="17"/>
  <c r="AD42" i="17"/>
  <c r="AD43" i="17"/>
  <c r="AD44" i="17"/>
  <c r="AD45" i="17"/>
  <c r="AD46" i="17"/>
  <c r="AD47" i="17"/>
  <c r="AD48" i="17"/>
  <c r="AD49" i="17"/>
  <c r="AD50" i="17"/>
  <c r="AD51" i="17"/>
  <c r="AD52" i="17"/>
  <c r="AD53" i="17"/>
  <c r="AD54" i="17"/>
  <c r="AD55" i="17"/>
  <c r="AD56" i="17"/>
  <c r="AD57" i="17"/>
  <c r="AD60" i="17"/>
  <c r="AD61" i="17"/>
  <c r="AD62" i="17"/>
  <c r="AD63" i="17"/>
  <c r="AD64" i="17"/>
  <c r="AD65" i="17"/>
  <c r="AD66" i="17"/>
  <c r="AD67" i="17"/>
  <c r="AD68" i="17"/>
  <c r="AD69" i="17"/>
  <c r="AD70" i="17"/>
  <c r="AD71" i="17"/>
  <c r="AD72" i="17"/>
  <c r="AD73" i="17"/>
  <c r="AD5" i="17"/>
  <c r="AE9" i="2"/>
  <c r="AE10" i="2"/>
  <c r="AE11" i="2"/>
  <c r="AF11" i="2" s="1"/>
  <c r="AE13" i="2"/>
  <c r="AE14" i="2"/>
  <c r="AE15" i="2"/>
  <c r="AE16" i="2"/>
  <c r="AE17" i="2"/>
  <c r="AE18" i="2"/>
  <c r="AE19" i="2"/>
  <c r="AE20" i="2"/>
  <c r="AE21" i="2"/>
  <c r="AE22" i="2"/>
  <c r="AE25" i="2"/>
  <c r="AE26" i="2"/>
  <c r="AE27" i="2"/>
  <c r="AE28" i="2"/>
  <c r="AE29" i="2"/>
  <c r="AE30" i="2"/>
  <c r="AE31" i="2"/>
  <c r="AE32" i="2"/>
  <c r="AE33" i="2"/>
  <c r="AD9" i="2"/>
  <c r="AD10" i="2"/>
  <c r="AD11" i="2"/>
  <c r="AD12" i="2"/>
  <c r="AD13" i="2"/>
  <c r="AD14" i="2"/>
  <c r="AD15" i="2"/>
  <c r="AD16" i="2"/>
  <c r="AD17" i="2"/>
  <c r="AD18" i="2"/>
  <c r="AD19" i="2"/>
  <c r="AD20" i="2"/>
  <c r="AD21" i="2"/>
  <c r="AD22" i="2"/>
  <c r="AD25" i="2"/>
  <c r="AD26" i="2"/>
  <c r="AD27" i="2"/>
  <c r="AD28" i="2"/>
  <c r="AD29" i="2"/>
  <c r="AD30" i="2"/>
  <c r="AD31" i="2"/>
  <c r="AD32" i="2"/>
  <c r="AD33" i="2"/>
  <c r="R8" i="2" l="1"/>
  <c r="S8" i="2"/>
  <c r="T8" i="2"/>
  <c r="U8" i="2"/>
  <c r="V8" i="2"/>
  <c r="W8" i="2"/>
  <c r="X8" i="2"/>
  <c r="Y8" i="2"/>
  <c r="Z8" i="2"/>
  <c r="AA8" i="2"/>
  <c r="AB8" i="2"/>
  <c r="AC8" i="2"/>
  <c r="R7" i="2"/>
  <c r="S7" i="2"/>
  <c r="T7" i="2"/>
  <c r="U7" i="2"/>
  <c r="W7" i="2"/>
  <c r="X7" i="2"/>
  <c r="Y7" i="2"/>
  <c r="Z7" i="2"/>
  <c r="AA7" i="2"/>
  <c r="AB7" i="2"/>
  <c r="AC7" i="2"/>
  <c r="W6" i="2"/>
  <c r="X6" i="2"/>
  <c r="Z6" i="2"/>
  <c r="AA6" i="2"/>
  <c r="AB6" i="2"/>
  <c r="AC6" i="2"/>
  <c r="R5" i="2"/>
  <c r="S5" i="2"/>
  <c r="T5" i="2"/>
  <c r="U5" i="2"/>
  <c r="V5" i="2"/>
  <c r="Y5" i="2"/>
  <c r="Z5" i="2"/>
  <c r="AA5" i="2"/>
  <c r="AB5" i="2"/>
  <c r="AC5" i="2"/>
  <c r="S24" i="2"/>
  <c r="S23" i="2"/>
  <c r="T23" i="2"/>
  <c r="U23" i="2"/>
  <c r="V23" i="2"/>
  <c r="AE24" i="2" l="1"/>
  <c r="AD24" i="2"/>
  <c r="AE8" i="2"/>
  <c r="AD8" i="2"/>
  <c r="AE23" i="2"/>
  <c r="AD23" i="2"/>
  <c r="AE7" i="2"/>
  <c r="AD7" i="2"/>
  <c r="AE6" i="2"/>
  <c r="AD6" i="2"/>
  <c r="AD5" i="2"/>
  <c r="AE5" i="2"/>
  <c r="AC11" i="17"/>
  <c r="AB11" i="17"/>
  <c r="AA11" i="17"/>
  <c r="Z11" i="17"/>
  <c r="Y11" i="17"/>
  <c r="X11" i="17"/>
  <c r="W11" i="17"/>
  <c r="V11" i="17"/>
  <c r="U11" i="17"/>
  <c r="AD11" i="17" l="1"/>
  <c r="AE11" i="17"/>
  <c r="AD6" i="17" l="1"/>
  <c r="V6" i="2"/>
  <c r="AF28" i="2" l="1"/>
  <c r="O29" i="2"/>
  <c r="O30" i="2"/>
  <c r="O31" i="2"/>
  <c r="O32" i="2"/>
  <c r="AF33" i="2"/>
  <c r="O33" i="2"/>
  <c r="O69" i="17"/>
  <c r="O70" i="17"/>
  <c r="O71" i="17"/>
  <c r="O72" i="17"/>
  <c r="O73" i="17"/>
  <c r="O28" i="2" l="1"/>
  <c r="AF31" i="2"/>
  <c r="AF29" i="2"/>
  <c r="AF32" i="2"/>
  <c r="AF30" i="2"/>
  <c r="I7" i="15"/>
  <c r="E20" i="15"/>
  <c r="K20" i="15" s="1"/>
  <c r="E19" i="15"/>
  <c r="K19" i="15" s="1"/>
  <c r="C20" i="15"/>
  <c r="I20" i="15" s="1"/>
  <c r="E8" i="15" l="1"/>
  <c r="J8" i="15" s="1"/>
  <c r="E9" i="15"/>
  <c r="J9" i="15" s="1"/>
  <c r="E10" i="15"/>
  <c r="J10" i="15" s="1"/>
  <c r="F20" i="15"/>
  <c r="L20" i="15" s="1"/>
  <c r="D7" i="15"/>
  <c r="C7" i="15"/>
  <c r="E7" i="15" s="1"/>
  <c r="J7" i="15" s="1"/>
  <c r="O68" i="17" l="1"/>
  <c r="AF66" i="17"/>
  <c r="O65" i="17"/>
  <c r="AF64" i="17"/>
  <c r="O63" i="17"/>
  <c r="O61" i="17"/>
  <c r="O60" i="17"/>
  <c r="AF59" i="17"/>
  <c r="O59" i="17"/>
  <c r="AF57" i="17"/>
  <c r="AF55" i="17"/>
  <c r="AF53" i="17"/>
  <c r="O52" i="17"/>
  <c r="O51" i="17"/>
  <c r="O50" i="17"/>
  <c r="AF49" i="17"/>
  <c r="AF47" i="17"/>
  <c r="O46" i="17"/>
  <c r="O45" i="17"/>
  <c r="O44" i="17"/>
  <c r="AF43" i="17"/>
  <c r="O42" i="17"/>
  <c r="AF41" i="17"/>
  <c r="AF39" i="17"/>
  <c r="AF37" i="17"/>
  <c r="O36" i="17"/>
  <c r="O35" i="17"/>
  <c r="O34" i="17"/>
  <c r="AF33" i="17"/>
  <c r="AF31" i="17"/>
  <c r="O29" i="17"/>
  <c r="O28" i="17"/>
  <c r="AF27" i="17"/>
  <c r="O26" i="17"/>
  <c r="AF25" i="17"/>
  <c r="AF23" i="17"/>
  <c r="AF21" i="17"/>
  <c r="O20" i="17"/>
  <c r="O19" i="17"/>
  <c r="O18" i="17"/>
  <c r="AF17" i="17"/>
  <c r="AF15" i="17"/>
  <c r="O14" i="17"/>
  <c r="O13" i="17"/>
  <c r="O12" i="17"/>
  <c r="O11" i="17"/>
  <c r="O10" i="17"/>
  <c r="O9" i="17"/>
  <c r="AF7" i="17"/>
  <c r="AF5" i="17"/>
  <c r="O24" i="2"/>
  <c r="O16" i="2"/>
  <c r="O15" i="2"/>
  <c r="O21" i="17" l="1"/>
  <c r="O47" i="17"/>
  <c r="O49" i="17"/>
  <c r="AF63" i="17"/>
  <c r="AF46" i="17"/>
  <c r="O64" i="17"/>
  <c r="AF52" i="17"/>
  <c r="O53" i="17"/>
  <c r="AF51" i="17"/>
  <c r="O66" i="17"/>
  <c r="AF58" i="17"/>
  <c r="AF36" i="17"/>
  <c r="AF14" i="17"/>
  <c r="AF42" i="17"/>
  <c r="AF26" i="17"/>
  <c r="O37" i="17"/>
  <c r="AF30" i="17"/>
  <c r="O17" i="17"/>
  <c r="O31" i="17"/>
  <c r="O5" i="17"/>
  <c r="O27" i="17"/>
  <c r="AF11" i="17"/>
  <c r="O15" i="17"/>
  <c r="AF20" i="17"/>
  <c r="O33" i="17"/>
  <c r="O43" i="17"/>
  <c r="AF10" i="17"/>
  <c r="AF19" i="17"/>
  <c r="O8" i="17"/>
  <c r="AF8" i="17"/>
  <c r="O32" i="17"/>
  <c r="AF32" i="17"/>
  <c r="AF62" i="17"/>
  <c r="O62" i="17"/>
  <c r="O38" i="17"/>
  <c r="O6" i="17"/>
  <c r="AF6" i="17"/>
  <c r="O48" i="17"/>
  <c r="AF48" i="17"/>
  <c r="O24" i="17"/>
  <c r="AF24" i="17"/>
  <c r="O54" i="17"/>
  <c r="AF54" i="17"/>
  <c r="O56" i="17"/>
  <c r="AF56" i="17"/>
  <c r="AF35" i="17"/>
  <c r="O16" i="17"/>
  <c r="AF16" i="17"/>
  <c r="O40" i="17"/>
  <c r="AF40" i="17"/>
  <c r="O67" i="17"/>
  <c r="AF67" i="17"/>
  <c r="O22" i="17"/>
  <c r="AF22" i="17"/>
  <c r="AF12" i="17"/>
  <c r="AF28" i="17"/>
  <c r="AF44" i="17"/>
  <c r="AF60" i="17"/>
  <c r="AF18" i="17"/>
  <c r="AF34" i="17"/>
  <c r="AF50" i="17"/>
  <c r="O25" i="17"/>
  <c r="O41" i="17"/>
  <c r="O57" i="17"/>
  <c r="O7" i="17"/>
  <c r="AF13" i="17"/>
  <c r="O23" i="17"/>
  <c r="AF29" i="17"/>
  <c r="O39" i="17"/>
  <c r="AF45" i="17"/>
  <c r="O55" i="17"/>
  <c r="AF65" i="17"/>
  <c r="O6" i="2"/>
  <c r="O7" i="2"/>
  <c r="O8" i="2"/>
  <c r="O9" i="2"/>
  <c r="E18" i="15" s="1"/>
  <c r="O10" i="2"/>
  <c r="O11" i="2"/>
  <c r="O12" i="2"/>
  <c r="O13" i="2"/>
  <c r="O14" i="2"/>
  <c r="O17" i="2"/>
  <c r="O18" i="2"/>
  <c r="O19" i="2"/>
  <c r="O20" i="2"/>
  <c r="O21" i="2"/>
  <c r="O22" i="2"/>
  <c r="O23" i="2"/>
  <c r="O25" i="2"/>
  <c r="O26" i="2"/>
  <c r="O27" i="2"/>
  <c r="C19" i="15" l="1"/>
  <c r="I19" i="15" s="1"/>
  <c r="D19" i="15"/>
  <c r="J19" i="15" s="1"/>
  <c r="K18" i="15"/>
  <c r="E17" i="15"/>
  <c r="K17" i="15" s="1"/>
  <c r="D18" i="15"/>
  <c r="J18" i="15" s="1"/>
  <c r="F19" i="15" l="1"/>
  <c r="L19" i="15" s="1"/>
  <c r="D17" i="15"/>
  <c r="J17" i="15" s="1"/>
  <c r="AF19" i="2"/>
  <c r="AF9" i="2"/>
  <c r="O5" i="2" l="1"/>
  <c r="C18" i="15" s="1"/>
  <c r="AF5" i="2"/>
  <c r="AF6" i="2"/>
  <c r="AF7" i="2"/>
  <c r="AF8" i="2"/>
  <c r="AF10" i="2"/>
  <c r="AF13" i="2"/>
  <c r="AF14" i="2"/>
  <c r="AF15" i="2"/>
  <c r="AF16" i="2"/>
  <c r="AF17" i="2"/>
  <c r="AF18" i="2"/>
  <c r="AF20" i="2"/>
  <c r="AF21" i="2"/>
  <c r="AF22" i="2"/>
  <c r="AF23" i="2"/>
  <c r="AF24" i="2"/>
  <c r="AF25" i="2"/>
  <c r="AF26" i="2"/>
  <c r="AF27" i="2"/>
  <c r="AE156" i="2"/>
  <c r="AF156" i="2" s="1"/>
  <c r="AE157" i="2"/>
  <c r="AF157" i="2" s="1"/>
  <c r="AE158" i="2"/>
  <c r="AF158" i="2" s="1"/>
  <c r="AE159" i="2"/>
  <c r="AF159" i="2" s="1"/>
  <c r="AE160" i="2"/>
  <c r="AF160" i="2" s="1"/>
  <c r="AE161" i="2"/>
  <c r="AF161" i="2" s="1"/>
  <c r="AE162" i="2"/>
  <c r="AF162" i="2" s="1"/>
  <c r="AE163" i="2"/>
  <c r="AF163" i="2" s="1"/>
  <c r="AE164" i="2"/>
  <c r="AF164" i="2" s="1"/>
  <c r="AE165" i="2"/>
  <c r="AF165" i="2" s="1"/>
  <c r="AE166" i="2"/>
  <c r="AF166" i="2" s="1"/>
  <c r="AE167" i="2"/>
  <c r="AF167" i="2" s="1"/>
  <c r="AE168" i="2"/>
  <c r="AF168" i="2" s="1"/>
  <c r="AE169" i="2"/>
  <c r="AF169" i="2" s="1"/>
  <c r="AE170" i="2"/>
  <c r="AF170" i="2" s="1"/>
  <c r="AE171" i="2"/>
  <c r="AF171" i="2" s="1"/>
  <c r="AE172" i="2"/>
  <c r="AF172" i="2" s="1"/>
  <c r="AE173" i="2"/>
  <c r="AF173" i="2" s="1"/>
  <c r="AE174" i="2"/>
  <c r="AF174" i="2" s="1"/>
  <c r="AE175" i="2"/>
  <c r="AF175" i="2" s="1"/>
  <c r="AE176" i="2"/>
  <c r="AF176" i="2" s="1"/>
  <c r="AE177" i="2"/>
  <c r="AF177" i="2" s="1"/>
  <c r="AE178" i="2"/>
  <c r="AF178" i="2" s="1"/>
  <c r="AE179" i="2"/>
  <c r="AF179" i="2" s="1"/>
  <c r="AE180" i="2"/>
  <c r="AF180" i="2" s="1"/>
  <c r="AE181" i="2"/>
  <c r="AF181" i="2" s="1"/>
  <c r="AE182" i="2"/>
  <c r="AF182" i="2" s="1"/>
  <c r="AE183" i="2"/>
  <c r="AF183" i="2" s="1"/>
  <c r="AE184" i="2"/>
  <c r="AF184" i="2" s="1"/>
  <c r="AE185" i="2"/>
  <c r="AF185" i="2" s="1"/>
  <c r="AE186" i="2"/>
  <c r="AF186" i="2" s="1"/>
  <c r="AE187" i="2"/>
  <c r="AF187" i="2" s="1"/>
  <c r="AE188" i="2"/>
  <c r="AF188" i="2" s="1"/>
  <c r="AE189" i="2"/>
  <c r="AF189" i="2" s="1"/>
  <c r="AE190" i="2"/>
  <c r="AF190" i="2" s="1"/>
  <c r="AE191" i="2"/>
  <c r="AF191" i="2" s="1"/>
  <c r="AE192" i="2"/>
  <c r="AF192" i="2" s="1"/>
  <c r="AE193" i="2"/>
  <c r="AF193" i="2" s="1"/>
  <c r="AE194" i="2"/>
  <c r="AF194" i="2" s="1"/>
  <c r="AE195" i="2"/>
  <c r="AF195" i="2" s="1"/>
  <c r="AE196" i="2"/>
  <c r="AF196" i="2" s="1"/>
  <c r="AE197" i="2"/>
  <c r="AF197" i="2" s="1"/>
  <c r="AE198" i="2"/>
  <c r="AF198" i="2" s="1"/>
  <c r="AE199" i="2"/>
  <c r="AF199" i="2" s="1"/>
  <c r="AE200" i="2"/>
  <c r="AF200" i="2" s="1"/>
  <c r="AE201" i="2"/>
  <c r="AF201" i="2" s="1"/>
  <c r="AE202" i="2"/>
  <c r="AF202" i="2" s="1"/>
  <c r="AE203" i="2"/>
  <c r="AF203" i="2" s="1"/>
  <c r="AE204" i="2"/>
  <c r="AF204" i="2" s="1"/>
  <c r="AE205" i="2"/>
  <c r="AF205" i="2" s="1"/>
  <c r="AE206" i="2"/>
  <c r="AF206" i="2" s="1"/>
  <c r="AE207" i="2"/>
  <c r="AF207" i="2" s="1"/>
  <c r="AE208" i="2"/>
  <c r="AF208" i="2" s="1"/>
  <c r="AE209" i="2"/>
  <c r="AF209" i="2" s="1"/>
  <c r="AE210" i="2"/>
  <c r="AF210" i="2" s="1"/>
  <c r="AE211" i="2"/>
  <c r="AF211" i="2" s="1"/>
  <c r="AE212" i="2"/>
  <c r="AF212" i="2" s="1"/>
  <c r="AE213" i="2"/>
  <c r="AF213" i="2" s="1"/>
  <c r="AE214" i="2"/>
  <c r="AF214" i="2" s="1"/>
  <c r="AE215" i="2"/>
  <c r="AF215" i="2" s="1"/>
  <c r="AE216" i="2"/>
  <c r="AF216" i="2" s="1"/>
  <c r="AE217" i="2"/>
  <c r="AF217" i="2" s="1"/>
  <c r="AE218" i="2"/>
  <c r="AF218" i="2" s="1"/>
  <c r="AE219" i="2"/>
  <c r="AF219" i="2" s="1"/>
  <c r="AE220" i="2"/>
  <c r="AF220" i="2" s="1"/>
  <c r="AE221" i="2"/>
  <c r="AF221" i="2" s="1"/>
  <c r="AE222" i="2"/>
  <c r="AF222" i="2" s="1"/>
  <c r="AE223" i="2"/>
  <c r="AF223" i="2" s="1"/>
  <c r="AE224" i="2"/>
  <c r="AF224" i="2" s="1"/>
  <c r="AE225" i="2"/>
  <c r="AF225" i="2" s="1"/>
  <c r="AE226" i="2"/>
  <c r="AF226" i="2" s="1"/>
  <c r="AE227" i="2"/>
  <c r="AF227" i="2" s="1"/>
  <c r="AE228" i="2"/>
  <c r="AF228" i="2" s="1"/>
  <c r="AE229" i="2"/>
  <c r="AF229" i="2" s="1"/>
  <c r="AE230" i="2"/>
  <c r="AF230" i="2" s="1"/>
  <c r="AE231" i="2"/>
  <c r="AF231" i="2" s="1"/>
  <c r="AE232" i="2"/>
  <c r="AF232" i="2" s="1"/>
  <c r="AE233" i="2"/>
  <c r="AF233" i="2" s="1"/>
  <c r="AE234" i="2"/>
  <c r="AF234" i="2" s="1"/>
  <c r="AE235" i="2"/>
  <c r="AF235" i="2" s="1"/>
  <c r="AE236" i="2"/>
  <c r="AF236" i="2" s="1"/>
  <c r="AE237" i="2"/>
  <c r="AF237" i="2" s="1"/>
  <c r="AE238" i="2"/>
  <c r="AF238" i="2" s="1"/>
  <c r="AE239" i="2"/>
  <c r="AF239" i="2" s="1"/>
  <c r="AE240" i="2"/>
  <c r="AF240" i="2" s="1"/>
  <c r="AE241" i="2"/>
  <c r="AF241" i="2" s="1"/>
  <c r="AE242" i="2"/>
  <c r="AF242" i="2" s="1"/>
  <c r="AE243" i="2"/>
  <c r="AF243" i="2" s="1"/>
  <c r="AE244" i="2"/>
  <c r="AF244" i="2" s="1"/>
  <c r="AE245" i="2"/>
  <c r="AF245" i="2" s="1"/>
  <c r="AE246" i="2"/>
  <c r="AF246" i="2" s="1"/>
  <c r="AE247" i="2"/>
  <c r="AF247" i="2" s="1"/>
  <c r="AE248" i="2"/>
  <c r="AF248" i="2" s="1"/>
  <c r="AE249" i="2"/>
  <c r="AF249" i="2" s="1"/>
  <c r="AE250" i="2"/>
  <c r="AF250" i="2" s="1"/>
  <c r="AE251" i="2"/>
  <c r="AF251" i="2" s="1"/>
  <c r="AE252" i="2"/>
  <c r="AF252" i="2" s="1"/>
  <c r="AE253" i="2"/>
  <c r="AF253" i="2" s="1"/>
  <c r="AE254" i="2"/>
  <c r="AF254" i="2" s="1"/>
  <c r="AE255" i="2"/>
  <c r="AF255" i="2" s="1"/>
  <c r="AE256" i="2"/>
  <c r="AF256" i="2" s="1"/>
  <c r="AE257" i="2"/>
  <c r="AF257" i="2" s="1"/>
  <c r="AE258" i="2"/>
  <c r="AF258" i="2" s="1"/>
  <c r="AE259" i="2"/>
  <c r="AF259" i="2" s="1"/>
  <c r="AE260" i="2"/>
  <c r="AF260" i="2" s="1"/>
  <c r="AE261" i="2"/>
  <c r="AF261" i="2" s="1"/>
  <c r="AE262" i="2"/>
  <c r="AF262" i="2" s="1"/>
  <c r="AE263" i="2"/>
  <c r="AF263" i="2" s="1"/>
  <c r="AE264" i="2"/>
  <c r="AF264" i="2" s="1"/>
  <c r="AE265" i="2"/>
  <c r="AF265" i="2" s="1"/>
  <c r="AE266" i="2"/>
  <c r="AF266" i="2" s="1"/>
  <c r="AE267" i="2"/>
  <c r="AF267" i="2" s="1"/>
  <c r="AE268" i="2"/>
  <c r="AF268" i="2" s="1"/>
  <c r="AE269" i="2"/>
  <c r="AF269" i="2" s="1"/>
  <c r="AE270" i="2"/>
  <c r="AF270" i="2" s="1"/>
  <c r="AE271" i="2"/>
  <c r="AF271" i="2" s="1"/>
  <c r="AE272" i="2"/>
  <c r="AF272" i="2" s="1"/>
  <c r="AE273" i="2"/>
  <c r="AF273" i="2" s="1"/>
  <c r="AE274" i="2"/>
  <c r="AF274" i="2" s="1"/>
  <c r="AE275" i="2"/>
  <c r="AF275" i="2" s="1"/>
  <c r="AE276" i="2"/>
  <c r="AF276" i="2" s="1"/>
  <c r="AE277" i="2"/>
  <c r="AF277" i="2" s="1"/>
  <c r="AE278" i="2"/>
  <c r="AF278" i="2" s="1"/>
  <c r="AE279" i="2"/>
  <c r="AF279" i="2" s="1"/>
  <c r="AE280" i="2"/>
  <c r="AF280" i="2" s="1"/>
  <c r="AE281" i="2"/>
  <c r="AF281" i="2" s="1"/>
  <c r="AE282" i="2"/>
  <c r="AF282" i="2" s="1"/>
  <c r="AE283" i="2"/>
  <c r="AF283" i="2" s="1"/>
  <c r="AE284" i="2"/>
  <c r="AF284" i="2" s="1"/>
  <c r="AE285" i="2"/>
  <c r="AF285" i="2" s="1"/>
  <c r="AE286" i="2"/>
  <c r="AF286" i="2" s="1"/>
  <c r="AE287" i="2"/>
  <c r="AF287" i="2" s="1"/>
  <c r="AE288" i="2"/>
  <c r="AF288" i="2" s="1"/>
  <c r="AE289" i="2"/>
  <c r="AF289" i="2" s="1"/>
  <c r="AE290" i="2"/>
  <c r="AF290" i="2" s="1"/>
  <c r="AE291" i="2"/>
  <c r="AF291" i="2" s="1"/>
  <c r="AE292" i="2"/>
  <c r="AF292" i="2" s="1"/>
  <c r="AE293" i="2"/>
  <c r="AF293" i="2" s="1"/>
  <c r="AE294" i="2"/>
  <c r="AF294" i="2" s="1"/>
  <c r="AE295" i="2"/>
  <c r="AF295" i="2" s="1"/>
  <c r="AE296" i="2"/>
  <c r="AF296" i="2" s="1"/>
  <c r="AE297" i="2"/>
  <c r="AF297" i="2" s="1"/>
  <c r="AE298" i="2"/>
  <c r="AF298" i="2" s="1"/>
  <c r="AE299" i="2"/>
  <c r="AF299" i="2" s="1"/>
  <c r="AE300" i="2"/>
  <c r="AF300" i="2" s="1"/>
  <c r="AE301" i="2"/>
  <c r="AF301" i="2" s="1"/>
  <c r="AE302" i="2"/>
  <c r="AF302" i="2" s="1"/>
  <c r="AE303" i="2"/>
  <c r="AF303" i="2" s="1"/>
  <c r="AE304" i="2"/>
  <c r="AF304" i="2" s="1"/>
  <c r="AE305" i="2"/>
  <c r="AF305" i="2" s="1"/>
  <c r="AE306" i="2"/>
  <c r="AF306" i="2" s="1"/>
  <c r="AE307" i="2"/>
  <c r="AF307" i="2" s="1"/>
  <c r="AE308" i="2"/>
  <c r="AF308" i="2" s="1"/>
  <c r="AE309" i="2"/>
  <c r="AF309" i="2" s="1"/>
  <c r="AE310" i="2"/>
  <c r="AF310" i="2" s="1"/>
  <c r="AE311" i="2"/>
  <c r="AF311" i="2" s="1"/>
  <c r="AE312" i="2"/>
  <c r="AF312" i="2" s="1"/>
  <c r="AE313" i="2"/>
  <c r="AF313" i="2" s="1"/>
  <c r="AE314" i="2"/>
  <c r="AF314" i="2" s="1"/>
  <c r="AE315" i="2"/>
  <c r="AF315" i="2" s="1"/>
  <c r="AE316" i="2"/>
  <c r="AF316" i="2" s="1"/>
  <c r="AE317" i="2"/>
  <c r="AF317" i="2" s="1"/>
  <c r="AE318" i="2"/>
  <c r="AF318" i="2" s="1"/>
  <c r="AE319" i="2"/>
  <c r="AF319" i="2" s="1"/>
  <c r="AE320" i="2"/>
  <c r="AF320" i="2" s="1"/>
  <c r="AE321" i="2"/>
  <c r="AF321" i="2" s="1"/>
  <c r="AE322" i="2"/>
  <c r="AF322" i="2" s="1"/>
  <c r="AE323" i="2"/>
  <c r="AF323" i="2" s="1"/>
  <c r="AE324" i="2"/>
  <c r="AF324" i="2" s="1"/>
  <c r="AE325" i="2"/>
  <c r="AF325" i="2" s="1"/>
  <c r="AE326" i="2"/>
  <c r="AF326" i="2" s="1"/>
  <c r="AE327" i="2"/>
  <c r="AF327" i="2" s="1"/>
  <c r="AE328" i="2"/>
  <c r="AF328" i="2" s="1"/>
  <c r="AE329" i="2"/>
  <c r="AF329" i="2" s="1"/>
  <c r="AE330" i="2"/>
  <c r="AF330" i="2" s="1"/>
  <c r="AE331" i="2"/>
  <c r="AF331" i="2" s="1"/>
  <c r="AE332" i="2"/>
  <c r="AF332" i="2" s="1"/>
  <c r="AE333" i="2"/>
  <c r="AF333" i="2" s="1"/>
  <c r="AE334" i="2"/>
  <c r="AF334" i="2" s="1"/>
  <c r="AE335" i="2"/>
  <c r="AF335" i="2" s="1"/>
  <c r="AE336" i="2"/>
  <c r="AF336" i="2" s="1"/>
  <c r="AE337" i="2"/>
  <c r="AF337" i="2" s="1"/>
  <c r="AE338" i="2"/>
  <c r="AF338" i="2" s="1"/>
  <c r="AE339" i="2"/>
  <c r="AF339" i="2" s="1"/>
  <c r="AE340" i="2"/>
  <c r="AF340" i="2" s="1"/>
  <c r="AE341" i="2"/>
  <c r="AF341" i="2" s="1"/>
  <c r="AE342" i="2"/>
  <c r="AF342" i="2" s="1"/>
  <c r="AE343" i="2"/>
  <c r="AF343" i="2" s="1"/>
  <c r="AE344" i="2"/>
  <c r="AF344" i="2" s="1"/>
  <c r="AE345" i="2"/>
  <c r="AF345" i="2" s="1"/>
  <c r="AE346" i="2"/>
  <c r="AF346" i="2" s="1"/>
  <c r="AE347" i="2"/>
  <c r="AF347" i="2" s="1"/>
  <c r="AE348" i="2"/>
  <c r="AF348" i="2" s="1"/>
  <c r="AE349" i="2"/>
  <c r="AF349" i="2" s="1"/>
  <c r="AE350" i="2"/>
  <c r="AF350" i="2" s="1"/>
  <c r="AE351" i="2"/>
  <c r="AF351" i="2" s="1"/>
  <c r="AE352" i="2"/>
  <c r="AF352" i="2" s="1"/>
  <c r="AE353" i="2"/>
  <c r="AF353" i="2" s="1"/>
  <c r="AE354" i="2"/>
  <c r="AF354" i="2" s="1"/>
  <c r="AE355" i="2"/>
  <c r="AF355" i="2" s="1"/>
  <c r="AE356" i="2"/>
  <c r="AF356" i="2" s="1"/>
  <c r="AE357" i="2"/>
  <c r="AF357" i="2" s="1"/>
  <c r="AE358" i="2"/>
  <c r="AF358" i="2" s="1"/>
  <c r="AE359" i="2"/>
  <c r="AF359" i="2" s="1"/>
  <c r="AE360" i="2"/>
  <c r="AF360" i="2" s="1"/>
  <c r="AE361" i="2"/>
  <c r="AF361" i="2" s="1"/>
  <c r="AE362" i="2"/>
  <c r="AF362" i="2" s="1"/>
  <c r="AE363" i="2"/>
  <c r="AF363" i="2" s="1"/>
  <c r="AE364" i="2"/>
  <c r="AF364" i="2" s="1"/>
  <c r="AE365" i="2"/>
  <c r="AF365" i="2" s="1"/>
  <c r="AE366" i="2"/>
  <c r="AF366" i="2" s="1"/>
  <c r="AE367" i="2"/>
  <c r="AF367" i="2" s="1"/>
  <c r="AE368" i="2"/>
  <c r="AF368" i="2" s="1"/>
  <c r="AE369" i="2"/>
  <c r="AF369" i="2" s="1"/>
  <c r="AE370" i="2"/>
  <c r="AF370" i="2" s="1"/>
  <c r="AE371" i="2"/>
  <c r="AF371" i="2" s="1"/>
  <c r="AE372" i="2"/>
  <c r="AF372" i="2" s="1"/>
  <c r="AE373" i="2"/>
  <c r="AF373" i="2" s="1"/>
  <c r="AE374" i="2"/>
  <c r="AF374" i="2" s="1"/>
  <c r="AE375" i="2"/>
  <c r="AF375" i="2" s="1"/>
  <c r="AE376" i="2"/>
  <c r="AF376" i="2" s="1"/>
  <c r="AE377" i="2"/>
  <c r="AF377" i="2" s="1"/>
  <c r="AE378" i="2"/>
  <c r="AF378" i="2" s="1"/>
  <c r="AE379" i="2"/>
  <c r="AF379" i="2" s="1"/>
  <c r="AE380" i="2"/>
  <c r="AF380" i="2" s="1"/>
  <c r="AE381" i="2"/>
  <c r="AF381" i="2" s="1"/>
  <c r="AE382" i="2"/>
  <c r="AF382" i="2" s="1"/>
  <c r="AE383" i="2"/>
  <c r="AF383" i="2" s="1"/>
  <c r="AE384" i="2"/>
  <c r="AF384" i="2" s="1"/>
  <c r="AE385" i="2"/>
  <c r="AF385" i="2" s="1"/>
  <c r="AE386" i="2"/>
  <c r="AF386" i="2" s="1"/>
  <c r="AE387" i="2"/>
  <c r="AF387" i="2" s="1"/>
  <c r="AE388" i="2"/>
  <c r="AF388" i="2" s="1"/>
  <c r="AE389" i="2"/>
  <c r="AF389" i="2" s="1"/>
  <c r="AE390" i="2"/>
  <c r="AF390" i="2" s="1"/>
  <c r="AE391" i="2"/>
  <c r="AF391" i="2" s="1"/>
  <c r="AE392" i="2"/>
  <c r="AF392" i="2" s="1"/>
  <c r="AE393" i="2"/>
  <c r="AF393" i="2" s="1"/>
  <c r="AE394" i="2"/>
  <c r="AF394" i="2" s="1"/>
  <c r="AE395" i="2"/>
  <c r="AF395" i="2" s="1"/>
  <c r="AE396" i="2"/>
  <c r="AF396" i="2" s="1"/>
  <c r="AE397" i="2"/>
  <c r="AF397" i="2" s="1"/>
  <c r="AE398" i="2"/>
  <c r="AF398" i="2" s="1"/>
  <c r="AE399" i="2"/>
  <c r="AF399" i="2" s="1"/>
  <c r="AE400" i="2"/>
  <c r="AF400" i="2" s="1"/>
  <c r="AE401" i="2"/>
  <c r="AF401" i="2" s="1"/>
  <c r="AE402" i="2"/>
  <c r="AF402" i="2" s="1"/>
  <c r="AE403" i="2"/>
  <c r="AF403" i="2" s="1"/>
  <c r="AE404" i="2"/>
  <c r="AF404" i="2" s="1"/>
  <c r="AE405" i="2"/>
  <c r="AF405" i="2" s="1"/>
  <c r="AE406" i="2"/>
  <c r="AF406" i="2" s="1"/>
  <c r="AE407" i="2"/>
  <c r="AF407" i="2" s="1"/>
  <c r="AE408" i="2"/>
  <c r="AF408" i="2" s="1"/>
  <c r="AE409" i="2"/>
  <c r="AF409" i="2" s="1"/>
  <c r="AE410" i="2"/>
  <c r="AF410" i="2" s="1"/>
  <c r="AE411" i="2"/>
  <c r="AF411" i="2" s="1"/>
  <c r="AE412" i="2"/>
  <c r="AF412" i="2" s="1"/>
  <c r="AE413" i="2"/>
  <c r="AF413" i="2" s="1"/>
  <c r="AE414" i="2"/>
  <c r="AF414" i="2" s="1"/>
  <c r="AE415" i="2"/>
  <c r="AF415" i="2" s="1"/>
  <c r="AE416" i="2"/>
  <c r="AF416" i="2" s="1"/>
  <c r="AE417" i="2"/>
  <c r="AF417" i="2" s="1"/>
  <c r="AE418" i="2"/>
  <c r="AF418" i="2" s="1"/>
  <c r="AE419" i="2"/>
  <c r="AF419" i="2" s="1"/>
  <c r="AE420" i="2"/>
  <c r="AF420" i="2" s="1"/>
  <c r="AE421" i="2"/>
  <c r="AF421" i="2" s="1"/>
  <c r="AE422" i="2"/>
  <c r="AF422" i="2" s="1"/>
  <c r="AE423" i="2"/>
  <c r="AF423" i="2" s="1"/>
  <c r="AE424" i="2"/>
  <c r="AF424" i="2" s="1"/>
  <c r="AE425" i="2"/>
  <c r="AF425" i="2" s="1"/>
  <c r="AE426" i="2"/>
  <c r="AF426" i="2" s="1"/>
  <c r="AE427" i="2"/>
  <c r="AF427" i="2" s="1"/>
  <c r="AE428" i="2"/>
  <c r="AF428" i="2" s="1"/>
  <c r="AE429" i="2"/>
  <c r="AF429" i="2" s="1"/>
  <c r="AE430" i="2"/>
  <c r="AF430" i="2" s="1"/>
  <c r="AE431" i="2"/>
  <c r="AF431" i="2" s="1"/>
  <c r="AE432" i="2"/>
  <c r="AF432" i="2" s="1"/>
  <c r="AE433" i="2"/>
  <c r="AF433" i="2" s="1"/>
  <c r="AE434" i="2"/>
  <c r="AF434" i="2" s="1"/>
  <c r="AE435" i="2"/>
  <c r="AF435" i="2" s="1"/>
  <c r="AE436" i="2"/>
  <c r="AF436" i="2" s="1"/>
  <c r="AE437" i="2"/>
  <c r="AF437" i="2" s="1"/>
  <c r="AE438" i="2"/>
  <c r="AF438" i="2" s="1"/>
  <c r="AE439" i="2"/>
  <c r="AF439" i="2" s="1"/>
  <c r="AE440" i="2"/>
  <c r="AF440" i="2" s="1"/>
  <c r="AE441" i="2"/>
  <c r="AF441" i="2" s="1"/>
  <c r="AE442" i="2"/>
  <c r="AF442" i="2" s="1"/>
  <c r="AE443" i="2"/>
  <c r="AF443" i="2" s="1"/>
  <c r="AE444" i="2"/>
  <c r="AF444" i="2" s="1"/>
  <c r="AE445" i="2"/>
  <c r="AF445" i="2" s="1"/>
  <c r="AE446" i="2"/>
  <c r="AF446" i="2" s="1"/>
  <c r="AE447" i="2"/>
  <c r="AF447" i="2" s="1"/>
  <c r="AE448" i="2"/>
  <c r="AF448" i="2" s="1"/>
  <c r="AE449" i="2"/>
  <c r="AF449" i="2" s="1"/>
  <c r="AE450" i="2"/>
  <c r="AF450" i="2" s="1"/>
  <c r="AE451" i="2"/>
  <c r="AF451" i="2" s="1"/>
  <c r="AE452" i="2"/>
  <c r="AF452" i="2" s="1"/>
  <c r="AE453" i="2"/>
  <c r="AF453" i="2" s="1"/>
  <c r="AE454" i="2"/>
  <c r="AF454" i="2" s="1"/>
  <c r="AE455" i="2"/>
  <c r="AF455" i="2" s="1"/>
  <c r="AE456" i="2"/>
  <c r="AF456" i="2" s="1"/>
  <c r="AE457" i="2"/>
  <c r="AF457" i="2" s="1"/>
  <c r="AE458" i="2"/>
  <c r="AF458" i="2" s="1"/>
  <c r="AE459" i="2"/>
  <c r="AF459" i="2" s="1"/>
  <c r="AE460" i="2"/>
  <c r="AF460" i="2" s="1"/>
  <c r="AE461" i="2"/>
  <c r="AF461" i="2" s="1"/>
  <c r="AE462" i="2"/>
  <c r="AF462" i="2" s="1"/>
  <c r="AE463" i="2"/>
  <c r="AF463" i="2" s="1"/>
  <c r="AE464" i="2"/>
  <c r="AF464" i="2" s="1"/>
  <c r="AE465" i="2"/>
  <c r="AF465" i="2" s="1"/>
  <c r="AE466" i="2"/>
  <c r="AF466" i="2" s="1"/>
  <c r="AE467" i="2"/>
  <c r="AF467" i="2" s="1"/>
  <c r="AE468" i="2"/>
  <c r="AF468" i="2" s="1"/>
  <c r="AE469" i="2"/>
  <c r="AF469" i="2" s="1"/>
  <c r="AE470" i="2"/>
  <c r="AF470" i="2" s="1"/>
  <c r="AE471" i="2"/>
  <c r="AF471" i="2" s="1"/>
  <c r="AE472" i="2"/>
  <c r="AF472" i="2" s="1"/>
  <c r="AE473" i="2"/>
  <c r="AF473" i="2" s="1"/>
  <c r="AE474" i="2"/>
  <c r="AF474" i="2" s="1"/>
  <c r="AE475" i="2"/>
  <c r="AF475" i="2" s="1"/>
  <c r="AE476" i="2"/>
  <c r="AF476" i="2" s="1"/>
  <c r="AE477" i="2"/>
  <c r="AF477" i="2" s="1"/>
  <c r="AE478" i="2"/>
  <c r="AF478" i="2" s="1"/>
  <c r="AE479" i="2"/>
  <c r="AF479" i="2" s="1"/>
  <c r="AE480" i="2"/>
  <c r="AF480" i="2" s="1"/>
  <c r="AE481" i="2"/>
  <c r="AF481" i="2" s="1"/>
  <c r="AE482" i="2"/>
  <c r="AF482" i="2" s="1"/>
  <c r="AE483" i="2"/>
  <c r="AF483" i="2" s="1"/>
  <c r="AE484" i="2"/>
  <c r="AF484" i="2" s="1"/>
  <c r="AE485" i="2"/>
  <c r="AF485" i="2" s="1"/>
  <c r="AE486" i="2"/>
  <c r="AF486" i="2" s="1"/>
  <c r="AE487" i="2"/>
  <c r="AF487" i="2" s="1"/>
  <c r="AE488" i="2"/>
  <c r="AF488" i="2" s="1"/>
  <c r="AE489" i="2"/>
  <c r="AF489" i="2" s="1"/>
  <c r="AE490" i="2"/>
  <c r="AF490" i="2" s="1"/>
  <c r="AE491" i="2"/>
  <c r="AF491" i="2" s="1"/>
  <c r="AE492" i="2"/>
  <c r="AF492" i="2" s="1"/>
  <c r="AE493" i="2"/>
  <c r="AF493" i="2" s="1"/>
  <c r="AE494" i="2"/>
  <c r="AF494" i="2" s="1"/>
  <c r="AE495" i="2"/>
  <c r="AF495" i="2" s="1"/>
  <c r="AE496" i="2"/>
  <c r="AF496" i="2" s="1"/>
  <c r="AE497" i="2"/>
  <c r="AF497" i="2" s="1"/>
  <c r="AE498" i="2"/>
  <c r="AF498" i="2" s="1"/>
  <c r="AE499" i="2"/>
  <c r="AF499" i="2" s="1"/>
  <c r="AE500" i="2"/>
  <c r="AF500" i="2" s="1"/>
  <c r="AE501" i="2"/>
  <c r="AF501" i="2" s="1"/>
  <c r="AE502" i="2"/>
  <c r="AF502" i="2" s="1"/>
  <c r="AE503" i="2"/>
  <c r="AF503" i="2" s="1"/>
  <c r="AE504" i="2"/>
  <c r="AF504" i="2" s="1"/>
  <c r="AE505" i="2"/>
  <c r="AF505" i="2" s="1"/>
  <c r="AE506" i="2"/>
  <c r="AF506" i="2" s="1"/>
  <c r="AE507" i="2"/>
  <c r="AF507" i="2" s="1"/>
  <c r="AE508" i="2"/>
  <c r="AF508" i="2" s="1"/>
  <c r="AE509" i="2"/>
  <c r="AF509" i="2" s="1"/>
  <c r="AE510" i="2"/>
  <c r="AF510" i="2" s="1"/>
  <c r="AE511" i="2"/>
  <c r="AF511" i="2" s="1"/>
  <c r="AE512" i="2"/>
  <c r="AF512" i="2" s="1"/>
  <c r="AE513" i="2"/>
  <c r="AF513" i="2" s="1"/>
  <c r="AE514" i="2"/>
  <c r="AF514" i="2" s="1"/>
  <c r="AE515" i="2"/>
  <c r="AF515" i="2" s="1"/>
  <c r="AE516" i="2"/>
  <c r="AF516" i="2" s="1"/>
  <c r="AE517" i="2"/>
  <c r="AF517" i="2" s="1"/>
  <c r="AE518" i="2"/>
  <c r="AF518" i="2" s="1"/>
  <c r="AE519" i="2"/>
  <c r="AF519" i="2" s="1"/>
  <c r="AE520" i="2"/>
  <c r="AF520" i="2" s="1"/>
  <c r="AE521" i="2"/>
  <c r="AF521" i="2" s="1"/>
  <c r="AE522" i="2"/>
  <c r="AF522" i="2" s="1"/>
  <c r="AE523" i="2"/>
  <c r="AF523" i="2" s="1"/>
  <c r="AE524" i="2"/>
  <c r="AF524" i="2" s="1"/>
  <c r="AE525" i="2"/>
  <c r="AF525" i="2" s="1"/>
  <c r="AE526" i="2"/>
  <c r="AF526" i="2" s="1"/>
  <c r="AE527" i="2"/>
  <c r="AF527" i="2" s="1"/>
  <c r="AE528" i="2"/>
  <c r="AF528" i="2" s="1"/>
  <c r="AE529" i="2"/>
  <c r="AF529" i="2" s="1"/>
  <c r="AE530" i="2"/>
  <c r="AF530" i="2" s="1"/>
  <c r="AE531" i="2"/>
  <c r="AF531" i="2" s="1"/>
  <c r="AE532" i="2"/>
  <c r="AF532" i="2" s="1"/>
  <c r="AE533" i="2"/>
  <c r="AF533" i="2" s="1"/>
  <c r="AE534" i="2"/>
  <c r="AF534" i="2" s="1"/>
  <c r="AE535" i="2"/>
  <c r="AF535" i="2" s="1"/>
  <c r="AE536" i="2"/>
  <c r="AF536" i="2" s="1"/>
  <c r="AE537" i="2"/>
  <c r="AF537" i="2" s="1"/>
  <c r="AE538" i="2"/>
  <c r="AF538" i="2" s="1"/>
  <c r="AE539" i="2"/>
  <c r="AF539" i="2" s="1"/>
  <c r="AE540" i="2"/>
  <c r="AF540" i="2" s="1"/>
  <c r="AE541" i="2"/>
  <c r="AF541" i="2" s="1"/>
  <c r="AE542" i="2"/>
  <c r="AF542" i="2" s="1"/>
  <c r="AE543" i="2"/>
  <c r="AF543" i="2" s="1"/>
  <c r="AE544" i="2"/>
  <c r="AF544" i="2" s="1"/>
  <c r="AE545" i="2"/>
  <c r="AF545" i="2" s="1"/>
  <c r="AE546" i="2"/>
  <c r="AF546" i="2" s="1"/>
  <c r="AE547" i="2"/>
  <c r="AF547" i="2" s="1"/>
  <c r="AE548" i="2"/>
  <c r="AF548" i="2" s="1"/>
  <c r="AE549" i="2"/>
  <c r="AF549" i="2" s="1"/>
  <c r="AE550" i="2"/>
  <c r="AF550" i="2" s="1"/>
  <c r="AE551" i="2"/>
  <c r="AF551" i="2" s="1"/>
  <c r="AE552" i="2"/>
  <c r="AF552" i="2" s="1"/>
  <c r="AE553" i="2"/>
  <c r="AF553" i="2" s="1"/>
  <c r="AE554" i="2"/>
  <c r="AF554" i="2" s="1"/>
  <c r="AE555" i="2"/>
  <c r="AF555" i="2" s="1"/>
  <c r="AE556" i="2"/>
  <c r="AF556" i="2" s="1"/>
  <c r="AE557" i="2"/>
  <c r="AF557" i="2" s="1"/>
  <c r="AE558" i="2"/>
  <c r="AF558" i="2" s="1"/>
  <c r="AE559" i="2"/>
  <c r="AF559" i="2" s="1"/>
  <c r="AE560" i="2"/>
  <c r="AF560" i="2" s="1"/>
  <c r="AE561" i="2"/>
  <c r="AF561" i="2" s="1"/>
  <c r="AE562" i="2"/>
  <c r="AF562" i="2" s="1"/>
  <c r="AE563" i="2"/>
  <c r="AF563" i="2" s="1"/>
  <c r="AE564" i="2"/>
  <c r="AF564" i="2" s="1"/>
  <c r="AE565" i="2"/>
  <c r="AF565" i="2" s="1"/>
  <c r="AE566" i="2"/>
  <c r="AF566" i="2" s="1"/>
  <c r="AE567" i="2"/>
  <c r="AF567" i="2" s="1"/>
  <c r="AE568" i="2"/>
  <c r="AF568" i="2" s="1"/>
  <c r="AE569" i="2"/>
  <c r="AF569" i="2" s="1"/>
  <c r="AE570" i="2"/>
  <c r="AF570" i="2" s="1"/>
  <c r="AE571" i="2"/>
  <c r="AF571" i="2" s="1"/>
  <c r="AE572" i="2"/>
  <c r="AF572" i="2" s="1"/>
  <c r="AE573" i="2"/>
  <c r="AF573" i="2" s="1"/>
  <c r="AE574" i="2"/>
  <c r="AF574" i="2" s="1"/>
  <c r="AE575" i="2"/>
  <c r="AF575" i="2" s="1"/>
  <c r="AE576" i="2"/>
  <c r="AF576" i="2" s="1"/>
  <c r="AE577" i="2"/>
  <c r="AF577" i="2" s="1"/>
  <c r="AE578" i="2"/>
  <c r="AF578" i="2" s="1"/>
  <c r="AE579" i="2"/>
  <c r="AF579" i="2" s="1"/>
  <c r="AE580" i="2"/>
  <c r="AF580" i="2" s="1"/>
  <c r="AE581" i="2"/>
  <c r="AF581" i="2" s="1"/>
  <c r="AE582" i="2"/>
  <c r="AF582" i="2" s="1"/>
  <c r="AE583" i="2"/>
  <c r="AF583" i="2" s="1"/>
  <c r="AE584" i="2"/>
  <c r="AF584" i="2" s="1"/>
  <c r="AE585" i="2"/>
  <c r="AF585" i="2" s="1"/>
  <c r="AE586" i="2"/>
  <c r="AF586" i="2" s="1"/>
  <c r="AE587" i="2"/>
  <c r="AF587" i="2" s="1"/>
  <c r="AE588" i="2"/>
  <c r="AF588" i="2" s="1"/>
  <c r="AE589" i="2"/>
  <c r="AF589" i="2" s="1"/>
  <c r="AE590" i="2"/>
  <c r="AF590" i="2" s="1"/>
  <c r="AE591" i="2"/>
  <c r="AF591" i="2" s="1"/>
  <c r="AE592" i="2"/>
  <c r="AF592" i="2" s="1"/>
  <c r="AE593" i="2"/>
  <c r="AF593" i="2" s="1"/>
  <c r="AE594" i="2"/>
  <c r="AF594" i="2" s="1"/>
  <c r="AE595" i="2"/>
  <c r="AF595" i="2" s="1"/>
  <c r="I18" i="15" l="1"/>
  <c r="F18" i="15"/>
  <c r="L18" i="15" s="1"/>
  <c r="C17" i="15"/>
  <c r="I17" i="15" l="1"/>
  <c r="F17" i="15"/>
  <c r="L17"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Yuliya Allakhverdiyeva</author>
    <author>tc={9E9D4834-7244-4F30-B8E1-5150288C5927}</author>
    <author>tc={DA1EC090-30E3-4DCD-BAA3-E461891E5E22}</author>
  </authors>
  <commentList>
    <comment ref="AA5" authorId="0" shapeId="0" xr:uid="{00000000-0006-0000-0200-000001000000}">
      <text>
        <r>
          <rPr>
            <b/>
            <sz val="9"/>
            <color rgb="FF000000"/>
            <rFont val="Tahoma"/>
            <family val="2"/>
            <charset val="204"/>
          </rPr>
          <t>Yuliya Allakhverdiyeva:</t>
        </r>
        <r>
          <rPr>
            <sz val="9"/>
            <color rgb="FF000000"/>
            <rFont val="Tahoma"/>
            <family val="2"/>
            <charset val="204"/>
          </rPr>
          <t xml:space="preserve">
</t>
        </r>
        <r>
          <rPr>
            <sz val="9"/>
            <color rgb="FF000000"/>
            <rFont val="Tahoma"/>
            <family val="2"/>
            <charset val="204"/>
          </rPr>
          <t>Data from 14 station at airkaz.org. For 2017 data is from March till April, for 2020 from January to March</t>
        </r>
      </text>
    </comment>
    <comment ref="V7" authorId="0" shapeId="0" xr:uid="{00000000-0006-0000-0200-000002000000}">
      <text>
        <r>
          <rPr>
            <b/>
            <sz val="9"/>
            <color indexed="81"/>
            <rFont val="Tahoma"/>
            <family val="2"/>
            <charset val="204"/>
          </rPr>
          <t>Yuliya Allakhverdiyeva:</t>
        </r>
        <r>
          <rPr>
            <sz val="9"/>
            <color indexed="81"/>
            <rFont val="Tahoma"/>
            <family val="2"/>
            <charset val="204"/>
          </rPr>
          <t xml:space="preserve">
There is also official statistics for air pollution but it is much lower than in this article
</t>
        </r>
      </text>
    </comment>
    <comment ref="Y7" authorId="0" shapeId="0" xr:uid="{00000000-0006-0000-0200-000003000000}">
      <text>
        <r>
          <rPr>
            <b/>
            <sz val="9"/>
            <color indexed="81"/>
            <rFont val="Tahoma"/>
            <family val="2"/>
            <charset val="204"/>
          </rPr>
          <t>Yuliya Allakhverdiyeva:</t>
        </r>
        <r>
          <rPr>
            <sz val="9"/>
            <color indexed="81"/>
            <rFont val="Tahoma"/>
            <family val="2"/>
            <charset val="204"/>
          </rPr>
          <t xml:space="preserve">
Data is from https://aaqr.org/articles/aaqr-19-09-oa-0464.pdf. In this set of data they averaged numbers from 2013 to 2017, that is why they are the same. </t>
        </r>
      </text>
    </comment>
    <comment ref="Z7" authorId="0" shapeId="0" xr:uid="{00000000-0006-0000-0200-000004000000}">
      <text>
        <r>
          <rPr>
            <b/>
            <sz val="9"/>
            <color indexed="81"/>
            <rFont val="Tahoma"/>
            <family val="2"/>
            <charset val="204"/>
          </rPr>
          <t>Yuliya Allakhverdiyeva:
Data for 2016 is from Almaty Development plan report</t>
        </r>
      </text>
    </comment>
    <comment ref="Z8" authorId="0" shapeId="0" xr:uid="{00000000-0006-0000-0200-000005000000}">
      <text>
        <r>
          <rPr>
            <b/>
            <sz val="9"/>
            <color rgb="FF000000"/>
            <rFont val="Tahoma"/>
            <family val="2"/>
            <charset val="204"/>
          </rPr>
          <t>Yuliya Allakhverdiyeva:</t>
        </r>
        <r>
          <rPr>
            <sz val="9"/>
            <color rgb="FF000000"/>
            <rFont val="Tahoma"/>
            <family val="2"/>
            <charset val="204"/>
          </rPr>
          <t xml:space="preserve">
</t>
        </r>
        <r>
          <rPr>
            <sz val="9"/>
            <color rgb="FF000000"/>
            <rFont val="Tahoma"/>
            <family val="2"/>
            <charset val="204"/>
          </rPr>
          <t>Again, average from 2013-17, found data dor 2014 and 2016 from other sources provided at the source column</t>
        </r>
      </text>
    </comment>
    <comment ref="X15" authorId="0" shapeId="0" xr:uid="{00000000-0006-0000-0200-000007000000}">
      <text>
        <r>
          <rPr>
            <b/>
            <sz val="9"/>
            <color rgb="FF000000"/>
            <rFont val="Tahoma"/>
            <family val="2"/>
            <charset val="204"/>
          </rPr>
          <t>Yuliya Allakhverdiyeva:</t>
        </r>
        <r>
          <rPr>
            <sz val="9"/>
            <color rgb="FF000000"/>
            <rFont val="Tahoma"/>
            <family val="2"/>
            <charset val="204"/>
          </rPr>
          <t xml:space="preserve">
</t>
        </r>
        <r>
          <rPr>
            <sz val="9"/>
            <color rgb="FF000000"/>
            <rFont val="Tahoma"/>
            <family val="2"/>
            <charset val="204"/>
          </rPr>
          <t>Data from different sources, measured at different plances</t>
        </r>
      </text>
    </comment>
    <comment ref="AC15" authorId="0" shapeId="0" xr:uid="{00000000-0006-0000-0200-000008000000}">
      <text>
        <r>
          <rPr>
            <b/>
            <sz val="9"/>
            <color rgb="FF000000"/>
            <rFont val="Tahoma"/>
            <family val="2"/>
            <charset val="204"/>
          </rPr>
          <t>Yuliya Allakhverdiyeva:</t>
        </r>
        <r>
          <rPr>
            <sz val="9"/>
            <color rgb="FF000000"/>
            <rFont val="Tahoma"/>
            <family val="2"/>
            <charset val="204"/>
          </rPr>
          <t xml:space="preserve">
</t>
        </r>
        <r>
          <rPr>
            <sz val="9"/>
            <color rgb="FF000000"/>
            <rFont val="Tahoma"/>
            <family val="2"/>
            <charset val="204"/>
          </rPr>
          <t>Kazhydromet Bulletin for  1st half of 2020</t>
        </r>
      </text>
    </comment>
    <comment ref="H23" authorId="1" shapeId="0" xr:uid="{9E9D4834-7244-4F30-B8E1-5150288C5927}">
      <text>
        <t>[Threaded comment]
Your version of Excel allows you to read this threaded comment; however, any edits to it will get removed if the file is opened in a newer version of Excel. Learn more: https://go.microsoft.com/fwlink/?linkid=870924
Comment:
    CO2 data available at national level only</t>
      </text>
    </comment>
    <comment ref="H25" authorId="2" shapeId="0" xr:uid="{DA1EC090-30E3-4DCD-BAA3-E461891E5E22}">
      <text>
        <t>[Threaded comment]
Your version of Excel allows you to read this threaded comment; however, any edits to it will get removed if the file is opened in a newer version of Excel. Learn more: https://go.microsoft.com/fwlink/?linkid=870924
Comment:
    Please see the "Notes" column</t>
      </text>
    </comment>
    <comment ref="X29" authorId="0" shapeId="0" xr:uid="{00000000-0006-0000-0200-000012000000}">
      <text>
        <r>
          <rPr>
            <b/>
            <sz val="9"/>
            <color indexed="81"/>
            <rFont val="Tahoma"/>
            <charset val="1"/>
          </rPr>
          <t>Yuliya Allakhverdiyeva:</t>
        </r>
        <r>
          <rPr>
            <sz val="9"/>
            <color indexed="81"/>
            <rFont val="Tahoma"/>
            <charset val="1"/>
          </rPr>
          <t xml:space="preserve">
Less than 1%</t>
        </r>
      </text>
    </comment>
    <comment ref="Y29" authorId="0" shapeId="0" xr:uid="{00000000-0006-0000-0200-000013000000}">
      <text>
        <r>
          <rPr>
            <b/>
            <sz val="9"/>
            <color indexed="81"/>
            <rFont val="Tahoma"/>
            <charset val="1"/>
          </rPr>
          <t>Yuliya Allakhverdiyeva:</t>
        </r>
        <r>
          <rPr>
            <sz val="9"/>
            <color indexed="81"/>
            <rFont val="Tahoma"/>
            <charset val="1"/>
          </rPr>
          <t xml:space="preserve">
Less than 1 %</t>
        </r>
      </text>
    </comment>
    <comment ref="Z29" authorId="0" shapeId="0" xr:uid="{00000000-0006-0000-0200-000014000000}">
      <text>
        <r>
          <rPr>
            <b/>
            <sz val="9"/>
            <color indexed="81"/>
            <rFont val="Tahoma"/>
            <charset val="1"/>
          </rPr>
          <t>Yuliya Allakhverdiyeva:</t>
        </r>
        <r>
          <rPr>
            <sz val="9"/>
            <color indexed="81"/>
            <rFont val="Tahoma"/>
            <charset val="1"/>
          </rPr>
          <t xml:space="preserve">
less than 1%</t>
        </r>
      </text>
    </comment>
    <comment ref="AA29" authorId="0" shapeId="0" xr:uid="{00000000-0006-0000-0200-000015000000}">
      <text>
        <r>
          <rPr>
            <b/>
            <sz val="9"/>
            <color indexed="81"/>
            <rFont val="Tahoma"/>
            <charset val="1"/>
          </rPr>
          <t>Yuliya Allakhverdiyeva:</t>
        </r>
        <r>
          <rPr>
            <sz val="9"/>
            <color indexed="81"/>
            <rFont val="Tahoma"/>
            <charset val="1"/>
          </rPr>
          <t xml:space="preserve">
Less than 1 %</t>
        </r>
      </text>
    </comment>
    <comment ref="AB29" authorId="0" shapeId="0" xr:uid="{00000000-0006-0000-0200-000016000000}">
      <text>
        <r>
          <rPr>
            <b/>
            <sz val="9"/>
            <color indexed="81"/>
            <rFont val="Tahoma"/>
            <charset val="1"/>
          </rPr>
          <t>Yuliya Allakhverdiyeva:</t>
        </r>
        <r>
          <rPr>
            <sz val="9"/>
            <color indexed="81"/>
            <rFont val="Tahoma"/>
            <charset val="1"/>
          </rPr>
          <t xml:space="preserve">
less than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Yuliya Allakhverdiyeva</author>
    <author>tc={9293AB65-1B31-4281-91BD-3F129070E48C}</author>
    <author>tc={97DB03DD-4D97-4F1D-A1AF-451FE182FD8A}</author>
    <author>tc={8399F92F-361F-4023-9A30-75EBE13F6529}</author>
    <author>tc={A13CE02B-556C-4292-9071-7D2079DFCC0F}</author>
    <author>tc={389CFE2B-8845-46C2-9896-1152529AA014}</author>
    <author>tc={A31A9191-98EB-4B47-A912-D3D6FCA12CFF}</author>
  </authors>
  <commentList>
    <comment ref="Q7" authorId="0" shapeId="0" xr:uid="{00000000-0006-0000-0300-000001000000}">
      <text>
        <r>
          <rPr>
            <b/>
            <sz val="9"/>
            <color rgb="FF000000"/>
            <rFont val="Tahoma"/>
            <family val="2"/>
            <charset val="204"/>
          </rPr>
          <t>Yuliya Allakhverdiyeva:</t>
        </r>
        <r>
          <rPr>
            <sz val="9"/>
            <color rgb="FF000000"/>
            <rFont val="Tahoma"/>
            <family val="2"/>
            <charset val="204"/>
          </rPr>
          <t xml:space="preserve">
</t>
        </r>
        <r>
          <rPr>
            <sz val="9"/>
            <color rgb="FF000000"/>
            <rFont val="Tahoma"/>
            <family val="2"/>
            <charset val="204"/>
          </rPr>
          <t xml:space="preserve">Adopted July 2009 </t>
        </r>
      </text>
    </comment>
    <comment ref="V7" authorId="0" shapeId="0" xr:uid="{00000000-0006-0000-0300-000002000000}">
      <text>
        <r>
          <rPr>
            <b/>
            <sz val="9"/>
            <color indexed="81"/>
            <rFont val="Tahoma"/>
            <family val="2"/>
            <charset val="204"/>
          </rPr>
          <t>Yuliya Allakhverdiyeva:</t>
        </r>
        <r>
          <rPr>
            <sz val="9"/>
            <color indexed="81"/>
            <rFont val="Tahoma"/>
            <family val="2"/>
            <charset val="204"/>
          </rPr>
          <t xml:space="preserve">
adopted on January 2013
</t>
        </r>
      </text>
    </comment>
    <comment ref="W7" authorId="0" shapeId="0" xr:uid="{00000000-0006-0000-0300-000003000000}">
      <text>
        <r>
          <rPr>
            <b/>
            <sz val="9"/>
            <color indexed="81"/>
            <rFont val="Tahoma"/>
            <family val="2"/>
            <charset val="204"/>
          </rPr>
          <t xml:space="preserve">Yuliya Allakhverdiyeva:Adopted on Jamuary 2014 for vehicles produced in the country
</t>
        </r>
      </text>
    </comment>
    <comment ref="H38" authorId="0" shapeId="0" xr:uid="{00000000-0006-0000-0300-000009000000}">
      <text>
        <r>
          <rPr>
            <b/>
            <sz val="9"/>
            <color indexed="81"/>
            <rFont val="Tahoma"/>
            <family val="2"/>
            <charset val="204"/>
          </rPr>
          <t>Yuliya Allakhverdiyeva:</t>
        </r>
        <r>
          <rPr>
            <sz val="9"/>
            <color indexed="81"/>
            <rFont val="Tahoma"/>
            <family val="2"/>
            <charset val="204"/>
          </rPr>
          <t xml:space="preserve">
Connection to centralized heating system</t>
        </r>
      </text>
    </comment>
    <comment ref="H47" authorId="1" shapeId="0" xr:uid="{9293AB65-1B31-4281-91BD-3F129070E48C}">
      <text>
        <t>[Threaded comment]
Your version of Excel allows you to read this threaded comment; however, any edits to it will get removed if the file is opened in a newer version of Excel. Learn more: https://go.microsoft.com/fwlink/?linkid=870924
Comment:
    Commercial wastewater. Please see the "Notes" column</t>
      </text>
    </comment>
    <comment ref="H50" authorId="2" shapeId="0" xr:uid="{97DB03DD-4D97-4F1D-A1AF-451FE182FD8A}">
      <text>
        <t>[Threaded comment]
Your version of Excel allows you to read this threaded comment; however, any edits to it will get removed if the file is opened in a newer version of Excel. Learn more: https://go.microsoft.com/fwlink/?linkid=870924
Comment:
    Please see the "Notes" column</t>
      </text>
    </comment>
    <comment ref="H56" authorId="3" shapeId="0" xr:uid="{8399F92F-361F-4023-9A30-75EBE13F6529}">
      <text>
        <t>[Threaded comment]
Your version of Excel allows you to read this threaded comment; however, any edits to it will get removed if the file is opened in a newer version of Excel. Learn more: https://go.microsoft.com/fwlink/?linkid=870924
Comment:
    Please see the "Notes" column</t>
      </text>
    </comment>
    <comment ref="Z56" authorId="0" shapeId="0" xr:uid="{00000000-0006-0000-0300-00000F000000}">
      <text>
        <r>
          <rPr>
            <b/>
            <sz val="9"/>
            <color rgb="FF000000"/>
            <rFont val="Tahoma"/>
            <family val="2"/>
            <charset val="204"/>
          </rPr>
          <t>Yuliya Allakhverdiyeva:</t>
        </r>
        <r>
          <rPr>
            <sz val="9"/>
            <color rgb="FF000000"/>
            <rFont val="Tahoma"/>
            <family val="2"/>
            <charset val="204"/>
          </rPr>
          <t xml:space="preserve">
</t>
        </r>
        <r>
          <rPr>
            <sz val="9"/>
            <color rgb="FF000000"/>
            <rFont val="Tahoma"/>
            <family val="2"/>
            <charset val="204"/>
          </rPr>
          <t>stat.gov.kz</t>
        </r>
      </text>
    </comment>
    <comment ref="AA56" authorId="0" shapeId="0" xr:uid="{00000000-0006-0000-0300-000010000000}">
      <text>
        <r>
          <rPr>
            <b/>
            <sz val="9"/>
            <color indexed="81"/>
            <rFont val="Tahoma"/>
            <family val="2"/>
          </rPr>
          <t>Yuliya Allakhverdiyeva:</t>
        </r>
        <r>
          <rPr>
            <sz val="9"/>
            <color indexed="81"/>
            <rFont val="Tahoma"/>
            <family val="2"/>
          </rPr>
          <t xml:space="preserve">
Sorting started in September 2018</t>
        </r>
      </text>
    </comment>
    <comment ref="H58" authorId="4" shapeId="0" xr:uid="{A13CE02B-556C-4292-9071-7D2079DFCC0F}">
      <text>
        <t>[Threaded comment]
Your version of Excel allows you to read this threaded comment; however, any edits to it will get removed if the file is opened in a newer version of Excel. Learn more: https://go.microsoft.com/fwlink/?linkid=870924
Comment:
    Please see the "Notes" column</t>
      </text>
    </comment>
    <comment ref="H64" authorId="5" shapeId="0" xr:uid="{389CFE2B-8845-46C2-9896-1152529AA014}">
      <text>
        <t>[Threaded comment]
Your version of Excel allows you to read this threaded comment; however, any edits to it will get removed if the file is opened in a newer version of Excel. Learn more: https://go.microsoft.com/fwlink/?linkid=870924
Comment:
    Please see the "Notes" column</t>
      </text>
    </comment>
    <comment ref="H65" authorId="6" shapeId="0" xr:uid="{A31A9191-98EB-4B47-A912-D3D6FCA12CFF}">
      <text>
        <t>[Threaded comment]
Your version of Excel allows you to read this threaded comment; however, any edits to it will get removed if the file is opened in a newer version of Excel. Learn more: https://go.microsoft.com/fwlink/?linkid=870924
Comment:
    Please see the "Notes" column</t>
      </text>
    </comment>
    <comment ref="H68" authorId="0" shapeId="0" xr:uid="{00000000-0006-0000-0300-000011000000}">
      <text>
        <r>
          <rPr>
            <b/>
            <sz val="9"/>
            <color indexed="81"/>
            <rFont val="Tahoma"/>
            <family val="2"/>
            <charset val="204"/>
          </rPr>
          <t>Yuliya Allakhverdiyeva:</t>
        </r>
        <r>
          <rPr>
            <sz val="9"/>
            <color indexed="81"/>
            <rFont val="Tahoma"/>
            <family val="2"/>
            <charset val="204"/>
          </rPr>
          <t xml:space="preserve">
82% - individual housing</t>
        </r>
      </text>
    </comment>
    <comment ref="H69" authorId="0" shapeId="0" xr:uid="{00000000-0006-0000-0300-000012000000}">
      <text>
        <r>
          <rPr>
            <b/>
            <sz val="9"/>
            <color indexed="81"/>
            <rFont val="Tahoma"/>
            <family val="2"/>
            <charset val="204"/>
          </rPr>
          <t>Yuliya Allakhverdiyeva:</t>
        </r>
        <r>
          <rPr>
            <sz val="9"/>
            <color indexed="81"/>
            <rFont val="Tahoma"/>
            <family val="2"/>
            <charset val="204"/>
          </rPr>
          <t xml:space="preserve">
33% by industry Almaty 2020 plan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tc={63E80E0F-8D56-4420-9204-AB4894301C29}</author>
  </authors>
  <commentList>
    <comment ref="H13" authorId="0" shapeId="0" xr:uid="{63E80E0F-8D56-4420-9204-AB4894301C29}">
      <text>
        <t>[Threaded comment]
Your version of Excel allows you to read this threaded comment; however, any edits to it will get removed if the file is opened in a newer version of Excel. Learn more: https://go.microsoft.com/fwlink/?linkid=870924
Comment:
    question for the Emergency Department</t>
      </text>
    </comment>
  </commentList>
</comments>
</file>

<file path=xl/sharedStrings.xml><?xml version="1.0" encoding="utf-8"?>
<sst xmlns="http://schemas.openxmlformats.org/spreadsheetml/2006/main" count="2149" uniqueCount="712">
  <si>
    <t>International Council for Local Environmental Initiatives</t>
  </si>
  <si>
    <t>Green Cities Data Tool template</t>
  </si>
  <si>
    <t xml:space="preserve">Last update: </t>
  </si>
  <si>
    <t>CONTENTS OF SPREADSHEET</t>
  </si>
  <si>
    <t>Sheet</t>
  </si>
  <si>
    <t>Description</t>
  </si>
  <si>
    <t>Cover</t>
  </si>
  <si>
    <t>List of GCAP cities and updates</t>
  </si>
  <si>
    <t>Tracker</t>
  </si>
  <si>
    <t>Indicator collection tracker</t>
  </si>
  <si>
    <t>State</t>
  </si>
  <si>
    <t xml:space="preserve">State indicators </t>
  </si>
  <si>
    <t>Pressure</t>
  </si>
  <si>
    <t xml:space="preserve">Pressure indicators </t>
  </si>
  <si>
    <t>Response</t>
  </si>
  <si>
    <t xml:space="preserve">Response indicators </t>
  </si>
  <si>
    <t>Notes</t>
  </si>
  <si>
    <t>TRACKER</t>
  </si>
  <si>
    <t>Framework indicators</t>
  </si>
  <si>
    <t>Additional indicators</t>
  </si>
  <si>
    <t>Core</t>
  </si>
  <si>
    <t>Optional</t>
  </si>
  <si>
    <t>Total</t>
  </si>
  <si>
    <t>Additional</t>
  </si>
  <si>
    <t>Overall</t>
  </si>
  <si>
    <t>Collected indicators</t>
  </si>
  <si>
    <t>Progress tracker (%)</t>
  </si>
  <si>
    <t>NA</t>
  </si>
  <si>
    <t>STATE</t>
  </si>
  <si>
    <t>City</t>
  </si>
  <si>
    <t>Country</t>
  </si>
  <si>
    <t>ID</t>
  </si>
  <si>
    <t>P/S/R</t>
  </si>
  <si>
    <t>Type / Sector</t>
  </si>
  <si>
    <t>Topic / Source</t>
  </si>
  <si>
    <t>Indicator</t>
  </si>
  <si>
    <t>Unit</t>
  </si>
  <si>
    <t>Classification</t>
  </si>
  <si>
    <t>Green Benchmark</t>
  </si>
  <si>
    <t>Yellow Benchmark</t>
  </si>
  <si>
    <t>Red Benchmark</t>
  </si>
  <si>
    <t>National Standard</t>
  </si>
  <si>
    <t>Data availability (0/1)</t>
  </si>
  <si>
    <t>Lastest year with available data</t>
  </si>
  <si>
    <t>Indicator value (latest available)</t>
  </si>
  <si>
    <t>Indicator flag</t>
  </si>
  <si>
    <t>Sparkline</t>
  </si>
  <si>
    <t>Trend</t>
  </si>
  <si>
    <t>Implications</t>
  </si>
  <si>
    <t>Policy relevance</t>
  </si>
  <si>
    <t>Responsible Authority</t>
  </si>
  <si>
    <t>Related indicators</t>
  </si>
  <si>
    <t>Source of data
(provide link if possible)</t>
  </si>
  <si>
    <t>Quality_of_Environmental_Assets</t>
  </si>
  <si>
    <t>Air</t>
  </si>
  <si>
    <t>Average_annual_concentration_of_PM2.5</t>
  </si>
  <si>
    <t>µg/m3</t>
  </si>
  <si>
    <t xml:space="preserve"> 10 - 20</t>
  </si>
  <si>
    <t>March-April 2017, January-March 2020</t>
  </si>
  <si>
    <t>Average_annual_concentration_of_PM10</t>
  </si>
  <si>
    <t xml:space="preserve">µg/m3 </t>
  </si>
  <si>
    <t>20 - 50</t>
  </si>
  <si>
    <t>1)Average for data measured 3 times per day over 2013-2017 2)Информационный бюллетень (First quarter of 2020)</t>
  </si>
  <si>
    <t>Average_daily_concentration_of_SO2</t>
  </si>
  <si>
    <t>1)Average for data measured 3 times per day over 2013-2017; average for 2003-2008(at windspeed 0-2 m/s) Информационный бюллетень</t>
  </si>
  <si>
    <t>Average_daily_concentration_of_NOx</t>
  </si>
  <si>
    <t>40 - 80</t>
  </si>
  <si>
    <t>2)Article on Spatial Indicators</t>
  </si>
  <si>
    <t>Article on Air Quality in Almaty</t>
  </si>
  <si>
    <t>1.1.1</t>
  </si>
  <si>
    <t>Average_annual_concentration_of_TSP</t>
  </si>
  <si>
    <t>30 - 70</t>
  </si>
  <si>
    <t>Water_bodies</t>
  </si>
  <si>
    <t>Biochemical_Oxygen_Demand_BOD_in_rivers_and_lakes</t>
  </si>
  <si>
    <t>mg/L</t>
  </si>
  <si>
    <t xml:space="preserve"> 2 - 4</t>
  </si>
  <si>
    <t>As of 1st Q1 2020 lower than 2 on all rivers</t>
  </si>
  <si>
    <t>Ammonium_NH4_concentration_in_rivers_and_lakes</t>
  </si>
  <si>
    <t>0.15 - 0.2</t>
  </si>
  <si>
    <t>Akimat provided data by Kazhydromet</t>
  </si>
  <si>
    <t>No data for rivers in Almaty, not monitored</t>
  </si>
  <si>
    <t>Drinking_water</t>
  </si>
  <si>
    <t>Percentage_of_water_samples_in_a_year_that_comply_with_national_potable_water_quality_standards</t>
  </si>
  <si>
    <t>%</t>
  </si>
  <si>
    <t>97% - 90%</t>
  </si>
  <si>
    <t>Soil</t>
  </si>
  <si>
    <t>Number_of_contaminated_sites</t>
  </si>
  <si>
    <t>CSs / 1000 inh (or km2)</t>
  </si>
  <si>
    <t>4.1.a</t>
  </si>
  <si>
    <t>Concentration_of_mercury_in_soil</t>
  </si>
  <si>
    <t>mg/kg</t>
  </si>
  <si>
    <t>0.3 - 10</t>
  </si>
  <si>
    <t>4.1.b</t>
  </si>
  <si>
    <t>Concentration_of_cadmium_in_soil</t>
  </si>
  <si>
    <t>0.8 - 12</t>
  </si>
  <si>
    <t>4.1.c</t>
  </si>
  <si>
    <t>Concentration_of_zinc_in_soil</t>
  </si>
  <si>
    <t>140 - 720</t>
  </si>
  <si>
    <t xml:space="preserve">1) kazhydromet bulletin for the 1st  half of 2020 </t>
  </si>
  <si>
    <t>2)The level of soil contamination with heavy metals in Almaty</t>
  </si>
  <si>
    <t>Quality of Environmental Assets</t>
  </si>
  <si>
    <t>Concentration_of_mineral_oil_in_soil_using_infrared_spectroscopy</t>
  </si>
  <si>
    <t>50 - 5000</t>
  </si>
  <si>
    <t>Availability_of_Resources</t>
  </si>
  <si>
    <t>Water_use</t>
  </si>
  <si>
    <t>Water_Exploitation_Index</t>
  </si>
  <si>
    <t>20% - 40%</t>
  </si>
  <si>
    <t>Green_space</t>
  </si>
  <si>
    <t>Open_green_space_area_ratio_per_100_000_inhabitants</t>
  </si>
  <si>
    <t>m2/capita</t>
  </si>
  <si>
    <t xml:space="preserve"> 10 - 7</t>
  </si>
  <si>
    <t>Share_of_green_space_areas_within_urban_limits</t>
  </si>
  <si>
    <t>50% - 30%</t>
  </si>
  <si>
    <t>Biodiversity_and_ecosystems</t>
  </si>
  <si>
    <t>Abundance_of_bird_species_all_species</t>
  </si>
  <si>
    <t>Annual % of change</t>
  </si>
  <si>
    <t>less than 2% decline</t>
  </si>
  <si>
    <t>Abundance_of_other_species</t>
  </si>
  <si>
    <t>Climate_Change_Risks</t>
  </si>
  <si>
    <t>Mitigation_GHG_emissions</t>
  </si>
  <si>
    <t>Annual_CO2_equivalent_emissions_per_capita</t>
  </si>
  <si>
    <t>Tonne / year / capita</t>
  </si>
  <si>
    <t xml:space="preserve"> 5 - 10</t>
  </si>
  <si>
    <t>Устойчивый транспорт города Алматы</t>
  </si>
  <si>
    <t>Annual_CO2_emissions_per_unit_of_GDP</t>
  </si>
  <si>
    <t>Tonne / m. USD of GDP</t>
  </si>
  <si>
    <t>0.35 - 0.8</t>
  </si>
  <si>
    <t>Статья о ВВП Алматы в 2012</t>
  </si>
  <si>
    <t>Adaptation_Resilience_to_natural_disaster_risks</t>
  </si>
  <si>
    <t>Estimated_economic_damage_from_natural_disasters_floods_droughts_earthquakes_etc._as_a_share_of_GDP</t>
  </si>
  <si>
    <t>0.5% - 1%</t>
  </si>
  <si>
    <t>Percentage_of_public_infrastructure_at_risk</t>
  </si>
  <si>
    <t>10% - 20%</t>
  </si>
  <si>
    <t>Percentage_of_households_at_risk</t>
  </si>
  <si>
    <t>Number_of_disasters</t>
  </si>
  <si>
    <t>Percentage_of_affected persons_out_of_total_population</t>
  </si>
  <si>
    <t>Number_of_fatalities</t>
  </si>
  <si>
    <t>PRESSURE</t>
  </si>
  <si>
    <t>Transport_P</t>
  </si>
  <si>
    <t>Energy_efficiency_and_type_of_energy_used_P</t>
  </si>
  <si>
    <t>Average_age_of_car_fleet_total_and_by_type</t>
  </si>
  <si>
    <t>Years</t>
  </si>
  <si>
    <t>6–12</t>
  </si>
  <si>
    <t>Only 37,5% of cars registered in Almaty are up to Euro 4,5,6 standards</t>
  </si>
  <si>
    <t>Percentage_of_diesel_cars_in_total_vehicle_fleet</t>
  </si>
  <si>
    <t>20%–30%</t>
  </si>
  <si>
    <t>stat.gov.kz</t>
  </si>
  <si>
    <t>Fuel_standards_for_light_passenger_and_commercial_vehicles</t>
  </si>
  <si>
    <t>EURO</t>
  </si>
  <si>
    <t>Share_of_total_passenger_car_fleet_run_by_electric_hybrid_fuel_cell_Liquefied_Petroleum_Gas_LPG_and_Compressed_Natural_GasCNG_energy_total_and_by_type</t>
  </si>
  <si>
    <t>1%–3%</t>
  </si>
  <si>
    <t>Choice_of_transport_mode_P</t>
  </si>
  <si>
    <t>Transport_modal_share_in_commuting_cars_motorcycles_taxi_bus_metro_tram_bicycle_pedestrian</t>
  </si>
  <si>
    <t>Private transport %</t>
  </si>
  <si>
    <t>30–50%</t>
  </si>
  <si>
    <t>Less than 30% of all trips are by public transport</t>
  </si>
  <si>
    <t>Устойчивый траспорт города Алматы</t>
  </si>
  <si>
    <t>Transport_modal_share_in_total_trips</t>
  </si>
  <si>
    <t>Motorisation_rate</t>
  </si>
  <si>
    <t>Number of vehicles per capita</t>
  </si>
  <si>
    <t>0.3-0.4</t>
  </si>
  <si>
    <t xml:space="preserve">Bureau of Statistics </t>
  </si>
  <si>
    <t>Average_number_of_vehicles_cars_and_motorbikes_per_household</t>
  </si>
  <si>
    <t>Number of vehicles per household</t>
  </si>
  <si>
    <t>0.5-1</t>
  </si>
  <si>
    <t>Kilometres_of_road_dedicated_exclusively_to_public_transit_per_100000_population</t>
  </si>
  <si>
    <t>km</t>
  </si>
  <si>
    <t>10–40</t>
  </si>
  <si>
    <t>Велодорожки Алматы</t>
  </si>
  <si>
    <t>Kilometres_of_bicycle_path_per_100000_population</t>
  </si>
  <si>
    <t>15–25</t>
  </si>
  <si>
    <t>Share_of_population_having_access_to_public_transport_within_15min_by_foot</t>
  </si>
  <si>
    <t>60%–80%</t>
  </si>
  <si>
    <t>12% within 500 m Radius</t>
  </si>
  <si>
    <t>Стратегия устойчивого транспорта</t>
  </si>
  <si>
    <t>Frequency_of_bus_service</t>
  </si>
  <si>
    <t>Average number of passage at station per hour, in total bus network</t>
  </si>
  <si>
    <t>30–6</t>
  </si>
  <si>
    <t>Road_congestion_P</t>
  </si>
  <si>
    <t>Average_travel_speed_on_primary_thoroughfares_during_peak_hour</t>
  </si>
  <si>
    <t>km/h</t>
  </si>
  <si>
    <t>15-30</t>
  </si>
  <si>
    <t>Стратегия устойчивого транспорта, page 10</t>
  </si>
  <si>
    <t>Устойчивый транспорт Алматы</t>
  </si>
  <si>
    <t>Travel_speed_of_bus_service_on_major_thoroughfares_daily_average</t>
  </si>
  <si>
    <t>15-25</t>
  </si>
  <si>
    <t>Resilience_of_transport_systems_P</t>
  </si>
  <si>
    <t>Interruption_of_public_transport_systems_in_case_of_disaster</t>
  </si>
  <si>
    <t>n.a.</t>
  </si>
  <si>
    <t>Bus and rail transit systems are able to run normally in case of disaster</t>
  </si>
  <si>
    <t>Bus and rail transit systems are able to run in case of disaster, but with reduced efficiency</t>
  </si>
  <si>
    <t>Bus and rail transit systems are not able to run in case of disaster</t>
  </si>
  <si>
    <t>Efficiency_of_transport_emergency_systems_in_case_of_disaster</t>
  </si>
  <si>
    <t>Emergency transport systems are able to run normally in case of disaster</t>
  </si>
  <si>
    <t>Emergency transport systems are able to run in case of disaster, but with limited efficiency</t>
  </si>
  <si>
    <t>Emergency transport systems are not able to run properly in case of disaster</t>
  </si>
  <si>
    <t>Buildings_P</t>
  </si>
  <si>
    <t>Buildings_electricity_consumption_P</t>
  </si>
  <si>
    <t>Electricity_consumption_in_buildings</t>
  </si>
  <si>
    <t>kWh / m2</t>
  </si>
  <si>
    <t>47 – 75</t>
  </si>
  <si>
    <t>Electricity_consumption_in_residential_building</t>
  </si>
  <si>
    <t>21 – 26</t>
  </si>
  <si>
    <t>Electricity_consumption_in_nonresidential_buildings</t>
  </si>
  <si>
    <t>122 – 213</t>
  </si>
  <si>
    <t>World Bank, Energy Efficiency Plan https://openknowledge.worldbank.org/bitstream/handle/10986/28927/121463-ESM-P130013-PUBLIC-KEEPAlmatyEEPlanNovengfinal.pdf?sequence=1&amp;isAllowed=y</t>
  </si>
  <si>
    <t>refers to public buildings</t>
  </si>
  <si>
    <t>Heat_fossil_fuel_comsumption_P</t>
  </si>
  <si>
    <t>Heating_cooling_consumption_in_buildings_fossil_fuels_residential_buildings_fossil_fuels</t>
  </si>
  <si>
    <t>104 – 148</t>
  </si>
  <si>
    <t>Heating_cooling_consumption_in_residential_buildings_fossil_fuels</t>
  </si>
  <si>
    <t>96 – 126</t>
  </si>
  <si>
    <t>Heating_cooling_consumption_in_nonresidential_buildings_fossil_fuels</t>
  </si>
  <si>
    <t>127 – 210</t>
  </si>
  <si>
    <t>Building_standards_P</t>
  </si>
  <si>
    <t>Share_of_city_enterprises_with_ISO50001/EMAS_certification_or_similar</t>
  </si>
  <si>
    <t>Total_value_of_projects_with_green_building_certification_as_a_share_of_the_total_value_of_projects_granted_a_building_permit_per_year</t>
  </si>
  <si>
    <t>25-50%</t>
  </si>
  <si>
    <t>Industries_P</t>
  </si>
  <si>
    <t>Industry_electricity_consumption_P</t>
  </si>
  <si>
    <t>Electricity_consumption_in_industries_per_unit_of_industrial_GDP</t>
  </si>
  <si>
    <t>kWh / 2010 USD</t>
  </si>
  <si>
    <t>0.3 - 0.4</t>
  </si>
  <si>
    <t>Heat_consumption_P</t>
  </si>
  <si>
    <t>Heat_consumption_in_industries_per_unit_of_industrial_GDP</t>
  </si>
  <si>
    <t>MJ / 2010 USD</t>
  </si>
  <si>
    <t>0.1 – 0.25</t>
  </si>
  <si>
    <t>Consumption_of_fossil_fuels_in_industrial_processes_P</t>
  </si>
  <si>
    <t>Heavy_metals_Pb_emission_intensity_of_manufacturing_industries</t>
  </si>
  <si>
    <t>kg heavy metals equivalent released per million USD GVA</t>
  </si>
  <si>
    <t>0.02-0.04</t>
  </si>
  <si>
    <t>Fossil_fuel_combustion_in_industrial_processes_per_unit_of_industrial_GDP</t>
  </si>
  <si>
    <t>MJ / USD</t>
  </si>
  <si>
    <t>1.4 – 2.2</t>
  </si>
  <si>
    <t>Share_of_industrial_energy_consumption_from_renewable_energy</t>
  </si>
  <si>
    <t>10%–20%</t>
  </si>
  <si>
    <t>Industrial_waste_treatment_P</t>
  </si>
  <si>
    <t>Share_of_industrial_waste_recycled_as_a_share_of_total_industrial_waste_produced</t>
  </si>
  <si>
    <t>80 – 95% (90%)</t>
  </si>
  <si>
    <t>Industrial_wastewater_P</t>
  </si>
  <si>
    <t>Percentage_of_industrial_wastewater_that_is_treated_according_to_applicable_national_standards</t>
  </si>
  <si>
    <t>40%–60%</t>
  </si>
  <si>
    <t>Energy_P</t>
  </si>
  <si>
    <t>Electricity_provision_P</t>
  </si>
  <si>
    <t>Share_of_population_with_an_authorised_connection_to_electricity</t>
  </si>
  <si>
    <t>70%–90%</t>
  </si>
  <si>
    <t>Annual_average_number_of_electrical_interruptions_per_year_per_customer</t>
  </si>
  <si>
    <t># / year / customer</t>
  </si>
  <si>
    <t>10–13</t>
  </si>
  <si>
    <t>Thermal_comfort_provision_P</t>
  </si>
  <si>
    <t>Share_of_population_with_access_to_heating_cooling</t>
  </si>
  <si>
    <t>Renewable_energy_provision_development_P</t>
  </si>
  <si>
    <t>Proportion_of_total_energy_derived_from_RES_as_a_share_of_total_city_energy_consumption_in_TJ</t>
  </si>
  <si>
    <t>Resilience_of_the_electricity_network_to_climatic_extremes_P</t>
  </si>
  <si>
    <t>Average_share_of_population_undergoing_prolonged_power_outage_in_case_of_climatic_extremes_over_the_past_5_years</t>
  </si>
  <si>
    <t>10%–25%</t>
  </si>
  <si>
    <t>Water_P</t>
  </si>
  <si>
    <t>Water_consumption_P</t>
  </si>
  <si>
    <t>Water_consumption_per_capita</t>
  </si>
  <si>
    <t>L / day / capita</t>
  </si>
  <si>
    <t>120-200</t>
  </si>
  <si>
    <t>80–200 or 200-250</t>
  </si>
  <si>
    <t>&lt; 80; &gt; 250</t>
  </si>
  <si>
    <t>Water_consumption_per_unit_of_city_GDP</t>
  </si>
  <si>
    <t>L / day / USD</t>
  </si>
  <si>
    <t>0.022 – 0.055</t>
  </si>
  <si>
    <t>Unit_of_water_consumed_in_power_plants_per_unit_of_primary_energy_generated</t>
  </si>
  <si>
    <t>l / MW / h</t>
  </si>
  <si>
    <t>See Annex 9</t>
  </si>
  <si>
    <t>Industrial_water_consumption_as_percent_of_total_urban_water_consumption</t>
  </si>
  <si>
    <t>17 – 50%</t>
  </si>
  <si>
    <t>Efficiency_of_water_supply_networks_P</t>
  </si>
  <si>
    <t>Non_revenue_water</t>
  </si>
  <si>
    <t>30%–45%</t>
  </si>
  <si>
    <t>Annual_average_of_daily_number_of_hours_of_continuous_water_supply_per_household</t>
  </si>
  <si>
    <t>h/day</t>
  </si>
  <si>
    <t>12–20</t>
  </si>
  <si>
    <t>Wastewater_treatment_P</t>
  </si>
  <si>
    <t>Percentage_of_residential_and_commercial_wastewater_that_is_treated_according_to_applicable_national_standards</t>
  </si>
  <si>
    <t>Percentage_of_buildings_non_industrial_equipped_to_reuse_grey_water</t>
  </si>
  <si>
    <t>Percentage_of_wastewater_from_energy_generation_activities_that_is_treated_according_to_applicable_national_standards</t>
  </si>
  <si>
    <t>Resilience_to_floods_P</t>
  </si>
  <si>
    <t>Percentage_of_dwellings_damaged_by_the_most_intense_flooding_in_the_last_10_years</t>
  </si>
  <si>
    <t>0.5%–3%</t>
  </si>
  <si>
    <t>Annual_number_of_storm_water_or_sewerage_overflows_per_100km_of_network_length</t>
  </si>
  <si>
    <t>Number of events per year</t>
  </si>
  <si>
    <t>20–50</t>
  </si>
  <si>
    <t>Awareness_and_preparedness_to_natural_disasters</t>
  </si>
  <si>
    <t>Citizens are well aware of natural disaster risk and know how to react</t>
  </si>
  <si>
    <t>Citizens are aware of natural disaster risk but do not have resilient attitudes</t>
  </si>
  <si>
    <t>Citizens are not aware of natural disaster risks and do not have resilient attitudes</t>
  </si>
  <si>
    <t>Solid_Waste_P</t>
  </si>
  <si>
    <t>Solid_waste_generation_P</t>
  </si>
  <si>
    <t>Total_solid_waste_generation_per_capita</t>
  </si>
  <si>
    <t xml:space="preserve">kg / year / capita </t>
  </si>
  <si>
    <t>300–500</t>
  </si>
  <si>
    <t>GDP_per_domestic_material_consumption</t>
  </si>
  <si>
    <t>USD / kg</t>
  </si>
  <si>
    <t>1-2.5</t>
  </si>
  <si>
    <t>Collection_of_solid_waste_P</t>
  </si>
  <si>
    <t>Share_of_the_population_with_weekly_municipal_solid_waste_MSW_collection</t>
  </si>
  <si>
    <t>80%–90%</t>
  </si>
  <si>
    <t>Treatment_of_solid_waste_P</t>
  </si>
  <si>
    <t>Proportion_of_MSW_that_is_sorted_and_recycled_total_and_by_type_of_waste_e.g._paper_glass_batteries_PVC_bottles_metals</t>
  </si>
  <si>
    <t>15%–25%</t>
  </si>
  <si>
    <t>Percentage_of_MSW_which_is_disposed_of_in_open_dumps_controlled_dumps_or_bodies_of_water_or_is_burnt</t>
  </si>
  <si>
    <t>Percentage_of_MSW_landfilled_disposed_of_in_EUcompliant_sanitary_landfills</t>
  </si>
  <si>
    <t>Percentage_of_collected_MSW_composted</t>
  </si>
  <si>
    <t>5%–20%</t>
  </si>
  <si>
    <t>Landfill_efficiency_capacity_P</t>
  </si>
  <si>
    <t>Remaining_life_of_current_landfills</t>
  </si>
  <si>
    <t>5–8</t>
  </si>
  <si>
    <t>Land_Use_P</t>
  </si>
  <si>
    <t>Density_Integrated_land_use_P</t>
  </si>
  <si>
    <t>Population_density_on_urban_land</t>
  </si>
  <si>
    <t>Residents/ km2</t>
  </si>
  <si>
    <t>Average_commuting_distance</t>
  </si>
  <si>
    <t>5–10</t>
  </si>
  <si>
    <t>Average_commuting_time</t>
  </si>
  <si>
    <t>min</t>
  </si>
  <si>
    <t>30–60</t>
  </si>
  <si>
    <t>Proportion_of_the_population_living_within_20_minutes_to_everyday_services_grocery_stores_clinics_etc.</t>
  </si>
  <si>
    <t>50%–75%</t>
  </si>
  <si>
    <t>Urban_sprawl_P</t>
  </si>
  <si>
    <t>Average_annual_growth_rate_of_builtup_areas</t>
  </si>
  <si>
    <t>3%–5%</t>
  </si>
  <si>
    <t>Percentage_of_urban_development_that_occurs_on_existing_urban_land_rather_than_on_greenfield_land</t>
  </si>
  <si>
    <t>20%-40%</t>
  </si>
  <si>
    <t>Use_of_existing_built_up_areas_P</t>
  </si>
  <si>
    <t>Vacancy_rates_of_offices</t>
  </si>
  <si>
    <t>6 – 10%</t>
  </si>
  <si>
    <t>Share_of_multifamily_houses_in_total_housing_units</t>
  </si>
  <si>
    <t>No Flag</t>
  </si>
  <si>
    <t>Industrial_and_commercial_buildings_energy_consumption</t>
  </si>
  <si>
    <t>Kwh / m2</t>
  </si>
  <si>
    <t>249 - 423</t>
  </si>
  <si>
    <t>Public_transport_modal_split</t>
  </si>
  <si>
    <t xml:space="preserve">Percentage of passenger journeys or trips by public transport such as buses or trolleybuses, subway, railroad, ferr boat, etc.  </t>
  </si>
  <si>
    <t>Percentage_of_people_connected_to_sewage_system</t>
  </si>
  <si>
    <t>Percentage of individual housing out of total residential units</t>
  </si>
  <si>
    <t>Percentage_of_houses_connected_to_district_heating</t>
  </si>
  <si>
    <t>RESPONSE</t>
  </si>
  <si>
    <t xml:space="preserve">Existing and well implemented,  and there is no significant need to further expand this type of response </t>
  </si>
  <si>
    <t>Existing, but implementation challenges have been observed, and/or existing policies are not sufficient to solve the issue at stake</t>
  </si>
  <si>
    <t>Not existing</t>
  </si>
  <si>
    <t>Data Availability (0/1)</t>
  </si>
  <si>
    <t>Data</t>
  </si>
  <si>
    <t>Source of data</t>
  </si>
  <si>
    <t>Transport_R</t>
  </si>
  <si>
    <t>Energy_efficiency_and_type_of_energy_used_R</t>
  </si>
  <si>
    <t>High-polluting_vehicles_are_regulated_Energy-efficient_vehicles_are_incentivised_through_fiscal_instruments</t>
  </si>
  <si>
    <t>Choice_of_transport_mode_R</t>
  </si>
  <si>
    <t>Extension_and_improvement_of_public_and_non-motorised_transport_is_planned_and_supported_through_investment_in_place</t>
  </si>
  <si>
    <t>Public_and_non-motorised_transport_is_promoted_through__Information_and_awareness_campaigns</t>
  </si>
  <si>
    <t>Road_congestion_R</t>
  </si>
  <si>
    <t>Traffic_demand_is_managed_congestion_charges_smart_technologies</t>
  </si>
  <si>
    <t>Resilience_of_transport_systems_R</t>
  </si>
  <si>
    <t>Public_transport_emergency_management_in_publicly_and_or_privately_run_networks_is_planned_and_tested</t>
  </si>
  <si>
    <t>Buildings_R</t>
  </si>
  <si>
    <t>Buildings_electricity_consumption_R</t>
  </si>
  <si>
    <t>Green_building_is_promoted_through_standards_and_fiscal_Incentives</t>
  </si>
  <si>
    <t>Public_and_private_investment_in_energy_efficiency_in_buildings</t>
  </si>
  <si>
    <t>Metering_and_billing_for_personal_energy_use_is_regulated</t>
  </si>
  <si>
    <t>Industries_R</t>
  </si>
  <si>
    <t>Industry_electricity_consumption_R</t>
  </si>
  <si>
    <t>Energy_efficient_industrial_machinery_is_regulated_and_incentivised_through_fiscal_instruments_electricity_heat_industrial_processes</t>
  </si>
  <si>
    <t>Energy_efficient_industrial_technologies_electricity_heat_industrial_processes_is_supported_through_private_investment</t>
  </si>
  <si>
    <t>Industrial_waste_treatment_R</t>
  </si>
  <si>
    <t>Material_efficiency_of_new_built_industrial_facilities_and_waste_recycling_is_regulated_and_incentivised_through_fiscal_instruments</t>
  </si>
  <si>
    <t>Industrial_wastewater_treatment_or_reuse_or_recycle_is_promoted_through_regulations_and_fiscal_incentives_</t>
  </si>
  <si>
    <t>Energy_R</t>
  </si>
  <si>
    <t>Electricity_provision_R</t>
  </si>
  <si>
    <t>Coverage_and_quality_of_electricity_and_heat_supply_is_improved_through_investment</t>
  </si>
  <si>
    <t>Renewable_energy_provision_development_R</t>
  </si>
  <si>
    <t>Renewable_energy_facilities_in_private_buildings_are_incentivised_through_fiscal_instruments</t>
  </si>
  <si>
    <t>Renewable_energy_technologies_are_developed_and_supported_through_public_and_private_investment</t>
  </si>
  <si>
    <t>Renewable_energy_facilities_are_incentivised_through_awareness_campaigns</t>
  </si>
  <si>
    <t>Resilience_of_the_electricity_network_to_climatic_extremes_R</t>
  </si>
  <si>
    <t>The_resilience_of_electricity_networks_in_case_of_disaster_is_tested_and_enhanced_through_investment</t>
  </si>
  <si>
    <t>Water_R</t>
  </si>
  <si>
    <t>Water_consumption_R</t>
  </si>
  <si>
    <t>Metering_and_billing_for_water_use_is_regulated</t>
  </si>
  <si>
    <t>Water_saving_reuse_is_encouraged_through_awareness_campaigns</t>
  </si>
  <si>
    <t>Efficiency_of_water_supply_networks_R</t>
  </si>
  <si>
    <t>Coverage_and_efficiency_of_water_supply_networks_is_improved_through_plans_and_investment</t>
  </si>
  <si>
    <t>Wastewater_treatment_R</t>
  </si>
  <si>
    <t>Buildings_access_to_wastewater_collection_and_treatment_systems_is_improved_through_plans_and_investment</t>
  </si>
  <si>
    <t>Wastewater_treatment_is_promoted_through_regulations_and_fiscal_incentives</t>
  </si>
  <si>
    <t>Wastewater_billing_is_regulated</t>
  </si>
  <si>
    <t>Drinking_water_pretreatment_R</t>
  </si>
  <si>
    <t>Drinking_water_pre-treatment_is_enhanced_through_plans_and_investment</t>
  </si>
  <si>
    <t>Resilience_to_floods_R</t>
  </si>
  <si>
    <t>Drainage_facilities_are_developed_through_plans_and_investment</t>
  </si>
  <si>
    <t>Business_and_community_resilience_is_encouraged_through_awareness_campaigns</t>
  </si>
  <si>
    <t>Solid_Waste_R</t>
  </si>
  <si>
    <t>Solid_waste_generation_R</t>
  </si>
  <si>
    <t>Reduction_of_material_consumption_solid_waste_generation_is_promoted_through_awareness_campaigns</t>
  </si>
  <si>
    <t>Collection_of_solid_waste_R</t>
  </si>
  <si>
    <t>Coverage_of_solid_waste_collection_system_is_improved_through_plans_and_investment</t>
  </si>
  <si>
    <t>Littering_and_non-compliance_to_sorting_systems_is_dis-incentivised_through_fines_and_penalties</t>
  </si>
  <si>
    <t>Treatment_of_solid_waste_R</t>
  </si>
  <si>
    <t>Composting_recycling_and_waste-to-energy_facilities_are_developed_through_plans_and_investment</t>
  </si>
  <si>
    <t>Solid_waste_reuse_sorting_and_recycling_is_promoted_through_information_and_awareness_campaigns</t>
  </si>
  <si>
    <t>Landfill_efficiency_capacity_R</t>
  </si>
  <si>
    <t>Overcapacity_issues_in_landfills_are_tackled_through_plans_and_investment</t>
  </si>
  <si>
    <t>Land_Use_R</t>
  </si>
  <si>
    <t>Density_Integrated_land_use_R</t>
  </si>
  <si>
    <t>Density_is_regulated</t>
  </si>
  <si>
    <t>Transit-Oriented_Development_is_promoted</t>
  </si>
  <si>
    <t>Use_of_existing_built_up_areas_R</t>
  </si>
  <si>
    <t>Mixed-use_development_is_promoted_through_zoning_regulations_or_incentives</t>
  </si>
  <si>
    <t>Indicators</t>
  </si>
  <si>
    <t>Units</t>
  </si>
  <si>
    <t>Definition</t>
  </si>
  <si>
    <t>Methodolgy &amp; Measurement</t>
  </si>
  <si>
    <t>Benchmark</t>
  </si>
  <si>
    <t>Benchmark source</t>
  </si>
  <si>
    <t>Average annual concentration of PM10</t>
  </si>
  <si>
    <t>Average daily concentration of SO2</t>
  </si>
  <si>
    <t>Average daily concentration of NOx</t>
  </si>
  <si>
    <t>Water Bodies</t>
  </si>
  <si>
    <t>Biochemical Oxygen Demand (BOD) in rivers and lakes</t>
  </si>
  <si>
    <t>Ammonium (NH4) concentration in rivers and lakes</t>
  </si>
  <si>
    <t>μg/L</t>
  </si>
  <si>
    <t>Drinking Water</t>
  </si>
  <si>
    <t>Percentage of water samples in a year that comply with national potable water quality standards</t>
  </si>
  <si>
    <t>Number of contaminated sites</t>
  </si>
  <si>
    <t>Concentration of mercury in soil</t>
  </si>
  <si>
    <t>Concentration of cadmium in soil</t>
  </si>
  <si>
    <t>Concentration of zinc in soil</t>
  </si>
  <si>
    <t>Concentration of mineral oil in soil (using infrared spectroscopy)</t>
  </si>
  <si>
    <t>Availability of Resources</t>
  </si>
  <si>
    <t>Water Use</t>
  </si>
  <si>
    <t>Water Exploitation Index</t>
  </si>
  <si>
    <t>Land Use</t>
  </si>
  <si>
    <t>Open green space area ratio per 100 000 inhabitants</t>
  </si>
  <si>
    <t>Hectares</t>
  </si>
  <si>
    <t>Share of green space areas within urban limits</t>
  </si>
  <si>
    <t>Biodiversity and Ecosystems</t>
  </si>
  <si>
    <t>Abundance of bird species (all species)</t>
  </si>
  <si>
    <t>Abundance of other species</t>
  </si>
  <si>
    <t>Climate Change Risks</t>
  </si>
  <si>
    <t>Mitigation (GHG Emissions)</t>
  </si>
  <si>
    <t>Annual CO2 equivalent emissions per capita</t>
  </si>
  <si>
    <t>Annual CO2 emissions per unit of GDP</t>
  </si>
  <si>
    <t>Adaptation (Resilience to Natural Disaster Risks)</t>
  </si>
  <si>
    <t>Estimated economic damage from natural disasters (floods, droughts, earthquakes etc.) as a share of GDP</t>
  </si>
  <si>
    <t>Percentage of public infrastructure at risk</t>
  </si>
  <si>
    <t>Percentage of households at risk</t>
  </si>
  <si>
    <t>Transport</t>
  </si>
  <si>
    <t>Energy efficiency and type of energy used</t>
  </si>
  <si>
    <t>Average age of car fleet (total and by type)</t>
  </si>
  <si>
    <t>Percentage of diesel cars in total vehicle fleet</t>
  </si>
  <si>
    <t>Fuel standards for light passenger and commercial vehicles</t>
  </si>
  <si>
    <t>Share of total passenger car fleet run by electric, hybrid fuel cell, Liquefied Petroleum Gas (LPG) and Compressed Natural Gas(CNG) energy (total and by type</t>
  </si>
  <si>
    <t>Choice of transport mode</t>
  </si>
  <si>
    <t>Transport modal share in commuting (cars, motorcycles, taxi, bus, metro, tram, bicycle, pedestrian)</t>
  </si>
  <si>
    <t>Transport modal share in total trips</t>
  </si>
  <si>
    <t>Motorisation rate</t>
  </si>
  <si>
    <t>Average number of vehicles (cars and motorbikes) per household</t>
  </si>
  <si>
    <t>Kilometres of road dedicated exclusively to public transit per 100 000 population</t>
  </si>
  <si>
    <t>Kilometres of bicycle path per 100000 population</t>
  </si>
  <si>
    <t>Share of population having access to public transport within 15 min by foot</t>
  </si>
  <si>
    <t>Frequency of bus service</t>
  </si>
  <si>
    <t>Road congestion</t>
  </si>
  <si>
    <t>Average travel speed on primary thoroughfares during peak hour</t>
  </si>
  <si>
    <t>Travel speed of bus service on major thoroughfares (daily average)</t>
  </si>
  <si>
    <t>Resilience of transport systems</t>
  </si>
  <si>
    <t>Interruption of public transport systems in case of disaster</t>
  </si>
  <si>
    <t>Efficiency of transport emergency systems in case of disaster</t>
  </si>
  <si>
    <t>Buildings</t>
  </si>
  <si>
    <t>Buildings electricity consumption</t>
  </si>
  <si>
    <t>Electricity consumption in buildings</t>
  </si>
  <si>
    <t>Electricity consumption in residential building</t>
  </si>
  <si>
    <t>Electricity consumption in non-residential buildings</t>
  </si>
  <si>
    <t>Heat / fossil fuel consumption</t>
  </si>
  <si>
    <t>Heating / cooling consumption in buildings, fossil fuels residential buildings, fossil fuels</t>
  </si>
  <si>
    <t>Heating / cooling consumption in residential buildings, fossil fuels</t>
  </si>
  <si>
    <t>Heating / cooling consumption in non-residential buildings, fossil fuels</t>
  </si>
  <si>
    <t>Building standards</t>
  </si>
  <si>
    <t>Share of city enterprises with ISO50001/EMAS certification or similar</t>
  </si>
  <si>
    <t>Total value of projects with green building certification as a share of the total value of projects granted a building permit per year</t>
  </si>
  <si>
    <t>Industries</t>
  </si>
  <si>
    <t>Industry electricity consumption</t>
  </si>
  <si>
    <t>Electricity consumption in industries, per unit of industrial GDP</t>
  </si>
  <si>
    <t>Heat consumption</t>
  </si>
  <si>
    <t>Heat consumption in industries, per unit of industrial GDP</t>
  </si>
  <si>
    <t>Consumption of fossil fuels in industrial processes</t>
  </si>
  <si>
    <t>Heavy metals (Pb) emission intensity of manufacturing industries</t>
  </si>
  <si>
    <t>Fossil fuel combustion in industrial processes, per unit of industrial GDP</t>
  </si>
  <si>
    <t>Share of industrial energy consumption from renewable energy</t>
  </si>
  <si>
    <t>Industrial waste treatment</t>
  </si>
  <si>
    <t>Share of industrial waste recycled as a share of total industrial waste produced</t>
  </si>
  <si>
    <t>Industrial wastewater</t>
  </si>
  <si>
    <t>Percentage of industrial wastewater that is treated according to applicable national standards</t>
  </si>
  <si>
    <t>Energy</t>
  </si>
  <si>
    <t>Electricity provision</t>
  </si>
  <si>
    <t>Share of population with an authorised connection to electricity</t>
  </si>
  <si>
    <t xml:space="preserve">Annual average number of electrical interruptions per year, per customer </t>
  </si>
  <si>
    <t>Thermal comfort provision</t>
  </si>
  <si>
    <t>Share of population with access to heating / cooling</t>
  </si>
  <si>
    <t>Renewable energy provision</t>
  </si>
  <si>
    <t xml:space="preserve">Proportion of total energy derived from RES as a share of total city energy consumption (in TJ; compared to benchmark of 20% (links to EU target) </t>
  </si>
  <si>
    <t xml:space="preserve">Resilience of the electricity network to climatic extremes </t>
  </si>
  <si>
    <t>Average share of population undergoing prolonged power outage in case of climatic extremes over the past 5 years</t>
  </si>
  <si>
    <t>Water</t>
  </si>
  <si>
    <t>Water consumption</t>
  </si>
  <si>
    <t>Water consumption per capita</t>
  </si>
  <si>
    <t>Water consumption per unit of city GDP</t>
  </si>
  <si>
    <t>Unit of water consumed in power plants, per unit of primary energy generated</t>
  </si>
  <si>
    <t>Industrial water consumption as percent of total urban water consumption</t>
  </si>
  <si>
    <t>Efficiency of water supply networks</t>
  </si>
  <si>
    <t>Non-revenue water</t>
  </si>
  <si>
    <t>Annual average of daily number of hours of continuous water supply per household</t>
  </si>
  <si>
    <t>Wastewater treatment</t>
  </si>
  <si>
    <t>Percentage of residential and  commercial wastewater that is  treated according to applicable  national standards</t>
  </si>
  <si>
    <t>Percentage of buildings (non-industrial) equipped to reuse grey water</t>
  </si>
  <si>
    <t>Percentage of wastewater from energy generation activities that is treated  according to applicable  national standards</t>
  </si>
  <si>
    <t>Resilience to floods</t>
  </si>
  <si>
    <t>Percentage of dwellings damaged by the most intense flooding in the last 10 years</t>
  </si>
  <si>
    <t>Annual number of storm water/sewerage overflows per 100km of network length</t>
  </si>
  <si>
    <t>Awareness and preparedness to natural disasters</t>
  </si>
  <si>
    <t>Solid Waste</t>
  </si>
  <si>
    <t>Solid waste generation</t>
  </si>
  <si>
    <t>Total solid waste generation per capita</t>
  </si>
  <si>
    <t>GDP per domestic material consumption</t>
  </si>
  <si>
    <t>Collection of solid waste</t>
  </si>
  <si>
    <t>Share of the population with weekly municipal solid waste (MSW) collection</t>
  </si>
  <si>
    <t>Treatment of solid waste</t>
  </si>
  <si>
    <t>Proportion of MSW that is sorted and recycled (total and by type of waste e.g. paper, glass, batteries, PVC, bottles, metals)</t>
  </si>
  <si>
    <t>Percentage of MSW which is disposed of in open dumps, controlled dumps, or bodies of water or is burnt</t>
  </si>
  <si>
    <t>Percentage of MSW landfilled disposed of in EU-compliant sanitary landfills</t>
  </si>
  <si>
    <t>Percentage of collected MSW composted</t>
  </si>
  <si>
    <t>Landfill efficiency / capacity</t>
  </si>
  <si>
    <t>Remaining life of current landfill(s)</t>
  </si>
  <si>
    <t>Land-Use</t>
  </si>
  <si>
    <t xml:space="preserve">Density / Integrated land-use </t>
  </si>
  <si>
    <t>Population density on urban land</t>
  </si>
  <si>
    <t>Average commuting distance</t>
  </si>
  <si>
    <t>Average commuting time</t>
  </si>
  <si>
    <t>Proportion of the population living within 20 minutes to everyday services (grocery stores, clinics, etc.)</t>
  </si>
  <si>
    <t>Urban sprawl</t>
  </si>
  <si>
    <t>Average annual growth rate of built-up areas</t>
  </si>
  <si>
    <t>Percentage of urban development that occurs on existing urban land rather than on greenfield land</t>
  </si>
  <si>
    <t>Use of existing built-up areas</t>
  </si>
  <si>
    <t>Vacancy rates of offices</t>
  </si>
  <si>
    <t>Share of multi-family houses in total housing units</t>
  </si>
  <si>
    <t>Energy  efficiency and type of energy used in transport</t>
  </si>
  <si>
    <t>High-polluting vehicles are regulated / Energy-efficient vehicles are incentivised through fiscal instruments</t>
  </si>
  <si>
    <t>Choice transport mode</t>
  </si>
  <si>
    <t>Extension  and improvement of  public and non-motorised transport is planned and supported through investment in place</t>
  </si>
  <si>
    <t>Public and non-motorised  transport is promoted  through   Information and awareness campaigns</t>
  </si>
  <si>
    <t>Congestion</t>
  </si>
  <si>
    <t>Traffic demand is managed  (congestion  charges, smart  technologies)</t>
  </si>
  <si>
    <t>Public  transport  emergency  management  (in  publicly  and/or privately run networks) is planned and tested</t>
  </si>
  <si>
    <t>Electricity and heat consumption</t>
  </si>
  <si>
    <t xml:space="preserve">Green building is  promoted through standards and fiscal Incentives        </t>
  </si>
  <si>
    <t>Public and private investment in energy efficiency in buildings</t>
  </si>
  <si>
    <t>Metering and billing for personal energy use is regulated</t>
  </si>
  <si>
    <t>Electricity and heat  consumption/  energy efficient industrial processes</t>
  </si>
  <si>
    <t>Energy efficient industrial machinery is regulated and incentivised through fiscal instruments (electricity, heat, industrial processes).</t>
  </si>
  <si>
    <t>Energy efficient industrial technologies (electricity, heat, industrial processes) is supported through private investment</t>
  </si>
  <si>
    <t>Industrial waste  /material  consumption</t>
  </si>
  <si>
    <t>Material  efficiency  of  new built  industrial  facilities  and  waste recycling is regulated and incentivised through fiscal instruments</t>
  </si>
  <si>
    <t xml:space="preserve">Industrial wastewater treatment / reuse / recycle is promoted through regulations and fiscal incentives </t>
  </si>
  <si>
    <t>Electricity and heat provision</t>
  </si>
  <si>
    <t>Coverage and quality of electricity and heat supply is improved  through investment</t>
  </si>
  <si>
    <t>Renewable energy development</t>
  </si>
  <si>
    <t>Renewable energy facilities in private buildings are incentivised through fiscal instruments</t>
  </si>
  <si>
    <t>Renewable energy technologies are developed and supported through public and private investment</t>
  </si>
  <si>
    <t>Renewable energy facilities are incentivised through awareness campaigns</t>
  </si>
  <si>
    <t>Resilience  of  the electricity network</t>
  </si>
  <si>
    <t>The resilience of electricity networks in case of disaster is tested and enhanced through investment</t>
  </si>
  <si>
    <t>Metering and billing for water use is regulated</t>
  </si>
  <si>
    <t>Water  saving  /  reuse  is  encouraged  through  awareness campaigns</t>
  </si>
  <si>
    <t>Coverage and efficiency of water supply networks is improved through plans and investment</t>
  </si>
  <si>
    <t>Buildings’ access  to wastewater collection and  treatment systems is improved through plans and investment</t>
  </si>
  <si>
    <t>Wastewater  treatment is  promoted through regulations  and fiscal incentives</t>
  </si>
  <si>
    <t>Wastewater billing is regulated</t>
  </si>
  <si>
    <t>Drinking water pre-treatment</t>
  </si>
  <si>
    <t>Drinking  water pre-treatment is enhanced through  plans  and investment</t>
  </si>
  <si>
    <t>Resilience floods</t>
  </si>
  <si>
    <t>Drainage facilities are developed through plans and investment</t>
  </si>
  <si>
    <t>Business and  community  resilience  is  encouraged  through awareness campaigns</t>
  </si>
  <si>
    <t>Reduction of material consumption / solid waste generation is promoted through awareness campaigns</t>
  </si>
  <si>
    <t>Coverage of solid waste collection system is improved through plans and investment</t>
  </si>
  <si>
    <t>Littering  and  non-compliance to  sorting  systems  is dis-incentivised through fines and penalties</t>
  </si>
  <si>
    <t>Composting,   recycling   and waste-to-energy   facilities are developed through plans and investment</t>
  </si>
  <si>
    <t>Solid waste reuse, sorting and recycling is promoted through information and awareness campaigns</t>
  </si>
  <si>
    <t>Landfill  efficiency and overcapacity</t>
  </si>
  <si>
    <t>Overcapacity issues in landfills are tackled through plans and investment</t>
  </si>
  <si>
    <t>Density / Integrated land-use / urban sprawl</t>
  </si>
  <si>
    <t>Density is regulated</t>
  </si>
  <si>
    <t>Transit-Oriented Development is promoted</t>
  </si>
  <si>
    <t>Mixed-use development is promoted through zoning regulations / incentives</t>
  </si>
  <si>
    <t>Dropdown lists</t>
  </si>
  <si>
    <t>P-S-R</t>
  </si>
  <si>
    <t>Yerevan</t>
  </si>
  <si>
    <t>Armenia</t>
  </si>
  <si>
    <t>Tbilisi</t>
  </si>
  <si>
    <t>Georgia</t>
  </si>
  <si>
    <t>Tirana</t>
  </si>
  <si>
    <t>Albania</t>
  </si>
  <si>
    <t>Belgrade</t>
  </si>
  <si>
    <t>Serbia</t>
  </si>
  <si>
    <t>Chisinau</t>
  </si>
  <si>
    <t>Moldova</t>
  </si>
  <si>
    <t>Gyumri</t>
  </si>
  <si>
    <t>Armena</t>
  </si>
  <si>
    <t>Ulaanbaatar</t>
  </si>
  <si>
    <t>Mongolia</t>
  </si>
  <si>
    <t>Sarajevo</t>
  </si>
  <si>
    <t>Bosnia and Herzegovina</t>
  </si>
  <si>
    <t>Batumi</t>
  </si>
  <si>
    <t>Minsk</t>
  </si>
  <si>
    <t>Belarus</t>
  </si>
  <si>
    <t>Sofia</t>
  </si>
  <si>
    <t>Bulgaria</t>
  </si>
  <si>
    <t>Banja Luka</t>
  </si>
  <si>
    <t>Republika Srpska</t>
  </si>
  <si>
    <t>Zenica</t>
  </si>
  <si>
    <r>
      <t>m</t>
    </r>
    <r>
      <rPr>
        <vertAlign val="superscript"/>
        <sz val="11"/>
        <color theme="1"/>
        <rFont val="Calibri"/>
        <family val="2"/>
        <scheme val="minor"/>
      </rPr>
      <t>2</t>
    </r>
    <r>
      <rPr>
        <sz val="11"/>
        <color theme="1"/>
        <rFont val="Calibri"/>
        <family val="2"/>
        <scheme val="minor"/>
      </rPr>
      <t>/capita</t>
    </r>
  </si>
  <si>
    <t>Lviv</t>
  </si>
  <si>
    <t>Ukraine</t>
  </si>
  <si>
    <t>Balti</t>
  </si>
  <si>
    <t>Brcko</t>
  </si>
  <si>
    <t>Upwards</t>
  </si>
  <si>
    <t>Varna</t>
  </si>
  <si>
    <t>Downward</t>
  </si>
  <si>
    <t>Stable</t>
  </si>
  <si>
    <t>Fluctuating</t>
  </si>
  <si>
    <t>Not observable</t>
  </si>
  <si>
    <t>Positive</t>
  </si>
  <si>
    <t>Negative</t>
  </si>
  <si>
    <t>Neutral</t>
  </si>
  <si>
    <t>Share_of_city_enterprises_with_ISO50001_or_EMAS_certification_or_similar</t>
  </si>
  <si>
    <t>In the Energy and Efficiency and Infrastructure Department response letter is indicated: consumption of energy from RES = zero kW/h</t>
  </si>
  <si>
    <t>According to the City Mobility Department's response letter</t>
  </si>
  <si>
    <t>According to the City Mobility Department, 75% of public transport fleet runs on diesel</t>
  </si>
  <si>
    <t>City Mobility Department</t>
  </si>
  <si>
    <t>Data provided by the Akimat</t>
  </si>
  <si>
    <t>The values have been calculated</t>
  </si>
  <si>
    <t>Confirmed by the City Mobility Department</t>
  </si>
  <si>
    <t>Data have been calculated taking into consideration the consumption for a year dividing it by the livable residential area obtained from official statistics database.</t>
  </si>
  <si>
    <t>The latest value is based on the sectoral discussions</t>
  </si>
  <si>
    <t>Based on sectoral discussions. There is a classification of EE residential buildings but there is no certification system as green building certification is not a current practice in Kazakhstan. Even though the new buildings need to comply with more stringent EE norms, these are not as strict as a dedicated standard for Green Buildings.</t>
  </si>
  <si>
    <t>Calculations were made based on statistical data: divided the total electricity consumption/year by the value/year of industrial GDP in USD</t>
  </si>
  <si>
    <t>Calculations were made based on statistical data: divided the total heat consumption/year by the value/year of industrial GDP in USD</t>
  </si>
  <si>
    <t>According to experts' calculations, based on the split between individual housing and high-rise buildings and knowing the level of connection of each of these categories to the DH network, only 72% of almaty population has acces to centralized DH, the rest of the population is using individual heating systems.</t>
  </si>
  <si>
    <t>According to official statistics, there are 675,006 apartament and 133,868 individual houses (as of January 2021)</t>
  </si>
  <si>
    <t>The latest value for 2020 is provided by the water company Almaty SU. The source of the rest of the values is official statistics. Also, according to the Municipal EE Plan 2017-2030, the water consumption per day, per capita is 141 liters (assuming for 2017).</t>
  </si>
  <si>
    <t>stat.gov.kz сборник. The latest value is provided by the Akimat.</t>
  </si>
  <si>
    <t>World Bank, Energy Efficiency Plan https://openknowledge.worldbank.org/bitstream/handle/10986/28927/121463-ESM-P130013-PUBLIC-KEEPAlmatyEEPlanNovengfinal.pdf?sequence=1&amp;isAllowed=y
The value for 2020 is provided by the water company Almaty SU.</t>
  </si>
  <si>
    <t>According to the Akimat, water supply per household is provided continuously 24 hours a day.</t>
  </si>
  <si>
    <t xml:space="preserve">Almaty SU water company </t>
  </si>
  <si>
    <t>Almaty SU water company indicated that 35% of the wastewater inflow is from commercial users, the rest 65% is from residential users and it is indicated that the WWTP functions with deficiencies.</t>
  </si>
  <si>
    <t>Almaty SU pointed out that grey water reuse is practiced to some extent, for watering the non-food crops, which is why the indicator is flagged red</t>
  </si>
  <si>
    <t>The latest value for 2020 is provided by the Almaty SU water company. As per Municipal EE Plan 2017- 2030, only 74% of the city residents are connected to the 1,525 km of sewage network in Almaty (assuming the value is for 2016 or 2017)</t>
  </si>
  <si>
    <t xml:space="preserve">Department of Emergency Situations of Almaty highlighted that a mudflow happened along the Kargaly river (Nauryzbay district) in 2015, resulting in economic damage of 2 billion tenge and 6 people being affected. </t>
  </si>
  <si>
    <t xml:space="preserve">Official data from the Bureau of National Statistics </t>
  </si>
  <si>
    <t>Housing Policy Department</t>
  </si>
  <si>
    <t>During discussions with the Housing Policy Department, the Tartyp Company is responsible for collection of about 70% of waste generated by the City. The other 30% of the waste is collected by the other service providers (total of 24 companies providing waste collection service)</t>
  </si>
  <si>
    <t>Housing Policy Department and Tartyp Company</t>
  </si>
  <si>
    <t>The official information available at the portal of the Electronic Government shows that the recycling rate of the City of Almaty ranges between 5.8% and 10% in the last three years. Currently, green waste is not collected separately and is not composted.</t>
  </si>
  <si>
    <t xml:space="preserve">Portal of the Electronic Government: 
https://egov.kz/cms/en/articles/ecology/waste_reduction_recycling_and_reuse </t>
  </si>
  <si>
    <t>Waste generated by Almaty City is disposed only at the Karasai landfill, a licensed disposal site. According to information from the Housing Policy Department, 75% of the landfill is still available.</t>
  </si>
  <si>
    <t>Experts' estimation based on the capacity of the landfill (value from official statistics)</t>
  </si>
  <si>
    <t xml:space="preserve">Assuming that on average 500 thousand tonnes had been landfilled annually; it can be estimated that half of the landfill capacity is still available. With projected increase of waste quantities and current recycling rate, it can be estimated that the remaining life of the landfill is about 20-23 years. </t>
  </si>
  <si>
    <t>Currently, green waste is not collected separately and is not composted</t>
  </si>
  <si>
    <t>This indicator was calculated by dividing the total population to the urban area</t>
  </si>
  <si>
    <t>City Mobility Department in the response to the follow-up letter</t>
  </si>
  <si>
    <t>This indicator can be flagged yellow as per sectoral discussions and expert judgement, and red when referring to the suburbs/new districts.</t>
  </si>
  <si>
    <t>The sectoral discussions have revealed that the average annual growth rate of built-up areas is high, therefore flagged red.</t>
  </si>
  <si>
    <t>Correlation with policy documents from the policy review excel (see below legend)</t>
  </si>
  <si>
    <t>3, 4, 5, 7, 10</t>
  </si>
  <si>
    <t>3, 4, 5, 7, 9, 10</t>
  </si>
  <si>
    <t>1, 4, 5, 7</t>
  </si>
  <si>
    <t>1, 4</t>
  </si>
  <si>
    <t>4, 5, 10</t>
  </si>
  <si>
    <t>4, 5, 7</t>
  </si>
  <si>
    <t>1, 4, 5, 10</t>
  </si>
  <si>
    <t xml:space="preserve">4, </t>
  </si>
  <si>
    <t>5, 10</t>
  </si>
  <si>
    <t>2, 4, 5, 10</t>
  </si>
  <si>
    <t>4, 10</t>
  </si>
  <si>
    <t>1, 6, 9, 10</t>
  </si>
  <si>
    <t>1, 3, 9</t>
  </si>
  <si>
    <t>1, 6, 7, 9</t>
  </si>
  <si>
    <t>Legend:</t>
  </si>
  <si>
    <t>Almaty Development Strategy until 2050</t>
  </si>
  <si>
    <t>Circular Economy Opportunities for Almaty</t>
  </si>
  <si>
    <t>Almaty Sustainable Transport Strategy 2013-2030</t>
  </si>
  <si>
    <t>Municipal Energy Efficiency Plan for the City of Almaty 2017-2030</t>
  </si>
  <si>
    <t>Development Program Almaty - 2020</t>
  </si>
  <si>
    <r>
      <t xml:space="preserve">Green Space Development Strategy until 2030 </t>
    </r>
    <r>
      <rPr>
        <i/>
        <sz val="11"/>
        <color theme="1"/>
        <rFont val="Calibri"/>
        <family val="2"/>
        <scheme val="minor"/>
      </rPr>
      <t>(DRAFT)</t>
    </r>
  </si>
  <si>
    <t>Air Clean Up Plan for the city of Almaty 2020-2025</t>
  </si>
  <si>
    <t>Smart Almaty Strategy 2020-2025</t>
  </si>
  <si>
    <t>Program of Measures to Improve Mobility in Almaty 2017-2023</t>
  </si>
  <si>
    <r>
      <t xml:space="preserve">Almaty Development Program 2025 </t>
    </r>
    <r>
      <rPr>
        <i/>
        <sz val="11"/>
        <color theme="1"/>
        <rFont val="Calibri"/>
        <family val="2"/>
        <scheme val="minor"/>
      </rPr>
      <t>(DRAFT)</t>
    </r>
  </si>
  <si>
    <t>AirKaz - real-time air quality monitoring. Official website: https://airkaz.org/almaty.php</t>
  </si>
  <si>
    <t>National Air Quality Monitoring Network (NAQMN). Article source: https://aaqr.org/articles/aaqr-19-09-oa-0464.pdf</t>
  </si>
  <si>
    <t>National Hydrometeorological Service of Kazakhstan
“Kazhydromet”: Kazhydromet Bulletin</t>
  </si>
  <si>
    <t>Akimat</t>
  </si>
  <si>
    <t>Experimental data for 2015: The level of soil contamination with heavy metals in Almaty</t>
  </si>
  <si>
    <t>Value for 2016: Almaty Development Strategy 2050.
Value for 2020 is provided by the Urban Planning and Urbanism Department (Akimat)</t>
  </si>
  <si>
    <t>Article on Almaty GDP</t>
  </si>
  <si>
    <t>Bureau of Statistics. Statistical report on Environemntal Protection of the Republic of Kazakhstan</t>
  </si>
  <si>
    <t>Based on the Technical Regulation of the Customs Union "On requirements for automobile and aviation gasoline, diesel and marine fuel, jet fuel and heating oil"</t>
  </si>
  <si>
    <t>UNEP. Vehicle Emissions, Fuel Quality Standards (stocktaking analytical report): https://carececo.org/upload/53.pdf</t>
  </si>
  <si>
    <t>4,000-7,000</t>
  </si>
  <si>
    <t>2,500-4,000; 7,000-12,000</t>
  </si>
  <si>
    <t>&lt;2,500; &gt;12,000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</si>
</sst>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_ ;_ * \(#,##0.00\)_ ;_ * &quot;-&quot;??_)_ ;_ @_ "/>
    <numFmt numFmtId="165" formatCode="_-* #,##0.00\ _₽_-;\-* #,##0.00\ _₽_-;_-* &quot;-&quot;??\ _₽_-;_-@_-"/>
    <numFmt numFmtId="166" formatCode="_(* #,##0.00_);_(* \(#,##0.00\);_(* &quot;-&quot;??_);_(@_)"/>
    <numFmt numFmtId="167" formatCode="#,##0_);\(#,##0\);&quot;-  &quot;;&quot; &quot;@"/>
    <numFmt numFmtId="168" formatCode="dd\ mmm\ yy_);;&quot;-  &quot;;&quot; &quot;@"/>
    <numFmt numFmtId="169" formatCode="dd\ mmm\ yyyy_);;&quot;-  &quot;;&quot; &quot;@"/>
    <numFmt numFmtId="170" formatCode="#,##0.0000_);\(#,##0.0000\);&quot;-  &quot;;&quot; &quot;@"/>
    <numFmt numFmtId="171" formatCode="0.000%"/>
    <numFmt numFmtId="172" formatCode="0.0"/>
    <numFmt numFmtId="173" formatCode="0.00000000"/>
    <numFmt numFmtId="174" formatCode="0.000000"/>
    <numFmt numFmtId="175" formatCode="0.0%"/>
    <numFmt numFmtId="176" formatCode="_-* #,##0.00_р_._-;\-* #,##0.00_р_._-;_-* &quot;-&quot;??_р_._-;_-@_-"/>
  </numFmts>
  <fonts count="44" x14ac:knownFonts="1">
    <font>
      <sz val="11"/>
      <color theme="1"/>
      <name val="Calibri"/>
      <family val="2"/>
      <scheme val="minor"/>
    </font>
    <font>
      <sz val="11"/>
      <color theme="1"/>
      <name val="Calibri"/>
      <family val="2"/>
      <charset val="204"/>
      <scheme val="minor"/>
    </font>
    <font>
      <sz val="10"/>
      <name val="Arial"/>
      <family val="2"/>
    </font>
    <font>
      <sz val="10"/>
      <name val="Arial"/>
      <family val="2"/>
    </font>
    <font>
      <b/>
      <sz val="11"/>
      <color theme="1"/>
      <name val="Calibri"/>
      <family val="2"/>
      <scheme val="minor"/>
    </font>
    <font>
      <b/>
      <sz val="10"/>
      <name val="Arial"/>
      <family val="2"/>
    </font>
    <font>
      <b/>
      <sz val="10"/>
      <color indexed="8"/>
      <name val="Arial"/>
      <family val="2"/>
    </font>
    <font>
      <sz val="11"/>
      <color theme="1"/>
      <name val="Calibri"/>
      <family val="2"/>
      <scheme val="minor"/>
    </font>
    <font>
      <b/>
      <sz val="14"/>
      <color theme="1"/>
      <name val="Calibri"/>
      <family val="2"/>
      <scheme val="minor"/>
    </font>
    <font>
      <b/>
      <sz val="11"/>
      <color rgb="FFFF0000"/>
      <name val="Calibri"/>
      <family val="2"/>
      <scheme val="minor"/>
    </font>
    <font>
      <vertAlign val="superscript"/>
      <sz val="11"/>
      <color theme="1"/>
      <name val="Calibri"/>
      <family val="2"/>
      <scheme val="minor"/>
    </font>
    <font>
      <sz val="11"/>
      <color theme="1"/>
      <name val="Arial"/>
      <family val="2"/>
    </font>
    <font>
      <u/>
      <sz val="11"/>
      <color theme="10"/>
      <name val="Calibri"/>
      <family val="2"/>
      <scheme val="minor"/>
    </font>
    <font>
      <sz val="9"/>
      <color indexed="81"/>
      <name val="Tahoma"/>
      <family val="2"/>
      <charset val="204"/>
    </font>
    <font>
      <b/>
      <sz val="9"/>
      <color indexed="81"/>
      <name val="Tahoma"/>
      <family val="2"/>
      <charset val="204"/>
    </font>
    <font>
      <sz val="11"/>
      <color rgb="FFFF0000"/>
      <name val="Calibri"/>
      <family val="2"/>
      <charset val="204"/>
      <scheme val="minor"/>
    </font>
    <font>
      <sz val="11"/>
      <color rgb="FFFF0000"/>
      <name val="Calibri"/>
      <family val="2"/>
      <scheme val="minor"/>
    </font>
    <font>
      <sz val="9"/>
      <color indexed="81"/>
      <name val="Tahoma"/>
      <family val="2"/>
    </font>
    <font>
      <b/>
      <sz val="9"/>
      <color indexed="81"/>
      <name val="Tahoma"/>
      <family val="2"/>
    </font>
    <font>
      <b/>
      <sz val="9"/>
      <color rgb="FF000000"/>
      <name val="Tahoma"/>
      <family val="2"/>
      <charset val="204"/>
    </font>
    <font>
      <sz val="9"/>
      <color rgb="FF000000"/>
      <name val="Tahoma"/>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rgb="FF00B0F0"/>
      <name val="Calibri"/>
      <family val="2"/>
      <scheme val="minor"/>
    </font>
    <font>
      <sz val="11"/>
      <name val="Calibri"/>
      <family val="2"/>
      <scheme val="minor"/>
    </font>
    <font>
      <sz val="9"/>
      <color indexed="81"/>
      <name val="Tahoma"/>
      <charset val="1"/>
    </font>
    <font>
      <b/>
      <sz val="9"/>
      <color indexed="81"/>
      <name val="Tahoma"/>
      <charset val="1"/>
    </font>
    <font>
      <i/>
      <sz val="11"/>
      <color theme="1"/>
      <name val="Calibri"/>
      <family val="2"/>
      <scheme val="minor"/>
    </font>
  </fonts>
  <fills count="41">
    <fill>
      <patternFill patternType="none"/>
    </fill>
    <fill>
      <patternFill patternType="gray125"/>
    </fill>
    <fill>
      <patternFill patternType="solid">
        <fgColor rgb="FFFFFFCC"/>
      </patternFill>
    </fill>
    <fill>
      <patternFill patternType="solid">
        <fgColor theme="6"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rgb="FF33CC33"/>
        <bgColor indexed="64"/>
      </patternFill>
    </fill>
    <fill>
      <patternFill patternType="solid">
        <fgColor rgb="FFF9FAD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rgb="FFEEECE1"/>
        <bgColor indexed="64"/>
      </patternFill>
    </fill>
    <fill>
      <patternFill patternType="solid">
        <fgColor theme="2"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5">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078">
    <xf numFmtId="0" fontId="0" fillId="0" borderId="0"/>
    <xf numFmtId="0" fontId="2" fillId="0" borderId="0"/>
    <xf numFmtId="0" fontId="3" fillId="2" borderId="1" applyNumberFormat="0" applyFont="0" applyAlignment="0" applyProtection="0"/>
    <xf numFmtId="0" fontId="3" fillId="0" borderId="0"/>
    <xf numFmtId="0" fontId="2" fillId="2" borderId="1" applyNumberFormat="0" applyFont="0" applyAlignment="0" applyProtection="0"/>
    <xf numFmtId="168" fontId="2" fillId="0" borderId="0" applyFont="0" applyFill="0" applyBorder="0" applyProtection="0">
      <alignment vertical="top"/>
    </xf>
    <xf numFmtId="169" fontId="2" fillId="0" borderId="0" applyFont="0" applyFill="0" applyBorder="0" applyProtection="0">
      <alignment vertical="top"/>
    </xf>
    <xf numFmtId="0" fontId="7" fillId="0" borderId="0"/>
    <xf numFmtId="0" fontId="2" fillId="0" borderId="0"/>
    <xf numFmtId="170" fontId="2" fillId="0" borderId="0" applyFont="0" applyFill="0" applyBorder="0" applyProtection="0">
      <alignment vertical="top"/>
    </xf>
    <xf numFmtId="166" fontId="2" fillId="0" borderId="0" applyFont="0" applyFill="0" applyBorder="0" applyAlignment="0" applyProtection="0"/>
    <xf numFmtId="167" fontId="2" fillId="0" borderId="0" applyFont="0" applyFill="0" applyBorder="0" applyProtection="0">
      <alignment vertical="top"/>
    </xf>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9" fontId="7" fillId="0" borderId="0" applyFont="0" applyFill="0" applyBorder="0" applyAlignment="0" applyProtection="0"/>
    <xf numFmtId="0" fontId="21" fillId="0" borderId="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4" fillId="24" borderId="66"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5" fillId="37" borderId="67"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6" fillId="37" borderId="66" applyNumberFormat="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7" fillId="0" borderId="68"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8" fillId="0" borderId="69"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7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0" fillId="0" borderId="71" applyNumberFormat="0" applyFill="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1" fillId="38" borderId="72"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21" fillId="0" borderId="0"/>
    <xf numFmtId="0" fontId="22" fillId="0" borderId="0"/>
    <xf numFmtId="0" fontId="21" fillId="0" borderId="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21" fillId="40" borderId="73" applyNumberFormat="0" applyFont="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6" fillId="0" borderId="74"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164" fontId="7" fillId="0" borderId="0" applyFont="0" applyFill="0" applyBorder="0" applyAlignment="0" applyProtection="0"/>
    <xf numFmtId="0" fontId="2" fillId="0" borderId="0"/>
  </cellStyleXfs>
  <cellXfs count="224">
    <xf numFmtId="0" fontId="0" fillId="0" borderId="0" xfId="0"/>
    <xf numFmtId="0" fontId="5" fillId="0" borderId="0" xfId="3" applyFont="1"/>
    <xf numFmtId="0" fontId="3" fillId="0" borderId="0" xfId="3"/>
    <xf numFmtId="0" fontId="6" fillId="0" borderId="0" xfId="3" applyFont="1"/>
    <xf numFmtId="0" fontId="3" fillId="0" borderId="0" xfId="3" applyAlignment="1">
      <alignment vertical="top"/>
    </xf>
    <xf numFmtId="15" fontId="3" fillId="0" borderId="0" xfId="3" applyNumberFormat="1" applyAlignment="1">
      <alignment vertical="top"/>
    </xf>
    <xf numFmtId="0" fontId="3" fillId="0" borderId="0" xfId="3" applyAlignment="1">
      <alignment vertical="top" wrapText="1"/>
    </xf>
    <xf numFmtId="0" fontId="3" fillId="0" borderId="0" xfId="3" applyAlignment="1">
      <alignment vertical="center"/>
    </xf>
    <xf numFmtId="0" fontId="3" fillId="0" borderId="0" xfId="3" applyAlignment="1">
      <alignment horizontal="left"/>
    </xf>
    <xf numFmtId="0" fontId="0" fillId="0" borderId="5" xfId="0" applyBorder="1"/>
    <xf numFmtId="0" fontId="0" fillId="0" borderId="6" xfId="0" applyBorder="1"/>
    <xf numFmtId="0" fontId="0" fillId="0" borderId="7" xfId="0" applyBorder="1"/>
    <xf numFmtId="0" fontId="4" fillId="0" borderId="0" xfId="0" applyFont="1"/>
    <xf numFmtId="0" fontId="0" fillId="4" borderId="4" xfId="0" applyFill="1" applyBorder="1"/>
    <xf numFmtId="0" fontId="0" fillId="0" borderId="4" xfId="0" applyBorder="1"/>
    <xf numFmtId="0" fontId="0" fillId="0" borderId="4" xfId="0" applyBorder="1" applyAlignment="1">
      <alignment wrapText="1"/>
    </xf>
    <xf numFmtId="0" fontId="0" fillId="6" borderId="4" xfId="0" applyFill="1" applyBorder="1" applyAlignment="1">
      <alignment wrapText="1"/>
    </xf>
    <xf numFmtId="0" fontId="0" fillId="5" borderId="4" xfId="0" applyFill="1" applyBorder="1" applyAlignment="1">
      <alignment wrapText="1"/>
    </xf>
    <xf numFmtId="0" fontId="0" fillId="0" borderId="10" xfId="0" applyBorder="1"/>
    <xf numFmtId="0" fontId="0" fillId="0" borderId="0" xfId="0" applyAlignment="1">
      <alignment horizontal="right"/>
    </xf>
    <xf numFmtId="0" fontId="0" fillId="0" borderId="11" xfId="0" applyBorder="1" applyAlignment="1">
      <alignment horizontal="right"/>
    </xf>
    <xf numFmtId="0" fontId="0" fillId="0" borderId="14" xfId="0" applyBorder="1" applyAlignment="1">
      <alignment horizontal="right"/>
    </xf>
    <xf numFmtId="0" fontId="0" fillId="0" borderId="15" xfId="0" applyBorder="1"/>
    <xf numFmtId="0" fontId="0" fillId="0" borderId="16" xfId="0" applyBorder="1" applyAlignment="1">
      <alignment horizontal="right"/>
    </xf>
    <xf numFmtId="0" fontId="0" fillId="0" borderId="8" xfId="0" applyBorder="1"/>
    <xf numFmtId="0" fontId="0" fillId="0" borderId="17" xfId="0" applyBorder="1"/>
    <xf numFmtId="0" fontId="8" fillId="0" borderId="0" xfId="0" applyFont="1" applyAlignment="1">
      <alignment horizontal="right"/>
    </xf>
    <xf numFmtId="0" fontId="4" fillId="0" borderId="12" xfId="0" applyFont="1" applyBorder="1"/>
    <xf numFmtId="0" fontId="4" fillId="0" borderId="13" xfId="0" applyFont="1" applyBorder="1"/>
    <xf numFmtId="0" fontId="8" fillId="0" borderId="0" xfId="0" applyFont="1"/>
    <xf numFmtId="0" fontId="0" fillId="0" borderId="9" xfId="0" applyBorder="1"/>
    <xf numFmtId="0" fontId="0" fillId="0" borderId="19" xfId="0" applyBorder="1"/>
    <xf numFmtId="0" fontId="0" fillId="0" borderId="2" xfId="0" applyBorder="1"/>
    <xf numFmtId="0" fontId="0" fillId="0" borderId="21" xfId="0" applyBorder="1"/>
    <xf numFmtId="17" fontId="0" fillId="10" borderId="4" xfId="0" applyNumberFormat="1" applyFill="1" applyBorder="1" applyAlignment="1">
      <alignment wrapText="1"/>
    </xf>
    <xf numFmtId="16" fontId="0" fillId="10" borderId="4" xfId="0" applyNumberFormat="1" applyFill="1" applyBorder="1" applyAlignment="1">
      <alignment wrapText="1"/>
    </xf>
    <xf numFmtId="0" fontId="0" fillId="10" borderId="4" xfId="0" applyFill="1" applyBorder="1" applyAlignment="1">
      <alignment wrapText="1"/>
    </xf>
    <xf numFmtId="9" fontId="0" fillId="6" borderId="4" xfId="0" applyNumberFormat="1" applyFill="1" applyBorder="1" applyAlignment="1">
      <alignment wrapText="1"/>
    </xf>
    <xf numFmtId="10" fontId="0" fillId="6" borderId="4" xfId="0" applyNumberFormat="1" applyFill="1" applyBorder="1" applyAlignment="1">
      <alignment wrapText="1"/>
    </xf>
    <xf numFmtId="10" fontId="0" fillId="5" borderId="4" xfId="0" applyNumberFormat="1" applyFill="1" applyBorder="1" applyAlignment="1">
      <alignment wrapText="1"/>
    </xf>
    <xf numFmtId="9" fontId="0" fillId="5" borderId="4" xfId="0" applyNumberFormat="1" applyFill="1" applyBorder="1" applyAlignment="1">
      <alignment wrapText="1"/>
    </xf>
    <xf numFmtId="0" fontId="4" fillId="0" borderId="18" xfId="0" applyFont="1" applyBorder="1"/>
    <xf numFmtId="0" fontId="0" fillId="0" borderId="23" xfId="0" applyBorder="1"/>
    <xf numFmtId="0" fontId="0" fillId="0" borderId="24" xfId="0" applyBorder="1"/>
    <xf numFmtId="0" fontId="0" fillId="0" borderId="22"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27" xfId="0"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4" borderId="24" xfId="0" applyFill="1" applyBorder="1"/>
    <xf numFmtId="0" fontId="0" fillId="0" borderId="0" xfId="0" applyAlignment="1">
      <alignment wrapText="1"/>
    </xf>
    <xf numFmtId="10" fontId="0" fillId="10" borderId="4" xfId="0" applyNumberFormat="1" applyFill="1" applyBorder="1" applyAlignment="1">
      <alignment wrapText="1"/>
    </xf>
    <xf numFmtId="0" fontId="0" fillId="6" borderId="4" xfId="0" applyFill="1" applyBorder="1"/>
    <xf numFmtId="0" fontId="0" fillId="10" borderId="4" xfId="0" applyFill="1" applyBorder="1"/>
    <xf numFmtId="0" fontId="0" fillId="5" borderId="4" xfId="0" applyFill="1" applyBorder="1"/>
    <xf numFmtId="0" fontId="0" fillId="0" borderId="24" xfId="0" applyBorder="1" applyAlignment="1">
      <alignment wrapText="1"/>
    </xf>
    <xf numFmtId="0" fontId="0" fillId="6" borderId="24" xfId="0" applyFill="1" applyBorder="1" applyAlignment="1">
      <alignment wrapText="1"/>
    </xf>
    <xf numFmtId="0" fontId="0" fillId="10" borderId="24" xfId="0" applyFill="1" applyBorder="1" applyAlignment="1">
      <alignment wrapText="1"/>
    </xf>
    <xf numFmtId="0" fontId="0" fillId="5" borderId="24" xfId="0" applyFill="1" applyBorder="1" applyAlignment="1">
      <alignment wrapText="1"/>
    </xf>
    <xf numFmtId="0" fontId="0" fillId="10" borderId="8" xfId="0" applyFill="1" applyBorder="1" applyAlignment="1">
      <alignment wrapText="1"/>
    </xf>
    <xf numFmtId="0" fontId="0" fillId="5" borderId="8" xfId="0" applyFill="1" applyBorder="1" applyAlignment="1">
      <alignment wrapText="1"/>
    </xf>
    <xf numFmtId="0" fontId="0" fillId="6" borderId="0" xfId="0" applyFill="1" applyAlignment="1">
      <alignment wrapText="1"/>
    </xf>
    <xf numFmtId="0" fontId="0" fillId="10" borderId="0" xfId="0" applyFill="1" applyAlignment="1">
      <alignment wrapText="1"/>
    </xf>
    <xf numFmtId="0" fontId="0" fillId="5" borderId="0" xfId="0" applyFill="1" applyAlignment="1">
      <alignment wrapText="1"/>
    </xf>
    <xf numFmtId="0" fontId="0" fillId="4" borderId="23" xfId="0" applyFill="1" applyBorder="1"/>
    <xf numFmtId="0" fontId="0" fillId="4" borderId="11" xfId="0" applyFill="1" applyBorder="1"/>
    <xf numFmtId="0" fontId="0" fillId="4" borderId="12" xfId="0" applyFill="1" applyBorder="1"/>
    <xf numFmtId="0" fontId="0" fillId="4" borderId="12" xfId="0" applyFill="1" applyBorder="1" applyAlignment="1">
      <alignment wrapText="1"/>
    </xf>
    <xf numFmtId="0" fontId="0" fillId="7" borderId="12" xfId="0" applyFill="1" applyBorder="1" applyAlignment="1">
      <alignment wrapText="1"/>
    </xf>
    <xf numFmtId="0" fontId="0" fillId="8" borderId="12" xfId="0" applyFill="1" applyBorder="1" applyAlignment="1">
      <alignment wrapText="1"/>
    </xf>
    <xf numFmtId="0" fontId="0" fillId="9" borderId="12" xfId="0" applyFill="1" applyBorder="1" applyAlignment="1">
      <alignment wrapText="1"/>
    </xf>
    <xf numFmtId="0" fontId="0" fillId="4" borderId="13" xfId="0" applyFill="1" applyBorder="1"/>
    <xf numFmtId="9" fontId="0" fillId="6" borderId="8" xfId="0" applyNumberFormat="1" applyFill="1" applyBorder="1" applyAlignment="1">
      <alignment wrapText="1"/>
    </xf>
    <xf numFmtId="0" fontId="0" fillId="0" borderId="26" xfId="0" applyBorder="1"/>
    <xf numFmtId="9" fontId="0" fillId="6" borderId="0" xfId="0" applyNumberFormat="1" applyFill="1" applyAlignment="1">
      <alignment wrapText="1"/>
    </xf>
    <xf numFmtId="9" fontId="0" fillId="5" borderId="0" xfId="0" applyNumberFormat="1" applyFill="1" applyAlignment="1">
      <alignment wrapText="1"/>
    </xf>
    <xf numFmtId="0" fontId="0" fillId="14" borderId="0" xfId="0" applyFill="1"/>
    <xf numFmtId="10" fontId="0" fillId="0" borderId="0" xfId="0" applyNumberFormat="1"/>
    <xf numFmtId="171" fontId="0" fillId="0" borderId="0" xfId="0" applyNumberFormat="1"/>
    <xf numFmtId="9" fontId="0" fillId="0" borderId="0" xfId="0" applyNumberFormat="1"/>
    <xf numFmtId="0" fontId="0" fillId="0" borderId="32" xfId="0" applyBorder="1"/>
    <xf numFmtId="0" fontId="0" fillId="15" borderId="0" xfId="0" applyFill="1"/>
    <xf numFmtId="0" fontId="0" fillId="15" borderId="0" xfId="0" applyFill="1" applyAlignment="1">
      <alignment wrapText="1"/>
    </xf>
    <xf numFmtId="9" fontId="0" fillId="15" borderId="0" xfId="0" applyNumberFormat="1" applyFill="1" applyAlignment="1">
      <alignment wrapText="1"/>
    </xf>
    <xf numFmtId="10" fontId="0" fillId="15" borderId="0" xfId="0" applyNumberFormat="1" applyFill="1" applyAlignment="1">
      <alignment wrapText="1"/>
    </xf>
    <xf numFmtId="0" fontId="0" fillId="16" borderId="14" xfId="0" applyFill="1" applyBorder="1"/>
    <xf numFmtId="0" fontId="0" fillId="16" borderId="32" xfId="0" applyFill="1" applyBorder="1"/>
    <xf numFmtId="0" fontId="0" fillId="16" borderId="10" xfId="0" applyFill="1" applyBorder="1" applyAlignment="1">
      <alignment horizontal="right"/>
    </xf>
    <xf numFmtId="0" fontId="0" fillId="16" borderId="4" xfId="0" applyFill="1" applyBorder="1"/>
    <xf numFmtId="0" fontId="0" fillId="16" borderId="16" xfId="0" applyFill="1" applyBorder="1"/>
    <xf numFmtId="0" fontId="0" fillId="16" borderId="31" xfId="0" applyFill="1" applyBorder="1"/>
    <xf numFmtId="0" fontId="0" fillId="16" borderId="20" xfId="0" applyFill="1" applyBorder="1" applyAlignment="1">
      <alignment horizontal="right"/>
    </xf>
    <xf numFmtId="0" fontId="0" fillId="16" borderId="8" xfId="0" applyFill="1" applyBorder="1"/>
    <xf numFmtId="0" fontId="0" fillId="16" borderId="4" xfId="0" applyFill="1" applyBorder="1" applyAlignment="1">
      <alignment wrapText="1"/>
    </xf>
    <xf numFmtId="0" fontId="0" fillId="16" borderId="15" xfId="0" applyFill="1" applyBorder="1"/>
    <xf numFmtId="9" fontId="0" fillId="16" borderId="4" xfId="0" applyNumberFormat="1" applyFill="1" applyBorder="1"/>
    <xf numFmtId="10" fontId="0" fillId="16" borderId="4" xfId="0" applyNumberFormat="1" applyFill="1" applyBorder="1"/>
    <xf numFmtId="0" fontId="0" fillId="16" borderId="8" xfId="0" applyFill="1" applyBorder="1" applyAlignment="1">
      <alignment wrapText="1"/>
    </xf>
    <xf numFmtId="0" fontId="0" fillId="16" borderId="17" xfId="0" applyFill="1" applyBorder="1"/>
    <xf numFmtId="0" fontId="0" fillId="15" borderId="24" xfId="0" applyFill="1" applyBorder="1" applyAlignment="1">
      <alignment wrapText="1"/>
    </xf>
    <xf numFmtId="0" fontId="0" fillId="15" borderId="4" xfId="0" applyFill="1" applyBorder="1" applyAlignment="1">
      <alignment wrapText="1"/>
    </xf>
    <xf numFmtId="0" fontId="0" fillId="0" borderId="10" xfId="0" applyBorder="1" applyAlignment="1">
      <alignment wrapText="1"/>
    </xf>
    <xf numFmtId="0" fontId="0" fillId="0" borderId="25" xfId="0" applyBorder="1"/>
    <xf numFmtId="0" fontId="0" fillId="16" borderId="0" xfId="0" applyFill="1"/>
    <xf numFmtId="0" fontId="9" fillId="0" borderId="33" xfId="0" applyFont="1" applyBorder="1"/>
    <xf numFmtId="0" fontId="4" fillId="0" borderId="34" xfId="0" applyFont="1" applyBorder="1"/>
    <xf numFmtId="0" fontId="4" fillId="0" borderId="35" xfId="0" applyFont="1" applyBorder="1"/>
    <xf numFmtId="0" fontId="4" fillId="15" borderId="36" xfId="0" applyFont="1" applyFill="1" applyBorder="1"/>
    <xf numFmtId="0" fontId="4" fillId="0" borderId="36" xfId="0" applyFont="1" applyBorder="1"/>
    <xf numFmtId="0" fontId="4" fillId="0" borderId="37" xfId="0" applyFont="1" applyBorder="1"/>
    <xf numFmtId="0" fontId="0" fillId="0" borderId="38" xfId="0" applyBorder="1"/>
    <xf numFmtId="0" fontId="0" fillId="0" borderId="39" xfId="0" applyBorder="1"/>
    <xf numFmtId="0" fontId="4" fillId="0" borderId="0" xfId="0" applyFont="1" applyAlignment="1">
      <alignment horizontal="center"/>
    </xf>
    <xf numFmtId="0" fontId="4" fillId="16" borderId="0" xfId="0" applyFont="1" applyFill="1"/>
    <xf numFmtId="0" fontId="4" fillId="16" borderId="0" xfId="0" applyFont="1" applyFill="1" applyAlignment="1">
      <alignment horizontal="center"/>
    </xf>
    <xf numFmtId="0" fontId="3" fillId="3" borderId="41" xfId="3" applyFill="1" applyBorder="1" applyAlignment="1">
      <alignment vertical="top" wrapText="1"/>
    </xf>
    <xf numFmtId="0" fontId="5" fillId="3" borderId="46" xfId="3" applyFont="1" applyFill="1" applyBorder="1"/>
    <xf numFmtId="0" fontId="3" fillId="3" borderId="47" xfId="3" applyFill="1" applyBorder="1"/>
    <xf numFmtId="0" fontId="0" fillId="16" borderId="48" xfId="0" applyFill="1" applyBorder="1"/>
    <xf numFmtId="9" fontId="0" fillId="0" borderId="4" xfId="0" applyNumberFormat="1" applyBorder="1"/>
    <xf numFmtId="9" fontId="0" fillId="0" borderId="32" xfId="0" applyNumberFormat="1" applyBorder="1"/>
    <xf numFmtId="9" fontId="0" fillId="0" borderId="38" xfId="0" applyNumberFormat="1" applyBorder="1"/>
    <xf numFmtId="9" fontId="0" fillId="0" borderId="39" xfId="0" applyNumberFormat="1" applyBorder="1"/>
    <xf numFmtId="0" fontId="0" fillId="4" borderId="10" xfId="0" applyFill="1" applyBorder="1"/>
    <xf numFmtId="0" fontId="4" fillId="11" borderId="0" xfId="0" applyFont="1" applyFill="1" applyAlignment="1">
      <alignment vertical="center" wrapText="1"/>
    </xf>
    <xf numFmtId="0" fontId="11" fillId="3" borderId="0" xfId="0" applyFont="1" applyFill="1" applyAlignment="1">
      <alignment horizontal="left" vertical="center"/>
    </xf>
    <xf numFmtId="0" fontId="4" fillId="8" borderId="0" xfId="0" applyFont="1" applyFill="1" applyAlignment="1">
      <alignment vertical="center" wrapText="1"/>
    </xf>
    <xf numFmtId="0" fontId="11" fillId="12" borderId="0" xfId="0" applyFont="1" applyFill="1" applyAlignment="1">
      <alignment horizontal="left" vertical="center"/>
    </xf>
    <xf numFmtId="0" fontId="4" fillId="9" borderId="0" xfId="0" applyFont="1" applyFill="1" applyAlignment="1">
      <alignment vertical="center" wrapText="1"/>
    </xf>
    <xf numFmtId="0" fontId="11" fillId="13" borderId="0" xfId="0" applyFont="1" applyFill="1" applyAlignment="1">
      <alignment horizontal="left" vertical="center"/>
    </xf>
    <xf numFmtId="0" fontId="0" fillId="16" borderId="24" xfId="0" applyFill="1" applyBorder="1"/>
    <xf numFmtId="0" fontId="0" fillId="0" borderId="56" xfId="0" applyBorder="1"/>
    <xf numFmtId="0" fontId="0" fillId="0" borderId="57" xfId="0" applyBorder="1"/>
    <xf numFmtId="0" fontId="0" fillId="0" borderId="58" xfId="0" applyBorder="1"/>
    <xf numFmtId="0" fontId="12" fillId="16" borderId="4" xfId="14" applyFill="1" applyBorder="1" applyAlignment="1"/>
    <xf numFmtId="0" fontId="12" fillId="16" borderId="15" xfId="14" applyFill="1" applyBorder="1" applyAlignment="1"/>
    <xf numFmtId="0" fontId="0" fillId="17" borderId="4" xfId="0" applyFill="1" applyBorder="1"/>
    <xf numFmtId="1" fontId="0" fillId="17" borderId="4" xfId="0" applyNumberFormat="1" applyFill="1" applyBorder="1"/>
    <xf numFmtId="2" fontId="0" fillId="17" borderId="4" xfId="0" applyNumberFormat="1" applyFill="1" applyBorder="1"/>
    <xf numFmtId="172" fontId="0" fillId="16" borderId="4" xfId="0" applyNumberFormat="1" applyFill="1" applyBorder="1"/>
    <xf numFmtId="172" fontId="0" fillId="17" borderId="4" xfId="0" applyNumberFormat="1" applyFill="1" applyBorder="1"/>
    <xf numFmtId="2" fontId="0" fillId="16" borderId="4" xfId="0" applyNumberFormat="1" applyFill="1" applyBorder="1"/>
    <xf numFmtId="173" fontId="0" fillId="16" borderId="4" xfId="0" applyNumberFormat="1" applyFill="1" applyBorder="1"/>
    <xf numFmtId="0" fontId="12" fillId="16" borderId="15" xfId="14" applyFill="1" applyBorder="1"/>
    <xf numFmtId="0" fontId="15" fillId="0" borderId="6" xfId="0" applyFont="1" applyBorder="1"/>
    <xf numFmtId="0" fontId="0" fillId="17" borderId="9" xfId="0" applyFill="1" applyBorder="1"/>
    <xf numFmtId="0" fontId="12" fillId="17" borderId="0" xfId="14" applyFill="1"/>
    <xf numFmtId="0" fontId="0" fillId="17" borderId="4" xfId="0" applyFill="1" applyBorder="1" applyAlignment="1">
      <alignment wrapText="1"/>
    </xf>
    <xf numFmtId="0" fontId="12" fillId="16" borderId="4" xfId="14" applyFill="1" applyBorder="1" applyAlignment="1">
      <alignment wrapText="1"/>
    </xf>
    <xf numFmtId="0" fontId="12" fillId="16" borderId="15" xfId="14" applyFill="1" applyBorder="1" applyAlignment="1">
      <alignment vertical="top"/>
    </xf>
    <xf numFmtId="0" fontId="12" fillId="0" borderId="0" xfId="14" applyBorder="1"/>
    <xf numFmtId="0" fontId="0" fillId="16" borderId="9" xfId="0" applyFill="1" applyBorder="1"/>
    <xf numFmtId="0" fontId="0" fillId="16" borderId="26" xfId="0" applyFill="1" applyBorder="1"/>
    <xf numFmtId="3" fontId="1" fillId="17" borderId="4" xfId="15" applyNumberFormat="1" applyFill="1" applyBorder="1"/>
    <xf numFmtId="174" fontId="0" fillId="16" borderId="4" xfId="0" applyNumberFormat="1" applyFill="1" applyBorder="1"/>
    <xf numFmtId="0" fontId="0" fillId="16" borderId="10" xfId="0" applyFill="1" applyBorder="1"/>
    <xf numFmtId="0" fontId="0" fillId="4" borderId="59" xfId="0" applyFill="1" applyBorder="1"/>
    <xf numFmtId="0" fontId="0" fillId="17" borderId="24" xfId="0" applyFill="1" applyBorder="1"/>
    <xf numFmtId="0" fontId="16" fillId="16" borderId="4" xfId="0" applyFont="1" applyFill="1" applyBorder="1"/>
    <xf numFmtId="0" fontId="0" fillId="16" borderId="60" xfId="0" applyFill="1" applyBorder="1"/>
    <xf numFmtId="0" fontId="0" fillId="16" borderId="61" xfId="0" applyFill="1" applyBorder="1"/>
    <xf numFmtId="0" fontId="0" fillId="16" borderId="25" xfId="0" applyFill="1" applyBorder="1" applyAlignment="1">
      <alignment horizontal="right"/>
    </xf>
    <xf numFmtId="9" fontId="0" fillId="6" borderId="26" xfId="0" applyNumberFormat="1" applyFill="1" applyBorder="1" applyAlignment="1">
      <alignment wrapText="1"/>
    </xf>
    <xf numFmtId="0" fontId="0" fillId="10" borderId="26" xfId="0" applyFill="1" applyBorder="1" applyAlignment="1">
      <alignment wrapText="1"/>
    </xf>
    <xf numFmtId="9" fontId="0" fillId="5" borderId="26" xfId="0" applyNumberFormat="1" applyFill="1" applyBorder="1" applyAlignment="1">
      <alignment wrapText="1"/>
    </xf>
    <xf numFmtId="0" fontId="0" fillId="16" borderId="25" xfId="0" applyFill="1" applyBorder="1"/>
    <xf numFmtId="0" fontId="0" fillId="16" borderId="26" xfId="0" applyFill="1" applyBorder="1" applyAlignment="1">
      <alignment wrapText="1"/>
    </xf>
    <xf numFmtId="0" fontId="0" fillId="17" borderId="62" xfId="0" applyFill="1" applyBorder="1"/>
    <xf numFmtId="0" fontId="0" fillId="16" borderId="11" xfId="0" applyFill="1" applyBorder="1"/>
    <xf numFmtId="0" fontId="0" fillId="16" borderId="63" xfId="0" applyFill="1" applyBorder="1" applyAlignment="1">
      <alignment horizontal="right"/>
    </xf>
    <xf numFmtId="0" fontId="0" fillId="16" borderId="12" xfId="0" applyFill="1" applyBorder="1"/>
    <xf numFmtId="9" fontId="0" fillId="6" borderId="12" xfId="0" applyNumberFormat="1" applyFill="1" applyBorder="1" applyAlignment="1">
      <alignment wrapText="1"/>
    </xf>
    <xf numFmtId="0" fontId="0" fillId="10" borderId="12" xfId="0" applyFill="1" applyBorder="1" applyAlignment="1">
      <alignment wrapText="1"/>
    </xf>
    <xf numFmtId="0" fontId="0" fillId="5" borderId="12" xfId="0" applyFill="1" applyBorder="1" applyAlignment="1">
      <alignment wrapText="1"/>
    </xf>
    <xf numFmtId="0" fontId="0" fillId="16" borderId="63" xfId="0" applyFill="1" applyBorder="1"/>
    <xf numFmtId="0" fontId="0" fillId="16" borderId="13" xfId="0" applyFill="1" applyBorder="1"/>
    <xf numFmtId="0" fontId="0" fillId="16" borderId="20" xfId="0" applyFill="1" applyBorder="1"/>
    <xf numFmtId="0" fontId="0" fillId="16" borderId="62" xfId="0" applyFill="1" applyBorder="1"/>
    <xf numFmtId="175" fontId="0" fillId="16" borderId="4" xfId="0" applyNumberFormat="1" applyFill="1" applyBorder="1"/>
    <xf numFmtId="0" fontId="0" fillId="18" borderId="0" xfId="0" applyFill="1"/>
    <xf numFmtId="9" fontId="0" fillId="6" borderId="24" xfId="0" applyNumberFormat="1" applyFill="1" applyBorder="1" applyAlignment="1">
      <alignment wrapText="1"/>
    </xf>
    <xf numFmtId="0" fontId="0" fillId="16" borderId="64" xfId="0" applyFill="1" applyBorder="1"/>
    <xf numFmtId="0" fontId="0" fillId="16" borderId="18" xfId="0" applyFill="1" applyBorder="1"/>
    <xf numFmtId="0" fontId="0" fillId="6" borderId="65" xfId="0" applyFill="1" applyBorder="1" applyAlignment="1">
      <alignment wrapText="1"/>
    </xf>
    <xf numFmtId="0" fontId="0" fillId="10" borderId="65" xfId="0" applyFill="1" applyBorder="1" applyAlignment="1">
      <alignment wrapText="1"/>
    </xf>
    <xf numFmtId="0" fontId="0" fillId="5" borderId="65" xfId="0" applyFill="1" applyBorder="1" applyAlignment="1">
      <alignment wrapText="1"/>
    </xf>
    <xf numFmtId="1" fontId="0" fillId="16" borderId="4" xfId="0" applyNumberFormat="1" applyFill="1" applyBorder="1"/>
    <xf numFmtId="9" fontId="0" fillId="16" borderId="4" xfId="18" applyFont="1" applyFill="1" applyBorder="1"/>
    <xf numFmtId="164" fontId="0" fillId="16" borderId="4" xfId="2076" applyFont="1" applyFill="1" applyBorder="1"/>
    <xf numFmtId="9" fontId="0" fillId="17" borderId="4" xfId="18" applyFont="1" applyFill="1" applyBorder="1"/>
    <xf numFmtId="9" fontId="0" fillId="17" borderId="0" xfId="18" applyFont="1" applyFill="1"/>
    <xf numFmtId="0" fontId="39" fillId="16" borderId="4" xfId="0" applyFont="1" applyFill="1" applyBorder="1"/>
    <xf numFmtId="2" fontId="0" fillId="17" borderId="0" xfId="0" applyNumberFormat="1" applyFill="1"/>
    <xf numFmtId="0" fontId="40" fillId="16" borderId="4" xfId="0" applyFont="1" applyFill="1" applyBorder="1"/>
    <xf numFmtId="0" fontId="0" fillId="16" borderId="4" xfId="0" applyFill="1" applyBorder="1" applyAlignment="1">
      <alignment vertical="top" wrapText="1"/>
    </xf>
    <xf numFmtId="0" fontId="0" fillId="7" borderId="13" xfId="0" applyFill="1" applyBorder="1" applyAlignment="1">
      <alignment wrapText="1"/>
    </xf>
    <xf numFmtId="0" fontId="0" fillId="16" borderId="15" xfId="0" applyFill="1" applyBorder="1" applyAlignment="1">
      <alignment horizontal="left"/>
    </xf>
    <xf numFmtId="0" fontId="0" fillId="6" borderId="0" xfId="0" applyFill="1"/>
    <xf numFmtId="0" fontId="0" fillId="6" borderId="14" xfId="0" applyFill="1" applyBorder="1"/>
    <xf numFmtId="0" fontId="0" fillId="6" borderId="32" xfId="0" applyFill="1" applyBorder="1"/>
    <xf numFmtId="0" fontId="0" fillId="6" borderId="10" xfId="0" applyFill="1" applyBorder="1" applyAlignment="1">
      <alignment horizontal="right"/>
    </xf>
    <xf numFmtId="0" fontId="0" fillId="6" borderId="15" xfId="0" applyFill="1" applyBorder="1" applyAlignment="1">
      <alignment horizontal="left"/>
    </xf>
    <xf numFmtId="0" fontId="0" fillId="6" borderId="10" xfId="0" applyFill="1" applyBorder="1"/>
    <xf numFmtId="0" fontId="0" fillId="6" borderId="15" xfId="0" applyFill="1" applyBorder="1"/>
    <xf numFmtId="0" fontId="40" fillId="16" borderId="8" xfId="0" applyFont="1" applyFill="1" applyBorder="1"/>
    <xf numFmtId="0" fontId="3" fillId="3" borderId="44" xfId="3" applyFill="1" applyBorder="1" applyAlignment="1">
      <alignment horizontal="center" vertical="top" wrapText="1"/>
    </xf>
    <xf numFmtId="0" fontId="3" fillId="3" borderId="3" xfId="3" applyFill="1" applyBorder="1" applyAlignment="1">
      <alignment horizontal="center" vertical="top" wrapText="1"/>
    </xf>
    <xf numFmtId="0" fontId="2" fillId="3" borderId="42" xfId="3" applyFont="1" applyFill="1" applyBorder="1" applyAlignment="1">
      <alignment horizontal="center"/>
    </xf>
    <xf numFmtId="0" fontId="2" fillId="3" borderId="45" xfId="3" applyFont="1" applyFill="1" applyBorder="1" applyAlignment="1">
      <alignment horizontal="center"/>
    </xf>
    <xf numFmtId="0" fontId="5" fillId="3" borderId="40" xfId="3" applyFont="1" applyFill="1" applyBorder="1" applyAlignment="1">
      <alignment horizontal="center"/>
    </xf>
    <xf numFmtId="0" fontId="5" fillId="3" borderId="43" xfId="3" applyFont="1" applyFill="1" applyBorder="1" applyAlignment="1">
      <alignment horizontal="center"/>
    </xf>
    <xf numFmtId="0" fontId="4" fillId="0" borderId="0" xfId="0" applyFont="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cellXfs>
  <cellStyles count="2078">
    <cellStyle name="20% - Акцент1 10" xfId="20" xr:uid="{00000000-0005-0000-0000-000000000000}"/>
    <cellStyle name="20% - Акцент1 10 2" xfId="21" xr:uid="{00000000-0005-0000-0000-000001000000}"/>
    <cellStyle name="20% - Акцент1 10 3" xfId="22" xr:uid="{00000000-0005-0000-0000-000002000000}"/>
    <cellStyle name="20% - Акцент1 11" xfId="23" xr:uid="{00000000-0005-0000-0000-000003000000}"/>
    <cellStyle name="20% - Акцент1 11 2" xfId="24" xr:uid="{00000000-0005-0000-0000-000004000000}"/>
    <cellStyle name="20% - Акцент1 11 3" xfId="25" xr:uid="{00000000-0005-0000-0000-000005000000}"/>
    <cellStyle name="20% - Акцент1 12" xfId="26" xr:uid="{00000000-0005-0000-0000-000006000000}"/>
    <cellStyle name="20% - Акцент1 12 2" xfId="27" xr:uid="{00000000-0005-0000-0000-000007000000}"/>
    <cellStyle name="20% - Акцент1 12 3" xfId="28" xr:uid="{00000000-0005-0000-0000-000008000000}"/>
    <cellStyle name="20% - Акцент1 13" xfId="29" xr:uid="{00000000-0005-0000-0000-000009000000}"/>
    <cellStyle name="20% - Акцент1 13 2" xfId="30" xr:uid="{00000000-0005-0000-0000-00000A000000}"/>
    <cellStyle name="20% - Акцент1 13 3" xfId="31" xr:uid="{00000000-0005-0000-0000-00000B000000}"/>
    <cellStyle name="20% - Акцент1 14" xfId="32" xr:uid="{00000000-0005-0000-0000-00000C000000}"/>
    <cellStyle name="20% - Акцент1 14 2" xfId="33" xr:uid="{00000000-0005-0000-0000-00000D000000}"/>
    <cellStyle name="20% - Акцент1 14 3" xfId="34" xr:uid="{00000000-0005-0000-0000-00000E000000}"/>
    <cellStyle name="20% - Акцент1 15" xfId="35" xr:uid="{00000000-0005-0000-0000-00000F000000}"/>
    <cellStyle name="20% - Акцент1 15 2" xfId="36" xr:uid="{00000000-0005-0000-0000-000010000000}"/>
    <cellStyle name="20% - Акцент1 15 3" xfId="37" xr:uid="{00000000-0005-0000-0000-000011000000}"/>
    <cellStyle name="20% - Акцент1 16" xfId="38" xr:uid="{00000000-0005-0000-0000-000012000000}"/>
    <cellStyle name="20% - Акцент1 16 2" xfId="39" xr:uid="{00000000-0005-0000-0000-000013000000}"/>
    <cellStyle name="20% - Акцент1 16 3" xfId="40" xr:uid="{00000000-0005-0000-0000-000014000000}"/>
    <cellStyle name="20% - Акцент1 17" xfId="41" xr:uid="{00000000-0005-0000-0000-000015000000}"/>
    <cellStyle name="20% - Акцент1 17 2" xfId="42" xr:uid="{00000000-0005-0000-0000-000016000000}"/>
    <cellStyle name="20% - Акцент1 17 3" xfId="43" xr:uid="{00000000-0005-0000-0000-000017000000}"/>
    <cellStyle name="20% - Акцент1 18" xfId="44" xr:uid="{00000000-0005-0000-0000-000018000000}"/>
    <cellStyle name="20% - Акцент1 19" xfId="45" xr:uid="{00000000-0005-0000-0000-000019000000}"/>
    <cellStyle name="20% - Акцент1 2" xfId="46" xr:uid="{00000000-0005-0000-0000-00001A000000}"/>
    <cellStyle name="20% - Акцент1 2 2" xfId="47" xr:uid="{00000000-0005-0000-0000-00001B000000}"/>
    <cellStyle name="20% - Акцент1 2 3" xfId="48" xr:uid="{00000000-0005-0000-0000-00001C000000}"/>
    <cellStyle name="20% - Акцент1 3" xfId="49" xr:uid="{00000000-0005-0000-0000-00001D000000}"/>
    <cellStyle name="20% - Акцент1 3 2" xfId="50" xr:uid="{00000000-0005-0000-0000-00001E000000}"/>
    <cellStyle name="20% - Акцент1 3 3" xfId="51" xr:uid="{00000000-0005-0000-0000-00001F000000}"/>
    <cellStyle name="20% - Акцент1 4" xfId="52" xr:uid="{00000000-0005-0000-0000-000020000000}"/>
    <cellStyle name="20% - Акцент1 4 2" xfId="53" xr:uid="{00000000-0005-0000-0000-000021000000}"/>
    <cellStyle name="20% - Акцент1 4 3" xfId="54" xr:uid="{00000000-0005-0000-0000-000022000000}"/>
    <cellStyle name="20% - Акцент1 5" xfId="55" xr:uid="{00000000-0005-0000-0000-000023000000}"/>
    <cellStyle name="20% - Акцент1 5 2" xfId="56" xr:uid="{00000000-0005-0000-0000-000024000000}"/>
    <cellStyle name="20% - Акцент1 5 3" xfId="57" xr:uid="{00000000-0005-0000-0000-000025000000}"/>
    <cellStyle name="20% - Акцент1 6" xfId="58" xr:uid="{00000000-0005-0000-0000-000026000000}"/>
    <cellStyle name="20% - Акцент1 6 2" xfId="59" xr:uid="{00000000-0005-0000-0000-000027000000}"/>
    <cellStyle name="20% - Акцент1 6 3" xfId="60" xr:uid="{00000000-0005-0000-0000-000028000000}"/>
    <cellStyle name="20% - Акцент1 7" xfId="61" xr:uid="{00000000-0005-0000-0000-000029000000}"/>
    <cellStyle name="20% - Акцент1 7 2" xfId="62" xr:uid="{00000000-0005-0000-0000-00002A000000}"/>
    <cellStyle name="20% - Акцент1 7 3" xfId="63" xr:uid="{00000000-0005-0000-0000-00002B000000}"/>
    <cellStyle name="20% - Акцент1 8" xfId="64" xr:uid="{00000000-0005-0000-0000-00002C000000}"/>
    <cellStyle name="20% - Акцент1 8 2" xfId="65" xr:uid="{00000000-0005-0000-0000-00002D000000}"/>
    <cellStyle name="20% - Акцент1 8 3" xfId="66" xr:uid="{00000000-0005-0000-0000-00002E000000}"/>
    <cellStyle name="20% - Акцент1 9" xfId="67" xr:uid="{00000000-0005-0000-0000-00002F000000}"/>
    <cellStyle name="20% - Акцент1 9 2" xfId="68" xr:uid="{00000000-0005-0000-0000-000030000000}"/>
    <cellStyle name="20% - Акцент1 9 3" xfId="69" xr:uid="{00000000-0005-0000-0000-000031000000}"/>
    <cellStyle name="20% - Акцент2 10" xfId="70" xr:uid="{00000000-0005-0000-0000-000032000000}"/>
    <cellStyle name="20% - Акцент2 10 2" xfId="71" xr:uid="{00000000-0005-0000-0000-000033000000}"/>
    <cellStyle name="20% - Акцент2 10 3" xfId="72" xr:uid="{00000000-0005-0000-0000-000034000000}"/>
    <cellStyle name="20% - Акцент2 11" xfId="73" xr:uid="{00000000-0005-0000-0000-000035000000}"/>
    <cellStyle name="20% - Акцент2 11 2" xfId="74" xr:uid="{00000000-0005-0000-0000-000036000000}"/>
    <cellStyle name="20% - Акцент2 11 3" xfId="75" xr:uid="{00000000-0005-0000-0000-000037000000}"/>
    <cellStyle name="20% - Акцент2 12" xfId="76" xr:uid="{00000000-0005-0000-0000-000038000000}"/>
    <cellStyle name="20% - Акцент2 12 2" xfId="77" xr:uid="{00000000-0005-0000-0000-000039000000}"/>
    <cellStyle name="20% - Акцент2 12 3" xfId="78" xr:uid="{00000000-0005-0000-0000-00003A000000}"/>
    <cellStyle name="20% - Акцент2 13" xfId="79" xr:uid="{00000000-0005-0000-0000-00003B000000}"/>
    <cellStyle name="20% - Акцент2 13 2" xfId="80" xr:uid="{00000000-0005-0000-0000-00003C000000}"/>
    <cellStyle name="20% - Акцент2 13 3" xfId="81" xr:uid="{00000000-0005-0000-0000-00003D000000}"/>
    <cellStyle name="20% - Акцент2 14" xfId="82" xr:uid="{00000000-0005-0000-0000-00003E000000}"/>
    <cellStyle name="20% - Акцент2 14 2" xfId="83" xr:uid="{00000000-0005-0000-0000-00003F000000}"/>
    <cellStyle name="20% - Акцент2 14 3" xfId="84" xr:uid="{00000000-0005-0000-0000-000040000000}"/>
    <cellStyle name="20% - Акцент2 15" xfId="85" xr:uid="{00000000-0005-0000-0000-000041000000}"/>
    <cellStyle name="20% - Акцент2 15 2" xfId="86" xr:uid="{00000000-0005-0000-0000-000042000000}"/>
    <cellStyle name="20% - Акцент2 15 3" xfId="87" xr:uid="{00000000-0005-0000-0000-000043000000}"/>
    <cellStyle name="20% - Акцент2 16" xfId="88" xr:uid="{00000000-0005-0000-0000-000044000000}"/>
    <cellStyle name="20% - Акцент2 16 2" xfId="89" xr:uid="{00000000-0005-0000-0000-000045000000}"/>
    <cellStyle name="20% - Акцент2 16 3" xfId="90" xr:uid="{00000000-0005-0000-0000-000046000000}"/>
    <cellStyle name="20% - Акцент2 17" xfId="91" xr:uid="{00000000-0005-0000-0000-000047000000}"/>
    <cellStyle name="20% - Акцент2 17 2" xfId="92" xr:uid="{00000000-0005-0000-0000-000048000000}"/>
    <cellStyle name="20% - Акцент2 17 3" xfId="93" xr:uid="{00000000-0005-0000-0000-000049000000}"/>
    <cellStyle name="20% - Акцент2 18" xfId="94" xr:uid="{00000000-0005-0000-0000-00004A000000}"/>
    <cellStyle name="20% - Акцент2 19" xfId="95" xr:uid="{00000000-0005-0000-0000-00004B000000}"/>
    <cellStyle name="20% - Акцент2 2" xfId="96" xr:uid="{00000000-0005-0000-0000-00004C000000}"/>
    <cellStyle name="20% - Акцент2 2 2" xfId="97" xr:uid="{00000000-0005-0000-0000-00004D000000}"/>
    <cellStyle name="20% - Акцент2 2 3" xfId="98" xr:uid="{00000000-0005-0000-0000-00004E000000}"/>
    <cellStyle name="20% - Акцент2 3" xfId="99" xr:uid="{00000000-0005-0000-0000-00004F000000}"/>
    <cellStyle name="20% - Акцент2 3 2" xfId="100" xr:uid="{00000000-0005-0000-0000-000050000000}"/>
    <cellStyle name="20% - Акцент2 3 3" xfId="101" xr:uid="{00000000-0005-0000-0000-000051000000}"/>
    <cellStyle name="20% - Акцент2 4" xfId="102" xr:uid="{00000000-0005-0000-0000-000052000000}"/>
    <cellStyle name="20% - Акцент2 4 2" xfId="103" xr:uid="{00000000-0005-0000-0000-000053000000}"/>
    <cellStyle name="20% - Акцент2 4 3" xfId="104" xr:uid="{00000000-0005-0000-0000-000054000000}"/>
    <cellStyle name="20% - Акцент2 5" xfId="105" xr:uid="{00000000-0005-0000-0000-000055000000}"/>
    <cellStyle name="20% - Акцент2 5 2" xfId="106" xr:uid="{00000000-0005-0000-0000-000056000000}"/>
    <cellStyle name="20% - Акцент2 5 3" xfId="107" xr:uid="{00000000-0005-0000-0000-000057000000}"/>
    <cellStyle name="20% - Акцент2 6" xfId="108" xr:uid="{00000000-0005-0000-0000-000058000000}"/>
    <cellStyle name="20% - Акцент2 6 2" xfId="109" xr:uid="{00000000-0005-0000-0000-000059000000}"/>
    <cellStyle name="20% - Акцент2 6 3" xfId="110" xr:uid="{00000000-0005-0000-0000-00005A000000}"/>
    <cellStyle name="20% - Акцент2 7" xfId="111" xr:uid="{00000000-0005-0000-0000-00005B000000}"/>
    <cellStyle name="20% - Акцент2 7 2" xfId="112" xr:uid="{00000000-0005-0000-0000-00005C000000}"/>
    <cellStyle name="20% - Акцент2 7 3" xfId="113" xr:uid="{00000000-0005-0000-0000-00005D000000}"/>
    <cellStyle name="20% - Акцент2 8" xfId="114" xr:uid="{00000000-0005-0000-0000-00005E000000}"/>
    <cellStyle name="20% - Акцент2 8 2" xfId="115" xr:uid="{00000000-0005-0000-0000-00005F000000}"/>
    <cellStyle name="20% - Акцент2 8 3" xfId="116" xr:uid="{00000000-0005-0000-0000-000060000000}"/>
    <cellStyle name="20% - Акцент2 9" xfId="117" xr:uid="{00000000-0005-0000-0000-000061000000}"/>
    <cellStyle name="20% - Акцент2 9 2" xfId="118" xr:uid="{00000000-0005-0000-0000-000062000000}"/>
    <cellStyle name="20% - Акцент2 9 3" xfId="119" xr:uid="{00000000-0005-0000-0000-000063000000}"/>
    <cellStyle name="20% - Акцент3 10" xfId="120" xr:uid="{00000000-0005-0000-0000-000064000000}"/>
    <cellStyle name="20% - Акцент3 10 2" xfId="121" xr:uid="{00000000-0005-0000-0000-000065000000}"/>
    <cellStyle name="20% - Акцент3 10 3" xfId="122" xr:uid="{00000000-0005-0000-0000-000066000000}"/>
    <cellStyle name="20% - Акцент3 11" xfId="123" xr:uid="{00000000-0005-0000-0000-000067000000}"/>
    <cellStyle name="20% - Акцент3 11 2" xfId="124" xr:uid="{00000000-0005-0000-0000-000068000000}"/>
    <cellStyle name="20% - Акцент3 11 3" xfId="125" xr:uid="{00000000-0005-0000-0000-000069000000}"/>
    <cellStyle name="20% - Акцент3 12" xfId="126" xr:uid="{00000000-0005-0000-0000-00006A000000}"/>
    <cellStyle name="20% - Акцент3 12 2" xfId="127" xr:uid="{00000000-0005-0000-0000-00006B000000}"/>
    <cellStyle name="20% - Акцент3 12 3" xfId="128" xr:uid="{00000000-0005-0000-0000-00006C000000}"/>
    <cellStyle name="20% - Акцент3 13" xfId="129" xr:uid="{00000000-0005-0000-0000-00006D000000}"/>
    <cellStyle name="20% - Акцент3 13 2" xfId="130" xr:uid="{00000000-0005-0000-0000-00006E000000}"/>
    <cellStyle name="20% - Акцент3 13 3" xfId="131" xr:uid="{00000000-0005-0000-0000-00006F000000}"/>
    <cellStyle name="20% - Акцент3 14" xfId="132" xr:uid="{00000000-0005-0000-0000-000070000000}"/>
    <cellStyle name="20% - Акцент3 14 2" xfId="133" xr:uid="{00000000-0005-0000-0000-000071000000}"/>
    <cellStyle name="20% - Акцент3 14 3" xfId="134" xr:uid="{00000000-0005-0000-0000-000072000000}"/>
    <cellStyle name="20% - Акцент3 15" xfId="135" xr:uid="{00000000-0005-0000-0000-000073000000}"/>
    <cellStyle name="20% - Акцент3 15 2" xfId="136" xr:uid="{00000000-0005-0000-0000-000074000000}"/>
    <cellStyle name="20% - Акцент3 15 3" xfId="137" xr:uid="{00000000-0005-0000-0000-000075000000}"/>
    <cellStyle name="20% - Акцент3 16" xfId="138" xr:uid="{00000000-0005-0000-0000-000076000000}"/>
    <cellStyle name="20% - Акцент3 16 2" xfId="139" xr:uid="{00000000-0005-0000-0000-000077000000}"/>
    <cellStyle name="20% - Акцент3 16 3" xfId="140" xr:uid="{00000000-0005-0000-0000-000078000000}"/>
    <cellStyle name="20% - Акцент3 17" xfId="141" xr:uid="{00000000-0005-0000-0000-000079000000}"/>
    <cellStyle name="20% - Акцент3 17 2" xfId="142" xr:uid="{00000000-0005-0000-0000-00007A000000}"/>
    <cellStyle name="20% - Акцент3 17 3" xfId="143" xr:uid="{00000000-0005-0000-0000-00007B000000}"/>
    <cellStyle name="20% - Акцент3 18" xfId="144" xr:uid="{00000000-0005-0000-0000-00007C000000}"/>
    <cellStyle name="20% - Акцент3 19" xfId="145" xr:uid="{00000000-0005-0000-0000-00007D000000}"/>
    <cellStyle name="20% - Акцент3 2" xfId="146" xr:uid="{00000000-0005-0000-0000-00007E000000}"/>
    <cellStyle name="20% - Акцент3 2 2" xfId="147" xr:uid="{00000000-0005-0000-0000-00007F000000}"/>
    <cellStyle name="20% - Акцент3 2 3" xfId="148" xr:uid="{00000000-0005-0000-0000-000080000000}"/>
    <cellStyle name="20% - Акцент3 3" xfId="149" xr:uid="{00000000-0005-0000-0000-000081000000}"/>
    <cellStyle name="20% - Акцент3 3 2" xfId="150" xr:uid="{00000000-0005-0000-0000-000082000000}"/>
    <cellStyle name="20% - Акцент3 3 3" xfId="151" xr:uid="{00000000-0005-0000-0000-000083000000}"/>
    <cellStyle name="20% - Акцент3 4" xfId="152" xr:uid="{00000000-0005-0000-0000-000084000000}"/>
    <cellStyle name="20% - Акцент3 4 2" xfId="153" xr:uid="{00000000-0005-0000-0000-000085000000}"/>
    <cellStyle name="20% - Акцент3 4 3" xfId="154" xr:uid="{00000000-0005-0000-0000-000086000000}"/>
    <cellStyle name="20% - Акцент3 5" xfId="155" xr:uid="{00000000-0005-0000-0000-000087000000}"/>
    <cellStyle name="20% - Акцент3 5 2" xfId="156" xr:uid="{00000000-0005-0000-0000-000088000000}"/>
    <cellStyle name="20% - Акцент3 5 3" xfId="157" xr:uid="{00000000-0005-0000-0000-000089000000}"/>
    <cellStyle name="20% - Акцент3 6" xfId="158" xr:uid="{00000000-0005-0000-0000-00008A000000}"/>
    <cellStyle name="20% - Акцент3 6 2" xfId="159" xr:uid="{00000000-0005-0000-0000-00008B000000}"/>
    <cellStyle name="20% - Акцент3 6 3" xfId="160" xr:uid="{00000000-0005-0000-0000-00008C000000}"/>
    <cellStyle name="20% - Акцент3 7" xfId="161" xr:uid="{00000000-0005-0000-0000-00008D000000}"/>
    <cellStyle name="20% - Акцент3 7 2" xfId="162" xr:uid="{00000000-0005-0000-0000-00008E000000}"/>
    <cellStyle name="20% - Акцент3 7 3" xfId="163" xr:uid="{00000000-0005-0000-0000-00008F000000}"/>
    <cellStyle name="20% - Акцент3 8" xfId="164" xr:uid="{00000000-0005-0000-0000-000090000000}"/>
    <cellStyle name="20% - Акцент3 8 2" xfId="165" xr:uid="{00000000-0005-0000-0000-000091000000}"/>
    <cellStyle name="20% - Акцент3 8 3" xfId="166" xr:uid="{00000000-0005-0000-0000-000092000000}"/>
    <cellStyle name="20% - Акцент3 9" xfId="167" xr:uid="{00000000-0005-0000-0000-000093000000}"/>
    <cellStyle name="20% - Акцент3 9 2" xfId="168" xr:uid="{00000000-0005-0000-0000-000094000000}"/>
    <cellStyle name="20% - Акцент3 9 3" xfId="169" xr:uid="{00000000-0005-0000-0000-000095000000}"/>
    <cellStyle name="20% - Акцент4 10" xfId="170" xr:uid="{00000000-0005-0000-0000-000096000000}"/>
    <cellStyle name="20% - Акцент4 10 2" xfId="171" xr:uid="{00000000-0005-0000-0000-000097000000}"/>
    <cellStyle name="20% - Акцент4 10 3" xfId="172" xr:uid="{00000000-0005-0000-0000-000098000000}"/>
    <cellStyle name="20% - Акцент4 11" xfId="173" xr:uid="{00000000-0005-0000-0000-000099000000}"/>
    <cellStyle name="20% - Акцент4 11 2" xfId="174" xr:uid="{00000000-0005-0000-0000-00009A000000}"/>
    <cellStyle name="20% - Акцент4 11 3" xfId="175" xr:uid="{00000000-0005-0000-0000-00009B000000}"/>
    <cellStyle name="20% - Акцент4 12" xfId="176" xr:uid="{00000000-0005-0000-0000-00009C000000}"/>
    <cellStyle name="20% - Акцент4 12 2" xfId="177" xr:uid="{00000000-0005-0000-0000-00009D000000}"/>
    <cellStyle name="20% - Акцент4 12 3" xfId="178" xr:uid="{00000000-0005-0000-0000-00009E000000}"/>
    <cellStyle name="20% - Акцент4 13" xfId="179" xr:uid="{00000000-0005-0000-0000-00009F000000}"/>
    <cellStyle name="20% - Акцент4 13 2" xfId="180" xr:uid="{00000000-0005-0000-0000-0000A0000000}"/>
    <cellStyle name="20% - Акцент4 13 3" xfId="181" xr:uid="{00000000-0005-0000-0000-0000A1000000}"/>
    <cellStyle name="20% - Акцент4 14" xfId="182" xr:uid="{00000000-0005-0000-0000-0000A2000000}"/>
    <cellStyle name="20% - Акцент4 14 2" xfId="183" xr:uid="{00000000-0005-0000-0000-0000A3000000}"/>
    <cellStyle name="20% - Акцент4 14 3" xfId="184" xr:uid="{00000000-0005-0000-0000-0000A4000000}"/>
    <cellStyle name="20% - Акцент4 15" xfId="185" xr:uid="{00000000-0005-0000-0000-0000A5000000}"/>
    <cellStyle name="20% - Акцент4 15 2" xfId="186" xr:uid="{00000000-0005-0000-0000-0000A6000000}"/>
    <cellStyle name="20% - Акцент4 15 3" xfId="187" xr:uid="{00000000-0005-0000-0000-0000A7000000}"/>
    <cellStyle name="20% - Акцент4 16" xfId="188" xr:uid="{00000000-0005-0000-0000-0000A8000000}"/>
    <cellStyle name="20% - Акцент4 16 2" xfId="189" xr:uid="{00000000-0005-0000-0000-0000A9000000}"/>
    <cellStyle name="20% - Акцент4 16 3" xfId="190" xr:uid="{00000000-0005-0000-0000-0000AA000000}"/>
    <cellStyle name="20% - Акцент4 17" xfId="191" xr:uid="{00000000-0005-0000-0000-0000AB000000}"/>
    <cellStyle name="20% - Акцент4 17 2" xfId="192" xr:uid="{00000000-0005-0000-0000-0000AC000000}"/>
    <cellStyle name="20% - Акцент4 17 3" xfId="193" xr:uid="{00000000-0005-0000-0000-0000AD000000}"/>
    <cellStyle name="20% - Акцент4 18" xfId="194" xr:uid="{00000000-0005-0000-0000-0000AE000000}"/>
    <cellStyle name="20% - Акцент4 19" xfId="195" xr:uid="{00000000-0005-0000-0000-0000AF000000}"/>
    <cellStyle name="20% - Акцент4 2" xfId="196" xr:uid="{00000000-0005-0000-0000-0000B0000000}"/>
    <cellStyle name="20% - Акцент4 2 2" xfId="197" xr:uid="{00000000-0005-0000-0000-0000B1000000}"/>
    <cellStyle name="20% - Акцент4 2 3" xfId="198" xr:uid="{00000000-0005-0000-0000-0000B2000000}"/>
    <cellStyle name="20% - Акцент4 3" xfId="199" xr:uid="{00000000-0005-0000-0000-0000B3000000}"/>
    <cellStyle name="20% - Акцент4 3 2" xfId="200" xr:uid="{00000000-0005-0000-0000-0000B4000000}"/>
    <cellStyle name="20% - Акцент4 3 3" xfId="201" xr:uid="{00000000-0005-0000-0000-0000B5000000}"/>
    <cellStyle name="20% - Акцент4 4" xfId="202" xr:uid="{00000000-0005-0000-0000-0000B6000000}"/>
    <cellStyle name="20% - Акцент4 4 2" xfId="203" xr:uid="{00000000-0005-0000-0000-0000B7000000}"/>
    <cellStyle name="20% - Акцент4 4 3" xfId="204" xr:uid="{00000000-0005-0000-0000-0000B8000000}"/>
    <cellStyle name="20% - Акцент4 5" xfId="205" xr:uid="{00000000-0005-0000-0000-0000B9000000}"/>
    <cellStyle name="20% - Акцент4 5 2" xfId="206" xr:uid="{00000000-0005-0000-0000-0000BA000000}"/>
    <cellStyle name="20% - Акцент4 5 3" xfId="207" xr:uid="{00000000-0005-0000-0000-0000BB000000}"/>
    <cellStyle name="20% - Акцент4 6" xfId="208" xr:uid="{00000000-0005-0000-0000-0000BC000000}"/>
    <cellStyle name="20% - Акцент4 6 2" xfId="209" xr:uid="{00000000-0005-0000-0000-0000BD000000}"/>
    <cellStyle name="20% - Акцент4 6 3" xfId="210" xr:uid="{00000000-0005-0000-0000-0000BE000000}"/>
    <cellStyle name="20% - Акцент4 7" xfId="211" xr:uid="{00000000-0005-0000-0000-0000BF000000}"/>
    <cellStyle name="20% - Акцент4 7 2" xfId="212" xr:uid="{00000000-0005-0000-0000-0000C0000000}"/>
    <cellStyle name="20% - Акцент4 7 3" xfId="213" xr:uid="{00000000-0005-0000-0000-0000C1000000}"/>
    <cellStyle name="20% - Акцент4 8" xfId="214" xr:uid="{00000000-0005-0000-0000-0000C2000000}"/>
    <cellStyle name="20% - Акцент4 8 2" xfId="215" xr:uid="{00000000-0005-0000-0000-0000C3000000}"/>
    <cellStyle name="20% - Акцент4 8 3" xfId="216" xr:uid="{00000000-0005-0000-0000-0000C4000000}"/>
    <cellStyle name="20% - Акцент4 9" xfId="217" xr:uid="{00000000-0005-0000-0000-0000C5000000}"/>
    <cellStyle name="20% - Акцент4 9 2" xfId="218" xr:uid="{00000000-0005-0000-0000-0000C6000000}"/>
    <cellStyle name="20% - Акцент4 9 3" xfId="219" xr:uid="{00000000-0005-0000-0000-0000C7000000}"/>
    <cellStyle name="20% - Акцент5 10" xfId="220" xr:uid="{00000000-0005-0000-0000-0000C8000000}"/>
    <cellStyle name="20% - Акцент5 10 2" xfId="221" xr:uid="{00000000-0005-0000-0000-0000C9000000}"/>
    <cellStyle name="20% - Акцент5 10 3" xfId="222" xr:uid="{00000000-0005-0000-0000-0000CA000000}"/>
    <cellStyle name="20% - Акцент5 11" xfId="223" xr:uid="{00000000-0005-0000-0000-0000CB000000}"/>
    <cellStyle name="20% - Акцент5 11 2" xfId="224" xr:uid="{00000000-0005-0000-0000-0000CC000000}"/>
    <cellStyle name="20% - Акцент5 11 3" xfId="225" xr:uid="{00000000-0005-0000-0000-0000CD000000}"/>
    <cellStyle name="20% - Акцент5 12" xfId="226" xr:uid="{00000000-0005-0000-0000-0000CE000000}"/>
    <cellStyle name="20% - Акцент5 12 2" xfId="227" xr:uid="{00000000-0005-0000-0000-0000CF000000}"/>
    <cellStyle name="20% - Акцент5 12 3" xfId="228" xr:uid="{00000000-0005-0000-0000-0000D0000000}"/>
    <cellStyle name="20% - Акцент5 13" xfId="229" xr:uid="{00000000-0005-0000-0000-0000D1000000}"/>
    <cellStyle name="20% - Акцент5 13 2" xfId="230" xr:uid="{00000000-0005-0000-0000-0000D2000000}"/>
    <cellStyle name="20% - Акцент5 13 3" xfId="231" xr:uid="{00000000-0005-0000-0000-0000D3000000}"/>
    <cellStyle name="20% - Акцент5 14" xfId="232" xr:uid="{00000000-0005-0000-0000-0000D4000000}"/>
    <cellStyle name="20% - Акцент5 14 2" xfId="233" xr:uid="{00000000-0005-0000-0000-0000D5000000}"/>
    <cellStyle name="20% - Акцент5 14 3" xfId="234" xr:uid="{00000000-0005-0000-0000-0000D6000000}"/>
    <cellStyle name="20% - Акцент5 15" xfId="235" xr:uid="{00000000-0005-0000-0000-0000D7000000}"/>
    <cellStyle name="20% - Акцент5 15 2" xfId="236" xr:uid="{00000000-0005-0000-0000-0000D8000000}"/>
    <cellStyle name="20% - Акцент5 15 3" xfId="237" xr:uid="{00000000-0005-0000-0000-0000D9000000}"/>
    <cellStyle name="20% - Акцент5 16" xfId="238" xr:uid="{00000000-0005-0000-0000-0000DA000000}"/>
    <cellStyle name="20% - Акцент5 16 2" xfId="239" xr:uid="{00000000-0005-0000-0000-0000DB000000}"/>
    <cellStyle name="20% - Акцент5 16 3" xfId="240" xr:uid="{00000000-0005-0000-0000-0000DC000000}"/>
    <cellStyle name="20% - Акцент5 17" xfId="241" xr:uid="{00000000-0005-0000-0000-0000DD000000}"/>
    <cellStyle name="20% - Акцент5 17 2" xfId="242" xr:uid="{00000000-0005-0000-0000-0000DE000000}"/>
    <cellStyle name="20% - Акцент5 17 3" xfId="243" xr:uid="{00000000-0005-0000-0000-0000DF000000}"/>
    <cellStyle name="20% - Акцент5 18" xfId="244" xr:uid="{00000000-0005-0000-0000-0000E0000000}"/>
    <cellStyle name="20% - Акцент5 19" xfId="245" xr:uid="{00000000-0005-0000-0000-0000E1000000}"/>
    <cellStyle name="20% - Акцент5 2" xfId="246" xr:uid="{00000000-0005-0000-0000-0000E2000000}"/>
    <cellStyle name="20% - Акцент5 2 2" xfId="247" xr:uid="{00000000-0005-0000-0000-0000E3000000}"/>
    <cellStyle name="20% - Акцент5 2 3" xfId="248" xr:uid="{00000000-0005-0000-0000-0000E4000000}"/>
    <cellStyle name="20% - Акцент5 3" xfId="249" xr:uid="{00000000-0005-0000-0000-0000E5000000}"/>
    <cellStyle name="20% - Акцент5 3 2" xfId="250" xr:uid="{00000000-0005-0000-0000-0000E6000000}"/>
    <cellStyle name="20% - Акцент5 3 3" xfId="251" xr:uid="{00000000-0005-0000-0000-0000E7000000}"/>
    <cellStyle name="20% - Акцент5 4" xfId="252" xr:uid="{00000000-0005-0000-0000-0000E8000000}"/>
    <cellStyle name="20% - Акцент5 4 2" xfId="253" xr:uid="{00000000-0005-0000-0000-0000E9000000}"/>
    <cellStyle name="20% - Акцент5 4 3" xfId="254" xr:uid="{00000000-0005-0000-0000-0000EA000000}"/>
    <cellStyle name="20% - Акцент5 5" xfId="255" xr:uid="{00000000-0005-0000-0000-0000EB000000}"/>
    <cellStyle name="20% - Акцент5 5 2" xfId="256" xr:uid="{00000000-0005-0000-0000-0000EC000000}"/>
    <cellStyle name="20% - Акцент5 5 3" xfId="257" xr:uid="{00000000-0005-0000-0000-0000ED000000}"/>
    <cellStyle name="20% - Акцент5 6" xfId="258" xr:uid="{00000000-0005-0000-0000-0000EE000000}"/>
    <cellStyle name="20% - Акцент5 6 2" xfId="259" xr:uid="{00000000-0005-0000-0000-0000EF000000}"/>
    <cellStyle name="20% - Акцент5 6 3" xfId="260" xr:uid="{00000000-0005-0000-0000-0000F0000000}"/>
    <cellStyle name="20% - Акцент5 7" xfId="261" xr:uid="{00000000-0005-0000-0000-0000F1000000}"/>
    <cellStyle name="20% - Акцент5 7 2" xfId="262" xr:uid="{00000000-0005-0000-0000-0000F2000000}"/>
    <cellStyle name="20% - Акцент5 7 3" xfId="263" xr:uid="{00000000-0005-0000-0000-0000F3000000}"/>
    <cellStyle name="20% - Акцент5 8" xfId="264" xr:uid="{00000000-0005-0000-0000-0000F4000000}"/>
    <cellStyle name="20% - Акцент5 8 2" xfId="265" xr:uid="{00000000-0005-0000-0000-0000F5000000}"/>
    <cellStyle name="20% - Акцент5 8 3" xfId="266" xr:uid="{00000000-0005-0000-0000-0000F6000000}"/>
    <cellStyle name="20% - Акцент5 9" xfId="267" xr:uid="{00000000-0005-0000-0000-0000F7000000}"/>
    <cellStyle name="20% - Акцент5 9 2" xfId="268" xr:uid="{00000000-0005-0000-0000-0000F8000000}"/>
    <cellStyle name="20% - Акцент5 9 3" xfId="269" xr:uid="{00000000-0005-0000-0000-0000F9000000}"/>
    <cellStyle name="20% - Акцент6 10" xfId="270" xr:uid="{00000000-0005-0000-0000-0000FA000000}"/>
    <cellStyle name="20% - Акцент6 10 2" xfId="271" xr:uid="{00000000-0005-0000-0000-0000FB000000}"/>
    <cellStyle name="20% - Акцент6 10 3" xfId="272" xr:uid="{00000000-0005-0000-0000-0000FC000000}"/>
    <cellStyle name="20% - Акцент6 11" xfId="273" xr:uid="{00000000-0005-0000-0000-0000FD000000}"/>
    <cellStyle name="20% - Акцент6 11 2" xfId="274" xr:uid="{00000000-0005-0000-0000-0000FE000000}"/>
    <cellStyle name="20% - Акцент6 11 3" xfId="275" xr:uid="{00000000-0005-0000-0000-0000FF000000}"/>
    <cellStyle name="20% - Акцент6 12" xfId="276" xr:uid="{00000000-0005-0000-0000-000000010000}"/>
    <cellStyle name="20% - Акцент6 12 2" xfId="277" xr:uid="{00000000-0005-0000-0000-000001010000}"/>
    <cellStyle name="20% - Акцент6 12 3" xfId="278" xr:uid="{00000000-0005-0000-0000-000002010000}"/>
    <cellStyle name="20% - Акцент6 13" xfId="279" xr:uid="{00000000-0005-0000-0000-000003010000}"/>
    <cellStyle name="20% - Акцент6 13 2" xfId="280" xr:uid="{00000000-0005-0000-0000-000004010000}"/>
    <cellStyle name="20% - Акцент6 13 3" xfId="281" xr:uid="{00000000-0005-0000-0000-000005010000}"/>
    <cellStyle name="20% - Акцент6 14" xfId="282" xr:uid="{00000000-0005-0000-0000-000006010000}"/>
    <cellStyle name="20% - Акцент6 14 2" xfId="283" xr:uid="{00000000-0005-0000-0000-000007010000}"/>
    <cellStyle name="20% - Акцент6 14 3" xfId="284" xr:uid="{00000000-0005-0000-0000-000008010000}"/>
    <cellStyle name="20% - Акцент6 15" xfId="285" xr:uid="{00000000-0005-0000-0000-000009010000}"/>
    <cellStyle name="20% - Акцент6 15 2" xfId="286" xr:uid="{00000000-0005-0000-0000-00000A010000}"/>
    <cellStyle name="20% - Акцент6 15 3" xfId="287" xr:uid="{00000000-0005-0000-0000-00000B010000}"/>
    <cellStyle name="20% - Акцент6 16" xfId="288" xr:uid="{00000000-0005-0000-0000-00000C010000}"/>
    <cellStyle name="20% - Акцент6 16 2" xfId="289" xr:uid="{00000000-0005-0000-0000-00000D010000}"/>
    <cellStyle name="20% - Акцент6 16 3" xfId="290" xr:uid="{00000000-0005-0000-0000-00000E010000}"/>
    <cellStyle name="20% - Акцент6 17" xfId="291" xr:uid="{00000000-0005-0000-0000-00000F010000}"/>
    <cellStyle name="20% - Акцент6 17 2" xfId="292" xr:uid="{00000000-0005-0000-0000-000010010000}"/>
    <cellStyle name="20% - Акцент6 17 3" xfId="293" xr:uid="{00000000-0005-0000-0000-000011010000}"/>
    <cellStyle name="20% - Акцент6 18" xfId="294" xr:uid="{00000000-0005-0000-0000-000012010000}"/>
    <cellStyle name="20% - Акцент6 19" xfId="295" xr:uid="{00000000-0005-0000-0000-000013010000}"/>
    <cellStyle name="20% - Акцент6 2" xfId="296" xr:uid="{00000000-0005-0000-0000-000014010000}"/>
    <cellStyle name="20% - Акцент6 2 2" xfId="297" xr:uid="{00000000-0005-0000-0000-000015010000}"/>
    <cellStyle name="20% - Акцент6 2 3" xfId="298" xr:uid="{00000000-0005-0000-0000-000016010000}"/>
    <cellStyle name="20% - Акцент6 3" xfId="299" xr:uid="{00000000-0005-0000-0000-000017010000}"/>
    <cellStyle name="20% - Акцент6 3 2" xfId="300" xr:uid="{00000000-0005-0000-0000-000018010000}"/>
    <cellStyle name="20% - Акцент6 3 3" xfId="301" xr:uid="{00000000-0005-0000-0000-000019010000}"/>
    <cellStyle name="20% - Акцент6 4" xfId="302" xr:uid="{00000000-0005-0000-0000-00001A010000}"/>
    <cellStyle name="20% - Акцент6 4 2" xfId="303" xr:uid="{00000000-0005-0000-0000-00001B010000}"/>
    <cellStyle name="20% - Акцент6 4 3" xfId="304" xr:uid="{00000000-0005-0000-0000-00001C010000}"/>
    <cellStyle name="20% - Акцент6 5" xfId="305" xr:uid="{00000000-0005-0000-0000-00001D010000}"/>
    <cellStyle name="20% - Акцент6 5 2" xfId="306" xr:uid="{00000000-0005-0000-0000-00001E010000}"/>
    <cellStyle name="20% - Акцент6 5 3" xfId="307" xr:uid="{00000000-0005-0000-0000-00001F010000}"/>
    <cellStyle name="20% - Акцент6 6" xfId="308" xr:uid="{00000000-0005-0000-0000-000020010000}"/>
    <cellStyle name="20% - Акцент6 6 2" xfId="309" xr:uid="{00000000-0005-0000-0000-000021010000}"/>
    <cellStyle name="20% - Акцент6 6 3" xfId="310" xr:uid="{00000000-0005-0000-0000-000022010000}"/>
    <cellStyle name="20% - Акцент6 7" xfId="311" xr:uid="{00000000-0005-0000-0000-000023010000}"/>
    <cellStyle name="20% - Акцент6 7 2" xfId="312" xr:uid="{00000000-0005-0000-0000-000024010000}"/>
    <cellStyle name="20% - Акцент6 7 3" xfId="313" xr:uid="{00000000-0005-0000-0000-000025010000}"/>
    <cellStyle name="20% - Акцент6 8" xfId="314" xr:uid="{00000000-0005-0000-0000-000026010000}"/>
    <cellStyle name="20% - Акцент6 8 2" xfId="315" xr:uid="{00000000-0005-0000-0000-000027010000}"/>
    <cellStyle name="20% - Акцент6 8 3" xfId="316" xr:uid="{00000000-0005-0000-0000-000028010000}"/>
    <cellStyle name="20% - Акцент6 9" xfId="317" xr:uid="{00000000-0005-0000-0000-000029010000}"/>
    <cellStyle name="20% - Акцент6 9 2" xfId="318" xr:uid="{00000000-0005-0000-0000-00002A010000}"/>
    <cellStyle name="20% - Акцент6 9 3" xfId="319" xr:uid="{00000000-0005-0000-0000-00002B010000}"/>
    <cellStyle name="40% - Акцент1 10" xfId="320" xr:uid="{00000000-0005-0000-0000-00002C010000}"/>
    <cellStyle name="40% - Акцент1 10 2" xfId="321" xr:uid="{00000000-0005-0000-0000-00002D010000}"/>
    <cellStyle name="40% - Акцент1 10 3" xfId="322" xr:uid="{00000000-0005-0000-0000-00002E010000}"/>
    <cellStyle name="40% - Акцент1 11" xfId="323" xr:uid="{00000000-0005-0000-0000-00002F010000}"/>
    <cellStyle name="40% - Акцент1 11 2" xfId="324" xr:uid="{00000000-0005-0000-0000-000030010000}"/>
    <cellStyle name="40% - Акцент1 11 3" xfId="325" xr:uid="{00000000-0005-0000-0000-000031010000}"/>
    <cellStyle name="40% - Акцент1 12" xfId="326" xr:uid="{00000000-0005-0000-0000-000032010000}"/>
    <cellStyle name="40% - Акцент1 12 2" xfId="327" xr:uid="{00000000-0005-0000-0000-000033010000}"/>
    <cellStyle name="40% - Акцент1 12 3" xfId="328" xr:uid="{00000000-0005-0000-0000-000034010000}"/>
    <cellStyle name="40% - Акцент1 13" xfId="329" xr:uid="{00000000-0005-0000-0000-000035010000}"/>
    <cellStyle name="40% - Акцент1 13 2" xfId="330" xr:uid="{00000000-0005-0000-0000-000036010000}"/>
    <cellStyle name="40% - Акцент1 13 3" xfId="331" xr:uid="{00000000-0005-0000-0000-000037010000}"/>
    <cellStyle name="40% - Акцент1 14" xfId="332" xr:uid="{00000000-0005-0000-0000-000038010000}"/>
    <cellStyle name="40% - Акцент1 14 2" xfId="333" xr:uid="{00000000-0005-0000-0000-000039010000}"/>
    <cellStyle name="40% - Акцент1 14 3" xfId="334" xr:uid="{00000000-0005-0000-0000-00003A010000}"/>
    <cellStyle name="40% - Акцент1 15" xfId="335" xr:uid="{00000000-0005-0000-0000-00003B010000}"/>
    <cellStyle name="40% - Акцент1 15 2" xfId="336" xr:uid="{00000000-0005-0000-0000-00003C010000}"/>
    <cellStyle name="40% - Акцент1 15 3" xfId="337" xr:uid="{00000000-0005-0000-0000-00003D010000}"/>
    <cellStyle name="40% - Акцент1 16" xfId="338" xr:uid="{00000000-0005-0000-0000-00003E010000}"/>
    <cellStyle name="40% - Акцент1 16 2" xfId="339" xr:uid="{00000000-0005-0000-0000-00003F010000}"/>
    <cellStyle name="40% - Акцент1 16 3" xfId="340" xr:uid="{00000000-0005-0000-0000-000040010000}"/>
    <cellStyle name="40% - Акцент1 17" xfId="341" xr:uid="{00000000-0005-0000-0000-000041010000}"/>
    <cellStyle name="40% - Акцент1 17 2" xfId="342" xr:uid="{00000000-0005-0000-0000-000042010000}"/>
    <cellStyle name="40% - Акцент1 17 3" xfId="343" xr:uid="{00000000-0005-0000-0000-000043010000}"/>
    <cellStyle name="40% - Акцент1 18" xfId="344" xr:uid="{00000000-0005-0000-0000-000044010000}"/>
    <cellStyle name="40% - Акцент1 19" xfId="345" xr:uid="{00000000-0005-0000-0000-000045010000}"/>
    <cellStyle name="40% - Акцент1 2" xfId="346" xr:uid="{00000000-0005-0000-0000-000046010000}"/>
    <cellStyle name="40% - Акцент1 2 2" xfId="347" xr:uid="{00000000-0005-0000-0000-000047010000}"/>
    <cellStyle name="40% - Акцент1 2 3" xfId="348" xr:uid="{00000000-0005-0000-0000-000048010000}"/>
    <cellStyle name="40% - Акцент1 3" xfId="349" xr:uid="{00000000-0005-0000-0000-000049010000}"/>
    <cellStyle name="40% - Акцент1 3 2" xfId="350" xr:uid="{00000000-0005-0000-0000-00004A010000}"/>
    <cellStyle name="40% - Акцент1 3 3" xfId="351" xr:uid="{00000000-0005-0000-0000-00004B010000}"/>
    <cellStyle name="40% - Акцент1 4" xfId="352" xr:uid="{00000000-0005-0000-0000-00004C010000}"/>
    <cellStyle name="40% - Акцент1 4 2" xfId="353" xr:uid="{00000000-0005-0000-0000-00004D010000}"/>
    <cellStyle name="40% - Акцент1 4 3" xfId="354" xr:uid="{00000000-0005-0000-0000-00004E010000}"/>
    <cellStyle name="40% - Акцент1 5" xfId="355" xr:uid="{00000000-0005-0000-0000-00004F010000}"/>
    <cellStyle name="40% - Акцент1 5 2" xfId="356" xr:uid="{00000000-0005-0000-0000-000050010000}"/>
    <cellStyle name="40% - Акцент1 5 3" xfId="357" xr:uid="{00000000-0005-0000-0000-000051010000}"/>
    <cellStyle name="40% - Акцент1 6" xfId="358" xr:uid="{00000000-0005-0000-0000-000052010000}"/>
    <cellStyle name="40% - Акцент1 6 2" xfId="359" xr:uid="{00000000-0005-0000-0000-000053010000}"/>
    <cellStyle name="40% - Акцент1 6 3" xfId="360" xr:uid="{00000000-0005-0000-0000-000054010000}"/>
    <cellStyle name="40% - Акцент1 7" xfId="361" xr:uid="{00000000-0005-0000-0000-000055010000}"/>
    <cellStyle name="40% - Акцент1 7 2" xfId="362" xr:uid="{00000000-0005-0000-0000-000056010000}"/>
    <cellStyle name="40% - Акцент1 7 3" xfId="363" xr:uid="{00000000-0005-0000-0000-000057010000}"/>
    <cellStyle name="40% - Акцент1 8" xfId="364" xr:uid="{00000000-0005-0000-0000-000058010000}"/>
    <cellStyle name="40% - Акцент1 8 2" xfId="365" xr:uid="{00000000-0005-0000-0000-000059010000}"/>
    <cellStyle name="40% - Акцент1 8 3" xfId="366" xr:uid="{00000000-0005-0000-0000-00005A010000}"/>
    <cellStyle name="40% - Акцент1 9" xfId="367" xr:uid="{00000000-0005-0000-0000-00005B010000}"/>
    <cellStyle name="40% - Акцент1 9 2" xfId="368" xr:uid="{00000000-0005-0000-0000-00005C010000}"/>
    <cellStyle name="40% - Акцент1 9 3" xfId="369" xr:uid="{00000000-0005-0000-0000-00005D010000}"/>
    <cellStyle name="40% - Акцент2 10" xfId="370" xr:uid="{00000000-0005-0000-0000-00005E010000}"/>
    <cellStyle name="40% - Акцент2 10 2" xfId="371" xr:uid="{00000000-0005-0000-0000-00005F010000}"/>
    <cellStyle name="40% - Акцент2 10 3" xfId="372" xr:uid="{00000000-0005-0000-0000-000060010000}"/>
    <cellStyle name="40% - Акцент2 11" xfId="373" xr:uid="{00000000-0005-0000-0000-000061010000}"/>
    <cellStyle name="40% - Акцент2 11 2" xfId="374" xr:uid="{00000000-0005-0000-0000-000062010000}"/>
    <cellStyle name="40% - Акцент2 11 3" xfId="375" xr:uid="{00000000-0005-0000-0000-000063010000}"/>
    <cellStyle name="40% - Акцент2 12" xfId="376" xr:uid="{00000000-0005-0000-0000-000064010000}"/>
    <cellStyle name="40% - Акцент2 12 2" xfId="377" xr:uid="{00000000-0005-0000-0000-000065010000}"/>
    <cellStyle name="40% - Акцент2 12 3" xfId="378" xr:uid="{00000000-0005-0000-0000-000066010000}"/>
    <cellStyle name="40% - Акцент2 13" xfId="379" xr:uid="{00000000-0005-0000-0000-000067010000}"/>
    <cellStyle name="40% - Акцент2 13 2" xfId="380" xr:uid="{00000000-0005-0000-0000-000068010000}"/>
    <cellStyle name="40% - Акцент2 13 3" xfId="381" xr:uid="{00000000-0005-0000-0000-000069010000}"/>
    <cellStyle name="40% - Акцент2 14" xfId="382" xr:uid="{00000000-0005-0000-0000-00006A010000}"/>
    <cellStyle name="40% - Акцент2 14 2" xfId="383" xr:uid="{00000000-0005-0000-0000-00006B010000}"/>
    <cellStyle name="40% - Акцент2 14 3" xfId="384" xr:uid="{00000000-0005-0000-0000-00006C010000}"/>
    <cellStyle name="40% - Акцент2 15" xfId="385" xr:uid="{00000000-0005-0000-0000-00006D010000}"/>
    <cellStyle name="40% - Акцент2 15 2" xfId="386" xr:uid="{00000000-0005-0000-0000-00006E010000}"/>
    <cellStyle name="40% - Акцент2 15 3" xfId="387" xr:uid="{00000000-0005-0000-0000-00006F010000}"/>
    <cellStyle name="40% - Акцент2 16" xfId="388" xr:uid="{00000000-0005-0000-0000-000070010000}"/>
    <cellStyle name="40% - Акцент2 16 2" xfId="389" xr:uid="{00000000-0005-0000-0000-000071010000}"/>
    <cellStyle name="40% - Акцент2 16 3" xfId="390" xr:uid="{00000000-0005-0000-0000-000072010000}"/>
    <cellStyle name="40% - Акцент2 17" xfId="391" xr:uid="{00000000-0005-0000-0000-000073010000}"/>
    <cellStyle name="40% - Акцент2 17 2" xfId="392" xr:uid="{00000000-0005-0000-0000-000074010000}"/>
    <cellStyle name="40% - Акцент2 17 3" xfId="393" xr:uid="{00000000-0005-0000-0000-000075010000}"/>
    <cellStyle name="40% - Акцент2 18" xfId="394" xr:uid="{00000000-0005-0000-0000-000076010000}"/>
    <cellStyle name="40% - Акцент2 19" xfId="395" xr:uid="{00000000-0005-0000-0000-000077010000}"/>
    <cellStyle name="40% - Акцент2 2" xfId="396" xr:uid="{00000000-0005-0000-0000-000078010000}"/>
    <cellStyle name="40% - Акцент2 2 2" xfId="397" xr:uid="{00000000-0005-0000-0000-000079010000}"/>
    <cellStyle name="40% - Акцент2 2 3" xfId="398" xr:uid="{00000000-0005-0000-0000-00007A010000}"/>
    <cellStyle name="40% - Акцент2 3" xfId="399" xr:uid="{00000000-0005-0000-0000-00007B010000}"/>
    <cellStyle name="40% - Акцент2 3 2" xfId="400" xr:uid="{00000000-0005-0000-0000-00007C010000}"/>
    <cellStyle name="40% - Акцент2 3 3" xfId="401" xr:uid="{00000000-0005-0000-0000-00007D010000}"/>
    <cellStyle name="40% - Акцент2 4" xfId="402" xr:uid="{00000000-0005-0000-0000-00007E010000}"/>
    <cellStyle name="40% - Акцент2 4 2" xfId="403" xr:uid="{00000000-0005-0000-0000-00007F010000}"/>
    <cellStyle name="40% - Акцент2 4 3" xfId="404" xr:uid="{00000000-0005-0000-0000-000080010000}"/>
    <cellStyle name="40% - Акцент2 5" xfId="405" xr:uid="{00000000-0005-0000-0000-000081010000}"/>
    <cellStyle name="40% - Акцент2 5 2" xfId="406" xr:uid="{00000000-0005-0000-0000-000082010000}"/>
    <cellStyle name="40% - Акцент2 5 3" xfId="407" xr:uid="{00000000-0005-0000-0000-000083010000}"/>
    <cellStyle name="40% - Акцент2 6" xfId="408" xr:uid="{00000000-0005-0000-0000-000084010000}"/>
    <cellStyle name="40% - Акцент2 6 2" xfId="409" xr:uid="{00000000-0005-0000-0000-000085010000}"/>
    <cellStyle name="40% - Акцент2 6 3" xfId="410" xr:uid="{00000000-0005-0000-0000-000086010000}"/>
    <cellStyle name="40% - Акцент2 7" xfId="411" xr:uid="{00000000-0005-0000-0000-000087010000}"/>
    <cellStyle name="40% - Акцент2 7 2" xfId="412" xr:uid="{00000000-0005-0000-0000-000088010000}"/>
    <cellStyle name="40% - Акцент2 7 3" xfId="413" xr:uid="{00000000-0005-0000-0000-000089010000}"/>
    <cellStyle name="40% - Акцент2 8" xfId="414" xr:uid="{00000000-0005-0000-0000-00008A010000}"/>
    <cellStyle name="40% - Акцент2 8 2" xfId="415" xr:uid="{00000000-0005-0000-0000-00008B010000}"/>
    <cellStyle name="40% - Акцент2 8 3" xfId="416" xr:uid="{00000000-0005-0000-0000-00008C010000}"/>
    <cellStyle name="40% - Акцент2 9" xfId="417" xr:uid="{00000000-0005-0000-0000-00008D010000}"/>
    <cellStyle name="40% - Акцент2 9 2" xfId="418" xr:uid="{00000000-0005-0000-0000-00008E010000}"/>
    <cellStyle name="40% - Акцент2 9 3" xfId="419" xr:uid="{00000000-0005-0000-0000-00008F010000}"/>
    <cellStyle name="40% - Акцент3 10" xfId="420" xr:uid="{00000000-0005-0000-0000-000090010000}"/>
    <cellStyle name="40% - Акцент3 10 2" xfId="421" xr:uid="{00000000-0005-0000-0000-000091010000}"/>
    <cellStyle name="40% - Акцент3 10 3" xfId="422" xr:uid="{00000000-0005-0000-0000-000092010000}"/>
    <cellStyle name="40% - Акцент3 11" xfId="423" xr:uid="{00000000-0005-0000-0000-000093010000}"/>
    <cellStyle name="40% - Акцент3 11 2" xfId="424" xr:uid="{00000000-0005-0000-0000-000094010000}"/>
    <cellStyle name="40% - Акцент3 11 3" xfId="425" xr:uid="{00000000-0005-0000-0000-000095010000}"/>
    <cellStyle name="40% - Акцент3 12" xfId="426" xr:uid="{00000000-0005-0000-0000-000096010000}"/>
    <cellStyle name="40% - Акцент3 12 2" xfId="427" xr:uid="{00000000-0005-0000-0000-000097010000}"/>
    <cellStyle name="40% - Акцент3 12 3" xfId="428" xr:uid="{00000000-0005-0000-0000-000098010000}"/>
    <cellStyle name="40% - Акцент3 13" xfId="429" xr:uid="{00000000-0005-0000-0000-000099010000}"/>
    <cellStyle name="40% - Акцент3 13 2" xfId="430" xr:uid="{00000000-0005-0000-0000-00009A010000}"/>
    <cellStyle name="40% - Акцент3 13 3" xfId="431" xr:uid="{00000000-0005-0000-0000-00009B010000}"/>
    <cellStyle name="40% - Акцент3 14" xfId="432" xr:uid="{00000000-0005-0000-0000-00009C010000}"/>
    <cellStyle name="40% - Акцент3 14 2" xfId="433" xr:uid="{00000000-0005-0000-0000-00009D010000}"/>
    <cellStyle name="40% - Акцент3 14 3" xfId="434" xr:uid="{00000000-0005-0000-0000-00009E010000}"/>
    <cellStyle name="40% - Акцент3 15" xfId="435" xr:uid="{00000000-0005-0000-0000-00009F010000}"/>
    <cellStyle name="40% - Акцент3 15 2" xfId="436" xr:uid="{00000000-0005-0000-0000-0000A0010000}"/>
    <cellStyle name="40% - Акцент3 15 3" xfId="437" xr:uid="{00000000-0005-0000-0000-0000A1010000}"/>
    <cellStyle name="40% - Акцент3 16" xfId="438" xr:uid="{00000000-0005-0000-0000-0000A2010000}"/>
    <cellStyle name="40% - Акцент3 16 2" xfId="439" xr:uid="{00000000-0005-0000-0000-0000A3010000}"/>
    <cellStyle name="40% - Акцент3 16 3" xfId="440" xr:uid="{00000000-0005-0000-0000-0000A4010000}"/>
    <cellStyle name="40% - Акцент3 17" xfId="441" xr:uid="{00000000-0005-0000-0000-0000A5010000}"/>
    <cellStyle name="40% - Акцент3 17 2" xfId="442" xr:uid="{00000000-0005-0000-0000-0000A6010000}"/>
    <cellStyle name="40% - Акцент3 17 3" xfId="443" xr:uid="{00000000-0005-0000-0000-0000A7010000}"/>
    <cellStyle name="40% - Акцент3 18" xfId="444" xr:uid="{00000000-0005-0000-0000-0000A8010000}"/>
    <cellStyle name="40% - Акцент3 19" xfId="445" xr:uid="{00000000-0005-0000-0000-0000A9010000}"/>
    <cellStyle name="40% - Акцент3 2" xfId="446" xr:uid="{00000000-0005-0000-0000-0000AA010000}"/>
    <cellStyle name="40% - Акцент3 2 2" xfId="447" xr:uid="{00000000-0005-0000-0000-0000AB010000}"/>
    <cellStyle name="40% - Акцент3 2 3" xfId="448" xr:uid="{00000000-0005-0000-0000-0000AC010000}"/>
    <cellStyle name="40% - Акцент3 3" xfId="449" xr:uid="{00000000-0005-0000-0000-0000AD010000}"/>
    <cellStyle name="40% - Акцент3 3 2" xfId="450" xr:uid="{00000000-0005-0000-0000-0000AE010000}"/>
    <cellStyle name="40% - Акцент3 3 3" xfId="451" xr:uid="{00000000-0005-0000-0000-0000AF010000}"/>
    <cellStyle name="40% - Акцент3 4" xfId="452" xr:uid="{00000000-0005-0000-0000-0000B0010000}"/>
    <cellStyle name="40% - Акцент3 4 2" xfId="453" xr:uid="{00000000-0005-0000-0000-0000B1010000}"/>
    <cellStyle name="40% - Акцент3 4 3" xfId="454" xr:uid="{00000000-0005-0000-0000-0000B2010000}"/>
    <cellStyle name="40% - Акцент3 5" xfId="455" xr:uid="{00000000-0005-0000-0000-0000B3010000}"/>
    <cellStyle name="40% - Акцент3 5 2" xfId="456" xr:uid="{00000000-0005-0000-0000-0000B4010000}"/>
    <cellStyle name="40% - Акцент3 5 3" xfId="457" xr:uid="{00000000-0005-0000-0000-0000B5010000}"/>
    <cellStyle name="40% - Акцент3 6" xfId="458" xr:uid="{00000000-0005-0000-0000-0000B6010000}"/>
    <cellStyle name="40% - Акцент3 6 2" xfId="459" xr:uid="{00000000-0005-0000-0000-0000B7010000}"/>
    <cellStyle name="40% - Акцент3 6 3" xfId="460" xr:uid="{00000000-0005-0000-0000-0000B8010000}"/>
    <cellStyle name="40% - Акцент3 7" xfId="461" xr:uid="{00000000-0005-0000-0000-0000B9010000}"/>
    <cellStyle name="40% - Акцент3 7 2" xfId="462" xr:uid="{00000000-0005-0000-0000-0000BA010000}"/>
    <cellStyle name="40% - Акцент3 7 3" xfId="463" xr:uid="{00000000-0005-0000-0000-0000BB010000}"/>
    <cellStyle name="40% - Акцент3 8" xfId="464" xr:uid="{00000000-0005-0000-0000-0000BC010000}"/>
    <cellStyle name="40% - Акцент3 8 2" xfId="465" xr:uid="{00000000-0005-0000-0000-0000BD010000}"/>
    <cellStyle name="40% - Акцент3 8 3" xfId="466" xr:uid="{00000000-0005-0000-0000-0000BE010000}"/>
    <cellStyle name="40% - Акцент3 9" xfId="467" xr:uid="{00000000-0005-0000-0000-0000BF010000}"/>
    <cellStyle name="40% - Акцент3 9 2" xfId="468" xr:uid="{00000000-0005-0000-0000-0000C0010000}"/>
    <cellStyle name="40% - Акцент3 9 3" xfId="469" xr:uid="{00000000-0005-0000-0000-0000C1010000}"/>
    <cellStyle name="40% - Акцент4 10" xfId="470" xr:uid="{00000000-0005-0000-0000-0000C2010000}"/>
    <cellStyle name="40% - Акцент4 10 2" xfId="471" xr:uid="{00000000-0005-0000-0000-0000C3010000}"/>
    <cellStyle name="40% - Акцент4 10 3" xfId="472" xr:uid="{00000000-0005-0000-0000-0000C4010000}"/>
    <cellStyle name="40% - Акцент4 11" xfId="473" xr:uid="{00000000-0005-0000-0000-0000C5010000}"/>
    <cellStyle name="40% - Акцент4 11 2" xfId="474" xr:uid="{00000000-0005-0000-0000-0000C6010000}"/>
    <cellStyle name="40% - Акцент4 11 3" xfId="475" xr:uid="{00000000-0005-0000-0000-0000C7010000}"/>
    <cellStyle name="40% - Акцент4 12" xfId="476" xr:uid="{00000000-0005-0000-0000-0000C8010000}"/>
    <cellStyle name="40% - Акцент4 12 2" xfId="477" xr:uid="{00000000-0005-0000-0000-0000C9010000}"/>
    <cellStyle name="40% - Акцент4 12 3" xfId="478" xr:uid="{00000000-0005-0000-0000-0000CA010000}"/>
    <cellStyle name="40% - Акцент4 13" xfId="479" xr:uid="{00000000-0005-0000-0000-0000CB010000}"/>
    <cellStyle name="40% - Акцент4 13 2" xfId="480" xr:uid="{00000000-0005-0000-0000-0000CC010000}"/>
    <cellStyle name="40% - Акцент4 13 3" xfId="481" xr:uid="{00000000-0005-0000-0000-0000CD010000}"/>
    <cellStyle name="40% - Акцент4 14" xfId="482" xr:uid="{00000000-0005-0000-0000-0000CE010000}"/>
    <cellStyle name="40% - Акцент4 14 2" xfId="483" xr:uid="{00000000-0005-0000-0000-0000CF010000}"/>
    <cellStyle name="40% - Акцент4 14 3" xfId="484" xr:uid="{00000000-0005-0000-0000-0000D0010000}"/>
    <cellStyle name="40% - Акцент4 15" xfId="485" xr:uid="{00000000-0005-0000-0000-0000D1010000}"/>
    <cellStyle name="40% - Акцент4 15 2" xfId="486" xr:uid="{00000000-0005-0000-0000-0000D2010000}"/>
    <cellStyle name="40% - Акцент4 15 3" xfId="487" xr:uid="{00000000-0005-0000-0000-0000D3010000}"/>
    <cellStyle name="40% - Акцент4 16" xfId="488" xr:uid="{00000000-0005-0000-0000-0000D4010000}"/>
    <cellStyle name="40% - Акцент4 16 2" xfId="489" xr:uid="{00000000-0005-0000-0000-0000D5010000}"/>
    <cellStyle name="40% - Акцент4 16 3" xfId="490" xr:uid="{00000000-0005-0000-0000-0000D6010000}"/>
    <cellStyle name="40% - Акцент4 17" xfId="491" xr:uid="{00000000-0005-0000-0000-0000D7010000}"/>
    <cellStyle name="40% - Акцент4 17 2" xfId="492" xr:uid="{00000000-0005-0000-0000-0000D8010000}"/>
    <cellStyle name="40% - Акцент4 17 3" xfId="493" xr:uid="{00000000-0005-0000-0000-0000D9010000}"/>
    <cellStyle name="40% - Акцент4 18" xfId="494" xr:uid="{00000000-0005-0000-0000-0000DA010000}"/>
    <cellStyle name="40% - Акцент4 19" xfId="495" xr:uid="{00000000-0005-0000-0000-0000DB010000}"/>
    <cellStyle name="40% - Акцент4 2" xfId="496" xr:uid="{00000000-0005-0000-0000-0000DC010000}"/>
    <cellStyle name="40% - Акцент4 2 2" xfId="497" xr:uid="{00000000-0005-0000-0000-0000DD010000}"/>
    <cellStyle name="40% - Акцент4 2 3" xfId="498" xr:uid="{00000000-0005-0000-0000-0000DE010000}"/>
    <cellStyle name="40% - Акцент4 3" xfId="499" xr:uid="{00000000-0005-0000-0000-0000DF010000}"/>
    <cellStyle name="40% - Акцент4 3 2" xfId="500" xr:uid="{00000000-0005-0000-0000-0000E0010000}"/>
    <cellStyle name="40% - Акцент4 3 3" xfId="501" xr:uid="{00000000-0005-0000-0000-0000E1010000}"/>
    <cellStyle name="40% - Акцент4 4" xfId="502" xr:uid="{00000000-0005-0000-0000-0000E2010000}"/>
    <cellStyle name="40% - Акцент4 4 2" xfId="503" xr:uid="{00000000-0005-0000-0000-0000E3010000}"/>
    <cellStyle name="40% - Акцент4 4 3" xfId="504" xr:uid="{00000000-0005-0000-0000-0000E4010000}"/>
    <cellStyle name="40% - Акцент4 5" xfId="505" xr:uid="{00000000-0005-0000-0000-0000E5010000}"/>
    <cellStyle name="40% - Акцент4 5 2" xfId="506" xr:uid="{00000000-0005-0000-0000-0000E6010000}"/>
    <cellStyle name="40% - Акцент4 5 3" xfId="507" xr:uid="{00000000-0005-0000-0000-0000E7010000}"/>
    <cellStyle name="40% - Акцент4 6" xfId="508" xr:uid="{00000000-0005-0000-0000-0000E8010000}"/>
    <cellStyle name="40% - Акцент4 6 2" xfId="509" xr:uid="{00000000-0005-0000-0000-0000E9010000}"/>
    <cellStyle name="40% - Акцент4 6 3" xfId="510" xr:uid="{00000000-0005-0000-0000-0000EA010000}"/>
    <cellStyle name="40% - Акцент4 7" xfId="511" xr:uid="{00000000-0005-0000-0000-0000EB010000}"/>
    <cellStyle name="40% - Акцент4 7 2" xfId="512" xr:uid="{00000000-0005-0000-0000-0000EC010000}"/>
    <cellStyle name="40% - Акцент4 7 3" xfId="513" xr:uid="{00000000-0005-0000-0000-0000ED010000}"/>
    <cellStyle name="40% - Акцент4 8" xfId="514" xr:uid="{00000000-0005-0000-0000-0000EE010000}"/>
    <cellStyle name="40% - Акцент4 8 2" xfId="515" xr:uid="{00000000-0005-0000-0000-0000EF010000}"/>
    <cellStyle name="40% - Акцент4 8 3" xfId="516" xr:uid="{00000000-0005-0000-0000-0000F0010000}"/>
    <cellStyle name="40% - Акцент4 9" xfId="517" xr:uid="{00000000-0005-0000-0000-0000F1010000}"/>
    <cellStyle name="40% - Акцент4 9 2" xfId="518" xr:uid="{00000000-0005-0000-0000-0000F2010000}"/>
    <cellStyle name="40% - Акцент4 9 3" xfId="519" xr:uid="{00000000-0005-0000-0000-0000F3010000}"/>
    <cellStyle name="40% - Акцент5 10" xfId="520" xr:uid="{00000000-0005-0000-0000-0000F4010000}"/>
    <cellStyle name="40% - Акцент5 10 2" xfId="521" xr:uid="{00000000-0005-0000-0000-0000F5010000}"/>
    <cellStyle name="40% - Акцент5 10 3" xfId="522" xr:uid="{00000000-0005-0000-0000-0000F6010000}"/>
    <cellStyle name="40% - Акцент5 11" xfId="523" xr:uid="{00000000-0005-0000-0000-0000F7010000}"/>
    <cellStyle name="40% - Акцент5 11 2" xfId="524" xr:uid="{00000000-0005-0000-0000-0000F8010000}"/>
    <cellStyle name="40% - Акцент5 11 3" xfId="525" xr:uid="{00000000-0005-0000-0000-0000F9010000}"/>
    <cellStyle name="40% - Акцент5 12" xfId="526" xr:uid="{00000000-0005-0000-0000-0000FA010000}"/>
    <cellStyle name="40% - Акцент5 12 2" xfId="527" xr:uid="{00000000-0005-0000-0000-0000FB010000}"/>
    <cellStyle name="40% - Акцент5 12 3" xfId="528" xr:uid="{00000000-0005-0000-0000-0000FC010000}"/>
    <cellStyle name="40% - Акцент5 13" xfId="529" xr:uid="{00000000-0005-0000-0000-0000FD010000}"/>
    <cellStyle name="40% - Акцент5 13 2" xfId="530" xr:uid="{00000000-0005-0000-0000-0000FE010000}"/>
    <cellStyle name="40% - Акцент5 13 3" xfId="531" xr:uid="{00000000-0005-0000-0000-0000FF010000}"/>
    <cellStyle name="40% - Акцент5 14" xfId="532" xr:uid="{00000000-0005-0000-0000-000000020000}"/>
    <cellStyle name="40% - Акцент5 14 2" xfId="533" xr:uid="{00000000-0005-0000-0000-000001020000}"/>
    <cellStyle name="40% - Акцент5 14 3" xfId="534" xr:uid="{00000000-0005-0000-0000-000002020000}"/>
    <cellStyle name="40% - Акцент5 15" xfId="535" xr:uid="{00000000-0005-0000-0000-000003020000}"/>
    <cellStyle name="40% - Акцент5 15 2" xfId="536" xr:uid="{00000000-0005-0000-0000-000004020000}"/>
    <cellStyle name="40% - Акцент5 15 3" xfId="537" xr:uid="{00000000-0005-0000-0000-000005020000}"/>
    <cellStyle name="40% - Акцент5 16" xfId="538" xr:uid="{00000000-0005-0000-0000-000006020000}"/>
    <cellStyle name="40% - Акцент5 16 2" xfId="539" xr:uid="{00000000-0005-0000-0000-000007020000}"/>
    <cellStyle name="40% - Акцент5 16 3" xfId="540" xr:uid="{00000000-0005-0000-0000-000008020000}"/>
    <cellStyle name="40% - Акцент5 17" xfId="541" xr:uid="{00000000-0005-0000-0000-000009020000}"/>
    <cellStyle name="40% - Акцент5 17 2" xfId="542" xr:uid="{00000000-0005-0000-0000-00000A020000}"/>
    <cellStyle name="40% - Акцент5 17 3" xfId="543" xr:uid="{00000000-0005-0000-0000-00000B020000}"/>
    <cellStyle name="40% - Акцент5 18" xfId="544" xr:uid="{00000000-0005-0000-0000-00000C020000}"/>
    <cellStyle name="40% - Акцент5 19" xfId="545" xr:uid="{00000000-0005-0000-0000-00000D020000}"/>
    <cellStyle name="40% - Акцент5 2" xfId="546" xr:uid="{00000000-0005-0000-0000-00000E020000}"/>
    <cellStyle name="40% - Акцент5 2 2" xfId="547" xr:uid="{00000000-0005-0000-0000-00000F020000}"/>
    <cellStyle name="40% - Акцент5 2 3" xfId="548" xr:uid="{00000000-0005-0000-0000-000010020000}"/>
    <cellStyle name="40% - Акцент5 3" xfId="549" xr:uid="{00000000-0005-0000-0000-000011020000}"/>
    <cellStyle name="40% - Акцент5 3 2" xfId="550" xr:uid="{00000000-0005-0000-0000-000012020000}"/>
    <cellStyle name="40% - Акцент5 3 3" xfId="551" xr:uid="{00000000-0005-0000-0000-000013020000}"/>
    <cellStyle name="40% - Акцент5 4" xfId="552" xr:uid="{00000000-0005-0000-0000-000014020000}"/>
    <cellStyle name="40% - Акцент5 4 2" xfId="553" xr:uid="{00000000-0005-0000-0000-000015020000}"/>
    <cellStyle name="40% - Акцент5 4 3" xfId="554" xr:uid="{00000000-0005-0000-0000-000016020000}"/>
    <cellStyle name="40% - Акцент5 5" xfId="555" xr:uid="{00000000-0005-0000-0000-000017020000}"/>
    <cellStyle name="40% - Акцент5 5 2" xfId="556" xr:uid="{00000000-0005-0000-0000-000018020000}"/>
    <cellStyle name="40% - Акцент5 5 3" xfId="557" xr:uid="{00000000-0005-0000-0000-000019020000}"/>
    <cellStyle name="40% - Акцент5 6" xfId="558" xr:uid="{00000000-0005-0000-0000-00001A020000}"/>
    <cellStyle name="40% - Акцент5 6 2" xfId="559" xr:uid="{00000000-0005-0000-0000-00001B020000}"/>
    <cellStyle name="40% - Акцент5 6 3" xfId="560" xr:uid="{00000000-0005-0000-0000-00001C020000}"/>
    <cellStyle name="40% - Акцент5 7" xfId="561" xr:uid="{00000000-0005-0000-0000-00001D020000}"/>
    <cellStyle name="40% - Акцент5 7 2" xfId="562" xr:uid="{00000000-0005-0000-0000-00001E020000}"/>
    <cellStyle name="40% - Акцент5 7 3" xfId="563" xr:uid="{00000000-0005-0000-0000-00001F020000}"/>
    <cellStyle name="40% - Акцент5 8" xfId="564" xr:uid="{00000000-0005-0000-0000-000020020000}"/>
    <cellStyle name="40% - Акцент5 8 2" xfId="565" xr:uid="{00000000-0005-0000-0000-000021020000}"/>
    <cellStyle name="40% - Акцент5 8 3" xfId="566" xr:uid="{00000000-0005-0000-0000-000022020000}"/>
    <cellStyle name="40% - Акцент5 9" xfId="567" xr:uid="{00000000-0005-0000-0000-000023020000}"/>
    <cellStyle name="40% - Акцент5 9 2" xfId="568" xr:uid="{00000000-0005-0000-0000-000024020000}"/>
    <cellStyle name="40% - Акцент5 9 3" xfId="569" xr:uid="{00000000-0005-0000-0000-000025020000}"/>
    <cellStyle name="40% - Акцент6 10" xfId="570" xr:uid="{00000000-0005-0000-0000-000026020000}"/>
    <cellStyle name="40% - Акцент6 10 2" xfId="571" xr:uid="{00000000-0005-0000-0000-000027020000}"/>
    <cellStyle name="40% - Акцент6 10 3" xfId="572" xr:uid="{00000000-0005-0000-0000-000028020000}"/>
    <cellStyle name="40% - Акцент6 11" xfId="573" xr:uid="{00000000-0005-0000-0000-000029020000}"/>
    <cellStyle name="40% - Акцент6 11 2" xfId="574" xr:uid="{00000000-0005-0000-0000-00002A020000}"/>
    <cellStyle name="40% - Акцент6 11 3" xfId="575" xr:uid="{00000000-0005-0000-0000-00002B020000}"/>
    <cellStyle name="40% - Акцент6 12" xfId="576" xr:uid="{00000000-0005-0000-0000-00002C020000}"/>
    <cellStyle name="40% - Акцент6 12 2" xfId="577" xr:uid="{00000000-0005-0000-0000-00002D020000}"/>
    <cellStyle name="40% - Акцент6 12 3" xfId="578" xr:uid="{00000000-0005-0000-0000-00002E020000}"/>
    <cellStyle name="40% - Акцент6 13" xfId="579" xr:uid="{00000000-0005-0000-0000-00002F020000}"/>
    <cellStyle name="40% - Акцент6 13 2" xfId="580" xr:uid="{00000000-0005-0000-0000-000030020000}"/>
    <cellStyle name="40% - Акцент6 13 3" xfId="581" xr:uid="{00000000-0005-0000-0000-000031020000}"/>
    <cellStyle name="40% - Акцент6 14" xfId="582" xr:uid="{00000000-0005-0000-0000-000032020000}"/>
    <cellStyle name="40% - Акцент6 14 2" xfId="583" xr:uid="{00000000-0005-0000-0000-000033020000}"/>
    <cellStyle name="40% - Акцент6 14 3" xfId="584" xr:uid="{00000000-0005-0000-0000-000034020000}"/>
    <cellStyle name="40% - Акцент6 15" xfId="585" xr:uid="{00000000-0005-0000-0000-000035020000}"/>
    <cellStyle name="40% - Акцент6 15 2" xfId="586" xr:uid="{00000000-0005-0000-0000-000036020000}"/>
    <cellStyle name="40% - Акцент6 15 3" xfId="587" xr:uid="{00000000-0005-0000-0000-000037020000}"/>
    <cellStyle name="40% - Акцент6 16" xfId="588" xr:uid="{00000000-0005-0000-0000-000038020000}"/>
    <cellStyle name="40% - Акцент6 16 2" xfId="589" xr:uid="{00000000-0005-0000-0000-000039020000}"/>
    <cellStyle name="40% - Акцент6 16 3" xfId="590" xr:uid="{00000000-0005-0000-0000-00003A020000}"/>
    <cellStyle name="40% - Акцент6 17" xfId="591" xr:uid="{00000000-0005-0000-0000-00003B020000}"/>
    <cellStyle name="40% - Акцент6 17 2" xfId="592" xr:uid="{00000000-0005-0000-0000-00003C020000}"/>
    <cellStyle name="40% - Акцент6 17 3" xfId="593" xr:uid="{00000000-0005-0000-0000-00003D020000}"/>
    <cellStyle name="40% - Акцент6 18" xfId="594" xr:uid="{00000000-0005-0000-0000-00003E020000}"/>
    <cellStyle name="40% - Акцент6 19" xfId="595" xr:uid="{00000000-0005-0000-0000-00003F020000}"/>
    <cellStyle name="40% - Акцент6 2" xfId="596" xr:uid="{00000000-0005-0000-0000-000040020000}"/>
    <cellStyle name="40% - Акцент6 2 2" xfId="597" xr:uid="{00000000-0005-0000-0000-000041020000}"/>
    <cellStyle name="40% - Акцент6 2 3" xfId="598" xr:uid="{00000000-0005-0000-0000-000042020000}"/>
    <cellStyle name="40% - Акцент6 3" xfId="599" xr:uid="{00000000-0005-0000-0000-000043020000}"/>
    <cellStyle name="40% - Акцент6 3 2" xfId="600" xr:uid="{00000000-0005-0000-0000-000044020000}"/>
    <cellStyle name="40% - Акцент6 3 3" xfId="601" xr:uid="{00000000-0005-0000-0000-000045020000}"/>
    <cellStyle name="40% - Акцент6 4" xfId="602" xr:uid="{00000000-0005-0000-0000-000046020000}"/>
    <cellStyle name="40% - Акцент6 4 2" xfId="603" xr:uid="{00000000-0005-0000-0000-000047020000}"/>
    <cellStyle name="40% - Акцент6 4 3" xfId="604" xr:uid="{00000000-0005-0000-0000-000048020000}"/>
    <cellStyle name="40% - Акцент6 5" xfId="605" xr:uid="{00000000-0005-0000-0000-000049020000}"/>
    <cellStyle name="40% - Акцент6 5 2" xfId="606" xr:uid="{00000000-0005-0000-0000-00004A020000}"/>
    <cellStyle name="40% - Акцент6 5 3" xfId="607" xr:uid="{00000000-0005-0000-0000-00004B020000}"/>
    <cellStyle name="40% - Акцент6 6" xfId="608" xr:uid="{00000000-0005-0000-0000-00004C020000}"/>
    <cellStyle name="40% - Акцент6 6 2" xfId="609" xr:uid="{00000000-0005-0000-0000-00004D020000}"/>
    <cellStyle name="40% - Акцент6 6 3" xfId="610" xr:uid="{00000000-0005-0000-0000-00004E020000}"/>
    <cellStyle name="40% - Акцент6 7" xfId="611" xr:uid="{00000000-0005-0000-0000-00004F020000}"/>
    <cellStyle name="40% - Акцент6 7 2" xfId="612" xr:uid="{00000000-0005-0000-0000-000050020000}"/>
    <cellStyle name="40% - Акцент6 7 3" xfId="613" xr:uid="{00000000-0005-0000-0000-000051020000}"/>
    <cellStyle name="40% - Акцент6 8" xfId="614" xr:uid="{00000000-0005-0000-0000-000052020000}"/>
    <cellStyle name="40% - Акцент6 8 2" xfId="615" xr:uid="{00000000-0005-0000-0000-000053020000}"/>
    <cellStyle name="40% - Акцент6 8 3" xfId="616" xr:uid="{00000000-0005-0000-0000-000054020000}"/>
    <cellStyle name="40% - Акцент6 9" xfId="617" xr:uid="{00000000-0005-0000-0000-000055020000}"/>
    <cellStyle name="40% - Акцент6 9 2" xfId="618" xr:uid="{00000000-0005-0000-0000-000056020000}"/>
    <cellStyle name="40% - Акцент6 9 3" xfId="619" xr:uid="{00000000-0005-0000-0000-000057020000}"/>
    <cellStyle name="60% - Акцент1 10" xfId="620" xr:uid="{00000000-0005-0000-0000-000058020000}"/>
    <cellStyle name="60% - Акцент1 10 2" xfId="621" xr:uid="{00000000-0005-0000-0000-000059020000}"/>
    <cellStyle name="60% - Акцент1 10 3" xfId="622" xr:uid="{00000000-0005-0000-0000-00005A020000}"/>
    <cellStyle name="60% - Акцент1 11" xfId="623" xr:uid="{00000000-0005-0000-0000-00005B020000}"/>
    <cellStyle name="60% - Акцент1 11 2" xfId="624" xr:uid="{00000000-0005-0000-0000-00005C020000}"/>
    <cellStyle name="60% - Акцент1 11 3" xfId="625" xr:uid="{00000000-0005-0000-0000-00005D020000}"/>
    <cellStyle name="60% - Акцент1 12" xfId="626" xr:uid="{00000000-0005-0000-0000-00005E020000}"/>
    <cellStyle name="60% - Акцент1 12 2" xfId="627" xr:uid="{00000000-0005-0000-0000-00005F020000}"/>
    <cellStyle name="60% - Акцент1 12 3" xfId="628" xr:uid="{00000000-0005-0000-0000-000060020000}"/>
    <cellStyle name="60% - Акцент1 13" xfId="629" xr:uid="{00000000-0005-0000-0000-000061020000}"/>
    <cellStyle name="60% - Акцент1 13 2" xfId="630" xr:uid="{00000000-0005-0000-0000-000062020000}"/>
    <cellStyle name="60% - Акцент1 13 3" xfId="631" xr:uid="{00000000-0005-0000-0000-000063020000}"/>
    <cellStyle name="60% - Акцент1 14" xfId="632" xr:uid="{00000000-0005-0000-0000-000064020000}"/>
    <cellStyle name="60% - Акцент1 14 2" xfId="633" xr:uid="{00000000-0005-0000-0000-000065020000}"/>
    <cellStyle name="60% - Акцент1 14 3" xfId="634" xr:uid="{00000000-0005-0000-0000-000066020000}"/>
    <cellStyle name="60% - Акцент1 15" xfId="635" xr:uid="{00000000-0005-0000-0000-000067020000}"/>
    <cellStyle name="60% - Акцент1 15 2" xfId="636" xr:uid="{00000000-0005-0000-0000-000068020000}"/>
    <cellStyle name="60% - Акцент1 15 3" xfId="637" xr:uid="{00000000-0005-0000-0000-000069020000}"/>
    <cellStyle name="60% - Акцент1 16" xfId="638" xr:uid="{00000000-0005-0000-0000-00006A020000}"/>
    <cellStyle name="60% - Акцент1 16 2" xfId="639" xr:uid="{00000000-0005-0000-0000-00006B020000}"/>
    <cellStyle name="60% - Акцент1 16 3" xfId="640" xr:uid="{00000000-0005-0000-0000-00006C020000}"/>
    <cellStyle name="60% - Акцент1 17" xfId="641" xr:uid="{00000000-0005-0000-0000-00006D020000}"/>
    <cellStyle name="60% - Акцент1 17 2" xfId="642" xr:uid="{00000000-0005-0000-0000-00006E020000}"/>
    <cellStyle name="60% - Акцент1 17 3" xfId="643" xr:uid="{00000000-0005-0000-0000-00006F020000}"/>
    <cellStyle name="60% - Акцент1 18" xfId="644" xr:uid="{00000000-0005-0000-0000-000070020000}"/>
    <cellStyle name="60% - Акцент1 19" xfId="645" xr:uid="{00000000-0005-0000-0000-000071020000}"/>
    <cellStyle name="60% - Акцент1 2" xfId="646" xr:uid="{00000000-0005-0000-0000-000072020000}"/>
    <cellStyle name="60% - Акцент1 2 2" xfId="647" xr:uid="{00000000-0005-0000-0000-000073020000}"/>
    <cellStyle name="60% - Акцент1 2 3" xfId="648" xr:uid="{00000000-0005-0000-0000-000074020000}"/>
    <cellStyle name="60% - Акцент1 3" xfId="649" xr:uid="{00000000-0005-0000-0000-000075020000}"/>
    <cellStyle name="60% - Акцент1 3 2" xfId="650" xr:uid="{00000000-0005-0000-0000-000076020000}"/>
    <cellStyle name="60% - Акцент1 3 3" xfId="651" xr:uid="{00000000-0005-0000-0000-000077020000}"/>
    <cellStyle name="60% - Акцент1 4" xfId="652" xr:uid="{00000000-0005-0000-0000-000078020000}"/>
    <cellStyle name="60% - Акцент1 4 2" xfId="653" xr:uid="{00000000-0005-0000-0000-000079020000}"/>
    <cellStyle name="60% - Акцент1 4 3" xfId="654" xr:uid="{00000000-0005-0000-0000-00007A020000}"/>
    <cellStyle name="60% - Акцент1 5" xfId="655" xr:uid="{00000000-0005-0000-0000-00007B020000}"/>
    <cellStyle name="60% - Акцент1 5 2" xfId="656" xr:uid="{00000000-0005-0000-0000-00007C020000}"/>
    <cellStyle name="60% - Акцент1 5 3" xfId="657" xr:uid="{00000000-0005-0000-0000-00007D020000}"/>
    <cellStyle name="60% - Акцент1 6" xfId="658" xr:uid="{00000000-0005-0000-0000-00007E020000}"/>
    <cellStyle name="60% - Акцент1 6 2" xfId="659" xr:uid="{00000000-0005-0000-0000-00007F020000}"/>
    <cellStyle name="60% - Акцент1 6 3" xfId="660" xr:uid="{00000000-0005-0000-0000-000080020000}"/>
    <cellStyle name="60% - Акцент1 7" xfId="661" xr:uid="{00000000-0005-0000-0000-000081020000}"/>
    <cellStyle name="60% - Акцент1 7 2" xfId="662" xr:uid="{00000000-0005-0000-0000-000082020000}"/>
    <cellStyle name="60% - Акцент1 7 3" xfId="663" xr:uid="{00000000-0005-0000-0000-000083020000}"/>
    <cellStyle name="60% - Акцент1 8" xfId="664" xr:uid="{00000000-0005-0000-0000-000084020000}"/>
    <cellStyle name="60% - Акцент1 8 2" xfId="665" xr:uid="{00000000-0005-0000-0000-000085020000}"/>
    <cellStyle name="60% - Акцент1 8 3" xfId="666" xr:uid="{00000000-0005-0000-0000-000086020000}"/>
    <cellStyle name="60% - Акцент1 9" xfId="667" xr:uid="{00000000-0005-0000-0000-000087020000}"/>
    <cellStyle name="60% - Акцент1 9 2" xfId="668" xr:uid="{00000000-0005-0000-0000-000088020000}"/>
    <cellStyle name="60% - Акцент1 9 3" xfId="669" xr:uid="{00000000-0005-0000-0000-000089020000}"/>
    <cellStyle name="60% - Акцент2 10" xfId="670" xr:uid="{00000000-0005-0000-0000-00008A020000}"/>
    <cellStyle name="60% - Акцент2 10 2" xfId="671" xr:uid="{00000000-0005-0000-0000-00008B020000}"/>
    <cellStyle name="60% - Акцент2 10 3" xfId="672" xr:uid="{00000000-0005-0000-0000-00008C020000}"/>
    <cellStyle name="60% - Акцент2 11" xfId="673" xr:uid="{00000000-0005-0000-0000-00008D020000}"/>
    <cellStyle name="60% - Акцент2 11 2" xfId="674" xr:uid="{00000000-0005-0000-0000-00008E020000}"/>
    <cellStyle name="60% - Акцент2 11 3" xfId="675" xr:uid="{00000000-0005-0000-0000-00008F020000}"/>
    <cellStyle name="60% - Акцент2 12" xfId="676" xr:uid="{00000000-0005-0000-0000-000090020000}"/>
    <cellStyle name="60% - Акцент2 12 2" xfId="677" xr:uid="{00000000-0005-0000-0000-000091020000}"/>
    <cellStyle name="60% - Акцент2 12 3" xfId="678" xr:uid="{00000000-0005-0000-0000-000092020000}"/>
    <cellStyle name="60% - Акцент2 13" xfId="679" xr:uid="{00000000-0005-0000-0000-000093020000}"/>
    <cellStyle name="60% - Акцент2 13 2" xfId="680" xr:uid="{00000000-0005-0000-0000-000094020000}"/>
    <cellStyle name="60% - Акцент2 13 3" xfId="681" xr:uid="{00000000-0005-0000-0000-000095020000}"/>
    <cellStyle name="60% - Акцент2 14" xfId="682" xr:uid="{00000000-0005-0000-0000-000096020000}"/>
    <cellStyle name="60% - Акцент2 14 2" xfId="683" xr:uid="{00000000-0005-0000-0000-000097020000}"/>
    <cellStyle name="60% - Акцент2 14 3" xfId="684" xr:uid="{00000000-0005-0000-0000-000098020000}"/>
    <cellStyle name="60% - Акцент2 15" xfId="685" xr:uid="{00000000-0005-0000-0000-000099020000}"/>
    <cellStyle name="60% - Акцент2 15 2" xfId="686" xr:uid="{00000000-0005-0000-0000-00009A020000}"/>
    <cellStyle name="60% - Акцент2 15 3" xfId="687" xr:uid="{00000000-0005-0000-0000-00009B020000}"/>
    <cellStyle name="60% - Акцент2 16" xfId="688" xr:uid="{00000000-0005-0000-0000-00009C020000}"/>
    <cellStyle name="60% - Акцент2 16 2" xfId="689" xr:uid="{00000000-0005-0000-0000-00009D020000}"/>
    <cellStyle name="60% - Акцент2 16 3" xfId="690" xr:uid="{00000000-0005-0000-0000-00009E020000}"/>
    <cellStyle name="60% - Акцент2 17" xfId="691" xr:uid="{00000000-0005-0000-0000-00009F020000}"/>
    <cellStyle name="60% - Акцент2 17 2" xfId="692" xr:uid="{00000000-0005-0000-0000-0000A0020000}"/>
    <cellStyle name="60% - Акцент2 17 3" xfId="693" xr:uid="{00000000-0005-0000-0000-0000A1020000}"/>
    <cellStyle name="60% - Акцент2 18" xfId="694" xr:uid="{00000000-0005-0000-0000-0000A2020000}"/>
    <cellStyle name="60% - Акцент2 19" xfId="695" xr:uid="{00000000-0005-0000-0000-0000A3020000}"/>
    <cellStyle name="60% - Акцент2 2" xfId="696" xr:uid="{00000000-0005-0000-0000-0000A4020000}"/>
    <cellStyle name="60% - Акцент2 2 2" xfId="697" xr:uid="{00000000-0005-0000-0000-0000A5020000}"/>
    <cellStyle name="60% - Акцент2 2 3" xfId="698" xr:uid="{00000000-0005-0000-0000-0000A6020000}"/>
    <cellStyle name="60% - Акцент2 3" xfId="699" xr:uid="{00000000-0005-0000-0000-0000A7020000}"/>
    <cellStyle name="60% - Акцент2 3 2" xfId="700" xr:uid="{00000000-0005-0000-0000-0000A8020000}"/>
    <cellStyle name="60% - Акцент2 3 3" xfId="701" xr:uid="{00000000-0005-0000-0000-0000A9020000}"/>
    <cellStyle name="60% - Акцент2 4" xfId="702" xr:uid="{00000000-0005-0000-0000-0000AA020000}"/>
    <cellStyle name="60% - Акцент2 4 2" xfId="703" xr:uid="{00000000-0005-0000-0000-0000AB020000}"/>
    <cellStyle name="60% - Акцент2 4 3" xfId="704" xr:uid="{00000000-0005-0000-0000-0000AC020000}"/>
    <cellStyle name="60% - Акцент2 5" xfId="705" xr:uid="{00000000-0005-0000-0000-0000AD020000}"/>
    <cellStyle name="60% - Акцент2 5 2" xfId="706" xr:uid="{00000000-0005-0000-0000-0000AE020000}"/>
    <cellStyle name="60% - Акцент2 5 3" xfId="707" xr:uid="{00000000-0005-0000-0000-0000AF020000}"/>
    <cellStyle name="60% - Акцент2 6" xfId="708" xr:uid="{00000000-0005-0000-0000-0000B0020000}"/>
    <cellStyle name="60% - Акцент2 6 2" xfId="709" xr:uid="{00000000-0005-0000-0000-0000B1020000}"/>
    <cellStyle name="60% - Акцент2 6 3" xfId="710" xr:uid="{00000000-0005-0000-0000-0000B2020000}"/>
    <cellStyle name="60% - Акцент2 7" xfId="711" xr:uid="{00000000-0005-0000-0000-0000B3020000}"/>
    <cellStyle name="60% - Акцент2 7 2" xfId="712" xr:uid="{00000000-0005-0000-0000-0000B4020000}"/>
    <cellStyle name="60% - Акцент2 7 3" xfId="713" xr:uid="{00000000-0005-0000-0000-0000B5020000}"/>
    <cellStyle name="60% - Акцент2 8" xfId="714" xr:uid="{00000000-0005-0000-0000-0000B6020000}"/>
    <cellStyle name="60% - Акцент2 8 2" xfId="715" xr:uid="{00000000-0005-0000-0000-0000B7020000}"/>
    <cellStyle name="60% - Акцент2 8 3" xfId="716" xr:uid="{00000000-0005-0000-0000-0000B8020000}"/>
    <cellStyle name="60% - Акцент2 9" xfId="717" xr:uid="{00000000-0005-0000-0000-0000B9020000}"/>
    <cellStyle name="60% - Акцент2 9 2" xfId="718" xr:uid="{00000000-0005-0000-0000-0000BA020000}"/>
    <cellStyle name="60% - Акцент2 9 3" xfId="719" xr:uid="{00000000-0005-0000-0000-0000BB020000}"/>
    <cellStyle name="60% - Акцент3 10" xfId="720" xr:uid="{00000000-0005-0000-0000-0000BC020000}"/>
    <cellStyle name="60% - Акцент3 10 2" xfId="721" xr:uid="{00000000-0005-0000-0000-0000BD020000}"/>
    <cellStyle name="60% - Акцент3 10 3" xfId="722" xr:uid="{00000000-0005-0000-0000-0000BE020000}"/>
    <cellStyle name="60% - Акцент3 11" xfId="723" xr:uid="{00000000-0005-0000-0000-0000BF020000}"/>
    <cellStyle name="60% - Акцент3 11 2" xfId="724" xr:uid="{00000000-0005-0000-0000-0000C0020000}"/>
    <cellStyle name="60% - Акцент3 11 3" xfId="725" xr:uid="{00000000-0005-0000-0000-0000C1020000}"/>
    <cellStyle name="60% - Акцент3 12" xfId="726" xr:uid="{00000000-0005-0000-0000-0000C2020000}"/>
    <cellStyle name="60% - Акцент3 12 2" xfId="727" xr:uid="{00000000-0005-0000-0000-0000C3020000}"/>
    <cellStyle name="60% - Акцент3 12 3" xfId="728" xr:uid="{00000000-0005-0000-0000-0000C4020000}"/>
    <cellStyle name="60% - Акцент3 13" xfId="729" xr:uid="{00000000-0005-0000-0000-0000C5020000}"/>
    <cellStyle name="60% - Акцент3 13 2" xfId="730" xr:uid="{00000000-0005-0000-0000-0000C6020000}"/>
    <cellStyle name="60% - Акцент3 13 3" xfId="731" xr:uid="{00000000-0005-0000-0000-0000C7020000}"/>
    <cellStyle name="60% - Акцент3 14" xfId="732" xr:uid="{00000000-0005-0000-0000-0000C8020000}"/>
    <cellStyle name="60% - Акцент3 14 2" xfId="733" xr:uid="{00000000-0005-0000-0000-0000C9020000}"/>
    <cellStyle name="60% - Акцент3 14 3" xfId="734" xr:uid="{00000000-0005-0000-0000-0000CA020000}"/>
    <cellStyle name="60% - Акцент3 15" xfId="735" xr:uid="{00000000-0005-0000-0000-0000CB020000}"/>
    <cellStyle name="60% - Акцент3 15 2" xfId="736" xr:uid="{00000000-0005-0000-0000-0000CC020000}"/>
    <cellStyle name="60% - Акцент3 15 3" xfId="737" xr:uid="{00000000-0005-0000-0000-0000CD020000}"/>
    <cellStyle name="60% - Акцент3 16" xfId="738" xr:uid="{00000000-0005-0000-0000-0000CE020000}"/>
    <cellStyle name="60% - Акцент3 16 2" xfId="739" xr:uid="{00000000-0005-0000-0000-0000CF020000}"/>
    <cellStyle name="60% - Акцент3 16 3" xfId="740" xr:uid="{00000000-0005-0000-0000-0000D0020000}"/>
    <cellStyle name="60% - Акцент3 17" xfId="741" xr:uid="{00000000-0005-0000-0000-0000D1020000}"/>
    <cellStyle name="60% - Акцент3 17 2" xfId="742" xr:uid="{00000000-0005-0000-0000-0000D2020000}"/>
    <cellStyle name="60% - Акцент3 17 3" xfId="743" xr:uid="{00000000-0005-0000-0000-0000D3020000}"/>
    <cellStyle name="60% - Акцент3 18" xfId="744" xr:uid="{00000000-0005-0000-0000-0000D4020000}"/>
    <cellStyle name="60% - Акцент3 19" xfId="745" xr:uid="{00000000-0005-0000-0000-0000D5020000}"/>
    <cellStyle name="60% - Акцент3 2" xfId="746" xr:uid="{00000000-0005-0000-0000-0000D6020000}"/>
    <cellStyle name="60% - Акцент3 2 2" xfId="747" xr:uid="{00000000-0005-0000-0000-0000D7020000}"/>
    <cellStyle name="60% - Акцент3 2 3" xfId="748" xr:uid="{00000000-0005-0000-0000-0000D8020000}"/>
    <cellStyle name="60% - Акцент3 3" xfId="749" xr:uid="{00000000-0005-0000-0000-0000D9020000}"/>
    <cellStyle name="60% - Акцент3 3 2" xfId="750" xr:uid="{00000000-0005-0000-0000-0000DA020000}"/>
    <cellStyle name="60% - Акцент3 3 3" xfId="751" xr:uid="{00000000-0005-0000-0000-0000DB020000}"/>
    <cellStyle name="60% - Акцент3 4" xfId="752" xr:uid="{00000000-0005-0000-0000-0000DC020000}"/>
    <cellStyle name="60% - Акцент3 4 2" xfId="753" xr:uid="{00000000-0005-0000-0000-0000DD020000}"/>
    <cellStyle name="60% - Акцент3 4 3" xfId="754" xr:uid="{00000000-0005-0000-0000-0000DE020000}"/>
    <cellStyle name="60% - Акцент3 5" xfId="755" xr:uid="{00000000-0005-0000-0000-0000DF020000}"/>
    <cellStyle name="60% - Акцент3 5 2" xfId="756" xr:uid="{00000000-0005-0000-0000-0000E0020000}"/>
    <cellStyle name="60% - Акцент3 5 3" xfId="757" xr:uid="{00000000-0005-0000-0000-0000E1020000}"/>
    <cellStyle name="60% - Акцент3 6" xfId="758" xr:uid="{00000000-0005-0000-0000-0000E2020000}"/>
    <cellStyle name="60% - Акцент3 6 2" xfId="759" xr:uid="{00000000-0005-0000-0000-0000E3020000}"/>
    <cellStyle name="60% - Акцент3 6 3" xfId="760" xr:uid="{00000000-0005-0000-0000-0000E4020000}"/>
    <cellStyle name="60% - Акцент3 7" xfId="761" xr:uid="{00000000-0005-0000-0000-0000E5020000}"/>
    <cellStyle name="60% - Акцент3 7 2" xfId="762" xr:uid="{00000000-0005-0000-0000-0000E6020000}"/>
    <cellStyle name="60% - Акцент3 7 3" xfId="763" xr:uid="{00000000-0005-0000-0000-0000E7020000}"/>
    <cellStyle name="60% - Акцент3 8" xfId="764" xr:uid="{00000000-0005-0000-0000-0000E8020000}"/>
    <cellStyle name="60% - Акцент3 8 2" xfId="765" xr:uid="{00000000-0005-0000-0000-0000E9020000}"/>
    <cellStyle name="60% - Акцент3 8 3" xfId="766" xr:uid="{00000000-0005-0000-0000-0000EA020000}"/>
    <cellStyle name="60% - Акцент3 9" xfId="767" xr:uid="{00000000-0005-0000-0000-0000EB020000}"/>
    <cellStyle name="60% - Акцент3 9 2" xfId="768" xr:uid="{00000000-0005-0000-0000-0000EC020000}"/>
    <cellStyle name="60% - Акцент3 9 3" xfId="769" xr:uid="{00000000-0005-0000-0000-0000ED020000}"/>
    <cellStyle name="60% - Акцент4 10" xfId="770" xr:uid="{00000000-0005-0000-0000-0000EE020000}"/>
    <cellStyle name="60% - Акцент4 10 2" xfId="771" xr:uid="{00000000-0005-0000-0000-0000EF020000}"/>
    <cellStyle name="60% - Акцент4 10 3" xfId="772" xr:uid="{00000000-0005-0000-0000-0000F0020000}"/>
    <cellStyle name="60% - Акцент4 11" xfId="773" xr:uid="{00000000-0005-0000-0000-0000F1020000}"/>
    <cellStyle name="60% - Акцент4 11 2" xfId="774" xr:uid="{00000000-0005-0000-0000-0000F2020000}"/>
    <cellStyle name="60% - Акцент4 11 3" xfId="775" xr:uid="{00000000-0005-0000-0000-0000F3020000}"/>
    <cellStyle name="60% - Акцент4 12" xfId="776" xr:uid="{00000000-0005-0000-0000-0000F4020000}"/>
    <cellStyle name="60% - Акцент4 12 2" xfId="777" xr:uid="{00000000-0005-0000-0000-0000F5020000}"/>
    <cellStyle name="60% - Акцент4 12 3" xfId="778" xr:uid="{00000000-0005-0000-0000-0000F6020000}"/>
    <cellStyle name="60% - Акцент4 13" xfId="779" xr:uid="{00000000-0005-0000-0000-0000F7020000}"/>
    <cellStyle name="60% - Акцент4 13 2" xfId="780" xr:uid="{00000000-0005-0000-0000-0000F8020000}"/>
    <cellStyle name="60% - Акцент4 13 3" xfId="781" xr:uid="{00000000-0005-0000-0000-0000F9020000}"/>
    <cellStyle name="60% - Акцент4 14" xfId="782" xr:uid="{00000000-0005-0000-0000-0000FA020000}"/>
    <cellStyle name="60% - Акцент4 14 2" xfId="783" xr:uid="{00000000-0005-0000-0000-0000FB020000}"/>
    <cellStyle name="60% - Акцент4 14 3" xfId="784" xr:uid="{00000000-0005-0000-0000-0000FC020000}"/>
    <cellStyle name="60% - Акцент4 15" xfId="785" xr:uid="{00000000-0005-0000-0000-0000FD020000}"/>
    <cellStyle name="60% - Акцент4 15 2" xfId="786" xr:uid="{00000000-0005-0000-0000-0000FE020000}"/>
    <cellStyle name="60% - Акцент4 15 3" xfId="787" xr:uid="{00000000-0005-0000-0000-0000FF020000}"/>
    <cellStyle name="60% - Акцент4 16" xfId="788" xr:uid="{00000000-0005-0000-0000-000000030000}"/>
    <cellStyle name="60% - Акцент4 16 2" xfId="789" xr:uid="{00000000-0005-0000-0000-000001030000}"/>
    <cellStyle name="60% - Акцент4 16 3" xfId="790" xr:uid="{00000000-0005-0000-0000-000002030000}"/>
    <cellStyle name="60% - Акцент4 17" xfId="791" xr:uid="{00000000-0005-0000-0000-000003030000}"/>
    <cellStyle name="60% - Акцент4 17 2" xfId="792" xr:uid="{00000000-0005-0000-0000-000004030000}"/>
    <cellStyle name="60% - Акцент4 17 3" xfId="793" xr:uid="{00000000-0005-0000-0000-000005030000}"/>
    <cellStyle name="60% - Акцент4 18" xfId="794" xr:uid="{00000000-0005-0000-0000-000006030000}"/>
    <cellStyle name="60% - Акцент4 19" xfId="795" xr:uid="{00000000-0005-0000-0000-000007030000}"/>
    <cellStyle name="60% - Акцент4 2" xfId="796" xr:uid="{00000000-0005-0000-0000-000008030000}"/>
    <cellStyle name="60% - Акцент4 2 2" xfId="797" xr:uid="{00000000-0005-0000-0000-000009030000}"/>
    <cellStyle name="60% - Акцент4 2 3" xfId="798" xr:uid="{00000000-0005-0000-0000-00000A030000}"/>
    <cellStyle name="60% - Акцент4 3" xfId="799" xr:uid="{00000000-0005-0000-0000-00000B030000}"/>
    <cellStyle name="60% - Акцент4 3 2" xfId="800" xr:uid="{00000000-0005-0000-0000-00000C030000}"/>
    <cellStyle name="60% - Акцент4 3 3" xfId="801" xr:uid="{00000000-0005-0000-0000-00000D030000}"/>
    <cellStyle name="60% - Акцент4 4" xfId="802" xr:uid="{00000000-0005-0000-0000-00000E030000}"/>
    <cellStyle name="60% - Акцент4 4 2" xfId="803" xr:uid="{00000000-0005-0000-0000-00000F030000}"/>
    <cellStyle name="60% - Акцент4 4 3" xfId="804" xr:uid="{00000000-0005-0000-0000-000010030000}"/>
    <cellStyle name="60% - Акцент4 5" xfId="805" xr:uid="{00000000-0005-0000-0000-000011030000}"/>
    <cellStyle name="60% - Акцент4 5 2" xfId="806" xr:uid="{00000000-0005-0000-0000-000012030000}"/>
    <cellStyle name="60% - Акцент4 5 3" xfId="807" xr:uid="{00000000-0005-0000-0000-000013030000}"/>
    <cellStyle name="60% - Акцент4 6" xfId="808" xr:uid="{00000000-0005-0000-0000-000014030000}"/>
    <cellStyle name="60% - Акцент4 6 2" xfId="809" xr:uid="{00000000-0005-0000-0000-000015030000}"/>
    <cellStyle name="60% - Акцент4 6 3" xfId="810" xr:uid="{00000000-0005-0000-0000-000016030000}"/>
    <cellStyle name="60% - Акцент4 7" xfId="811" xr:uid="{00000000-0005-0000-0000-000017030000}"/>
    <cellStyle name="60% - Акцент4 7 2" xfId="812" xr:uid="{00000000-0005-0000-0000-000018030000}"/>
    <cellStyle name="60% - Акцент4 7 3" xfId="813" xr:uid="{00000000-0005-0000-0000-000019030000}"/>
    <cellStyle name="60% - Акцент4 8" xfId="814" xr:uid="{00000000-0005-0000-0000-00001A030000}"/>
    <cellStyle name="60% - Акцент4 8 2" xfId="815" xr:uid="{00000000-0005-0000-0000-00001B030000}"/>
    <cellStyle name="60% - Акцент4 8 3" xfId="816" xr:uid="{00000000-0005-0000-0000-00001C030000}"/>
    <cellStyle name="60% - Акцент4 9" xfId="817" xr:uid="{00000000-0005-0000-0000-00001D030000}"/>
    <cellStyle name="60% - Акцент4 9 2" xfId="818" xr:uid="{00000000-0005-0000-0000-00001E030000}"/>
    <cellStyle name="60% - Акцент4 9 3" xfId="819" xr:uid="{00000000-0005-0000-0000-00001F030000}"/>
    <cellStyle name="60% - Акцент5 10" xfId="820" xr:uid="{00000000-0005-0000-0000-000020030000}"/>
    <cellStyle name="60% - Акцент5 10 2" xfId="821" xr:uid="{00000000-0005-0000-0000-000021030000}"/>
    <cellStyle name="60% - Акцент5 10 3" xfId="822" xr:uid="{00000000-0005-0000-0000-000022030000}"/>
    <cellStyle name="60% - Акцент5 11" xfId="823" xr:uid="{00000000-0005-0000-0000-000023030000}"/>
    <cellStyle name="60% - Акцент5 11 2" xfId="824" xr:uid="{00000000-0005-0000-0000-000024030000}"/>
    <cellStyle name="60% - Акцент5 11 3" xfId="825" xr:uid="{00000000-0005-0000-0000-000025030000}"/>
    <cellStyle name="60% - Акцент5 12" xfId="826" xr:uid="{00000000-0005-0000-0000-000026030000}"/>
    <cellStyle name="60% - Акцент5 12 2" xfId="827" xr:uid="{00000000-0005-0000-0000-000027030000}"/>
    <cellStyle name="60% - Акцент5 12 3" xfId="828" xr:uid="{00000000-0005-0000-0000-000028030000}"/>
    <cellStyle name="60% - Акцент5 13" xfId="829" xr:uid="{00000000-0005-0000-0000-000029030000}"/>
    <cellStyle name="60% - Акцент5 13 2" xfId="830" xr:uid="{00000000-0005-0000-0000-00002A030000}"/>
    <cellStyle name="60% - Акцент5 13 3" xfId="831" xr:uid="{00000000-0005-0000-0000-00002B030000}"/>
    <cellStyle name="60% - Акцент5 14" xfId="832" xr:uid="{00000000-0005-0000-0000-00002C030000}"/>
    <cellStyle name="60% - Акцент5 14 2" xfId="833" xr:uid="{00000000-0005-0000-0000-00002D030000}"/>
    <cellStyle name="60% - Акцент5 14 3" xfId="834" xr:uid="{00000000-0005-0000-0000-00002E030000}"/>
    <cellStyle name="60% - Акцент5 15" xfId="835" xr:uid="{00000000-0005-0000-0000-00002F030000}"/>
    <cellStyle name="60% - Акцент5 15 2" xfId="836" xr:uid="{00000000-0005-0000-0000-000030030000}"/>
    <cellStyle name="60% - Акцент5 15 3" xfId="837" xr:uid="{00000000-0005-0000-0000-000031030000}"/>
    <cellStyle name="60% - Акцент5 16" xfId="838" xr:uid="{00000000-0005-0000-0000-000032030000}"/>
    <cellStyle name="60% - Акцент5 16 2" xfId="839" xr:uid="{00000000-0005-0000-0000-000033030000}"/>
    <cellStyle name="60% - Акцент5 16 3" xfId="840" xr:uid="{00000000-0005-0000-0000-000034030000}"/>
    <cellStyle name="60% - Акцент5 17" xfId="841" xr:uid="{00000000-0005-0000-0000-000035030000}"/>
    <cellStyle name="60% - Акцент5 17 2" xfId="842" xr:uid="{00000000-0005-0000-0000-000036030000}"/>
    <cellStyle name="60% - Акцент5 17 3" xfId="843" xr:uid="{00000000-0005-0000-0000-000037030000}"/>
    <cellStyle name="60% - Акцент5 18" xfId="844" xr:uid="{00000000-0005-0000-0000-000038030000}"/>
    <cellStyle name="60% - Акцент5 19" xfId="845" xr:uid="{00000000-0005-0000-0000-000039030000}"/>
    <cellStyle name="60% - Акцент5 2" xfId="846" xr:uid="{00000000-0005-0000-0000-00003A030000}"/>
    <cellStyle name="60% - Акцент5 2 2" xfId="847" xr:uid="{00000000-0005-0000-0000-00003B030000}"/>
    <cellStyle name="60% - Акцент5 2 3" xfId="848" xr:uid="{00000000-0005-0000-0000-00003C030000}"/>
    <cellStyle name="60% - Акцент5 3" xfId="849" xr:uid="{00000000-0005-0000-0000-00003D030000}"/>
    <cellStyle name="60% - Акцент5 3 2" xfId="850" xr:uid="{00000000-0005-0000-0000-00003E030000}"/>
    <cellStyle name="60% - Акцент5 3 3" xfId="851" xr:uid="{00000000-0005-0000-0000-00003F030000}"/>
    <cellStyle name="60% - Акцент5 4" xfId="852" xr:uid="{00000000-0005-0000-0000-000040030000}"/>
    <cellStyle name="60% - Акцент5 4 2" xfId="853" xr:uid="{00000000-0005-0000-0000-000041030000}"/>
    <cellStyle name="60% - Акцент5 4 3" xfId="854" xr:uid="{00000000-0005-0000-0000-000042030000}"/>
    <cellStyle name="60% - Акцент5 5" xfId="855" xr:uid="{00000000-0005-0000-0000-000043030000}"/>
    <cellStyle name="60% - Акцент5 5 2" xfId="856" xr:uid="{00000000-0005-0000-0000-000044030000}"/>
    <cellStyle name="60% - Акцент5 5 3" xfId="857" xr:uid="{00000000-0005-0000-0000-000045030000}"/>
    <cellStyle name="60% - Акцент5 6" xfId="858" xr:uid="{00000000-0005-0000-0000-000046030000}"/>
    <cellStyle name="60% - Акцент5 6 2" xfId="859" xr:uid="{00000000-0005-0000-0000-000047030000}"/>
    <cellStyle name="60% - Акцент5 6 3" xfId="860" xr:uid="{00000000-0005-0000-0000-000048030000}"/>
    <cellStyle name="60% - Акцент5 7" xfId="861" xr:uid="{00000000-0005-0000-0000-000049030000}"/>
    <cellStyle name="60% - Акцент5 7 2" xfId="862" xr:uid="{00000000-0005-0000-0000-00004A030000}"/>
    <cellStyle name="60% - Акцент5 7 3" xfId="863" xr:uid="{00000000-0005-0000-0000-00004B030000}"/>
    <cellStyle name="60% - Акцент5 8" xfId="864" xr:uid="{00000000-0005-0000-0000-00004C030000}"/>
    <cellStyle name="60% - Акцент5 8 2" xfId="865" xr:uid="{00000000-0005-0000-0000-00004D030000}"/>
    <cellStyle name="60% - Акцент5 8 3" xfId="866" xr:uid="{00000000-0005-0000-0000-00004E030000}"/>
    <cellStyle name="60% - Акцент5 9" xfId="867" xr:uid="{00000000-0005-0000-0000-00004F030000}"/>
    <cellStyle name="60% - Акцент5 9 2" xfId="868" xr:uid="{00000000-0005-0000-0000-000050030000}"/>
    <cellStyle name="60% - Акцент5 9 3" xfId="869" xr:uid="{00000000-0005-0000-0000-000051030000}"/>
    <cellStyle name="60% - Акцент6 10" xfId="870" xr:uid="{00000000-0005-0000-0000-000052030000}"/>
    <cellStyle name="60% - Акцент6 10 2" xfId="871" xr:uid="{00000000-0005-0000-0000-000053030000}"/>
    <cellStyle name="60% - Акцент6 10 3" xfId="872" xr:uid="{00000000-0005-0000-0000-000054030000}"/>
    <cellStyle name="60% - Акцент6 11" xfId="873" xr:uid="{00000000-0005-0000-0000-000055030000}"/>
    <cellStyle name="60% - Акцент6 11 2" xfId="874" xr:uid="{00000000-0005-0000-0000-000056030000}"/>
    <cellStyle name="60% - Акцент6 11 3" xfId="875" xr:uid="{00000000-0005-0000-0000-000057030000}"/>
    <cellStyle name="60% - Акцент6 12" xfId="876" xr:uid="{00000000-0005-0000-0000-000058030000}"/>
    <cellStyle name="60% - Акцент6 12 2" xfId="877" xr:uid="{00000000-0005-0000-0000-000059030000}"/>
    <cellStyle name="60% - Акцент6 12 3" xfId="878" xr:uid="{00000000-0005-0000-0000-00005A030000}"/>
    <cellStyle name="60% - Акцент6 13" xfId="879" xr:uid="{00000000-0005-0000-0000-00005B030000}"/>
    <cellStyle name="60% - Акцент6 13 2" xfId="880" xr:uid="{00000000-0005-0000-0000-00005C030000}"/>
    <cellStyle name="60% - Акцент6 13 3" xfId="881" xr:uid="{00000000-0005-0000-0000-00005D030000}"/>
    <cellStyle name="60% - Акцент6 14" xfId="882" xr:uid="{00000000-0005-0000-0000-00005E030000}"/>
    <cellStyle name="60% - Акцент6 14 2" xfId="883" xr:uid="{00000000-0005-0000-0000-00005F030000}"/>
    <cellStyle name="60% - Акцент6 14 3" xfId="884" xr:uid="{00000000-0005-0000-0000-000060030000}"/>
    <cellStyle name="60% - Акцент6 15" xfId="885" xr:uid="{00000000-0005-0000-0000-000061030000}"/>
    <cellStyle name="60% - Акцент6 15 2" xfId="886" xr:uid="{00000000-0005-0000-0000-000062030000}"/>
    <cellStyle name="60% - Акцент6 15 3" xfId="887" xr:uid="{00000000-0005-0000-0000-000063030000}"/>
    <cellStyle name="60% - Акцент6 16" xfId="888" xr:uid="{00000000-0005-0000-0000-000064030000}"/>
    <cellStyle name="60% - Акцент6 16 2" xfId="889" xr:uid="{00000000-0005-0000-0000-000065030000}"/>
    <cellStyle name="60% - Акцент6 16 3" xfId="890" xr:uid="{00000000-0005-0000-0000-000066030000}"/>
    <cellStyle name="60% - Акцент6 17" xfId="891" xr:uid="{00000000-0005-0000-0000-000067030000}"/>
    <cellStyle name="60% - Акцент6 17 2" xfId="892" xr:uid="{00000000-0005-0000-0000-000068030000}"/>
    <cellStyle name="60% - Акцент6 17 3" xfId="893" xr:uid="{00000000-0005-0000-0000-000069030000}"/>
    <cellStyle name="60% - Акцент6 18" xfId="894" xr:uid="{00000000-0005-0000-0000-00006A030000}"/>
    <cellStyle name="60% - Акцент6 19" xfId="895" xr:uid="{00000000-0005-0000-0000-00006B030000}"/>
    <cellStyle name="60% - Акцент6 2" xfId="896" xr:uid="{00000000-0005-0000-0000-00006C030000}"/>
    <cellStyle name="60% - Акцент6 2 2" xfId="897" xr:uid="{00000000-0005-0000-0000-00006D030000}"/>
    <cellStyle name="60% - Акцент6 2 3" xfId="898" xr:uid="{00000000-0005-0000-0000-00006E030000}"/>
    <cellStyle name="60% - Акцент6 3" xfId="899" xr:uid="{00000000-0005-0000-0000-00006F030000}"/>
    <cellStyle name="60% - Акцент6 3 2" xfId="900" xr:uid="{00000000-0005-0000-0000-000070030000}"/>
    <cellStyle name="60% - Акцент6 3 3" xfId="901" xr:uid="{00000000-0005-0000-0000-000071030000}"/>
    <cellStyle name="60% - Акцент6 4" xfId="902" xr:uid="{00000000-0005-0000-0000-000072030000}"/>
    <cellStyle name="60% - Акцент6 4 2" xfId="903" xr:uid="{00000000-0005-0000-0000-000073030000}"/>
    <cellStyle name="60% - Акцент6 4 3" xfId="904" xr:uid="{00000000-0005-0000-0000-000074030000}"/>
    <cellStyle name="60% - Акцент6 5" xfId="905" xr:uid="{00000000-0005-0000-0000-000075030000}"/>
    <cellStyle name="60% - Акцент6 5 2" xfId="906" xr:uid="{00000000-0005-0000-0000-000076030000}"/>
    <cellStyle name="60% - Акцент6 5 3" xfId="907" xr:uid="{00000000-0005-0000-0000-000077030000}"/>
    <cellStyle name="60% - Акцент6 6" xfId="908" xr:uid="{00000000-0005-0000-0000-000078030000}"/>
    <cellStyle name="60% - Акцент6 6 2" xfId="909" xr:uid="{00000000-0005-0000-0000-000079030000}"/>
    <cellStyle name="60% - Акцент6 6 3" xfId="910" xr:uid="{00000000-0005-0000-0000-00007A030000}"/>
    <cellStyle name="60% - Акцент6 7" xfId="911" xr:uid="{00000000-0005-0000-0000-00007B030000}"/>
    <cellStyle name="60% - Акцент6 7 2" xfId="912" xr:uid="{00000000-0005-0000-0000-00007C030000}"/>
    <cellStyle name="60% - Акцент6 7 3" xfId="913" xr:uid="{00000000-0005-0000-0000-00007D030000}"/>
    <cellStyle name="60% - Акцент6 8" xfId="914" xr:uid="{00000000-0005-0000-0000-00007E030000}"/>
    <cellStyle name="60% - Акцент6 8 2" xfId="915" xr:uid="{00000000-0005-0000-0000-00007F030000}"/>
    <cellStyle name="60% - Акцент6 8 3" xfId="916" xr:uid="{00000000-0005-0000-0000-000080030000}"/>
    <cellStyle name="60% - Акцент6 9" xfId="917" xr:uid="{00000000-0005-0000-0000-000081030000}"/>
    <cellStyle name="60% - Акцент6 9 2" xfId="918" xr:uid="{00000000-0005-0000-0000-000082030000}"/>
    <cellStyle name="60% - Акцент6 9 3" xfId="919" xr:uid="{00000000-0005-0000-0000-000083030000}"/>
    <cellStyle name="Comma" xfId="2076" builtinId="3"/>
    <cellStyle name="Comma 2" xfId="10" xr:uid="{00000000-0005-0000-0000-000084030000}"/>
    <cellStyle name="Comma 2 2" xfId="12" xr:uid="{00000000-0005-0000-0000-000085030000}"/>
    <cellStyle name="Comma 2 3" xfId="13" xr:uid="{00000000-0005-0000-0000-000086030000}"/>
    <cellStyle name="DateLong" xfId="6" xr:uid="{00000000-0005-0000-0000-000087030000}"/>
    <cellStyle name="DateShort" xfId="5" xr:uid="{00000000-0005-0000-0000-000088030000}"/>
    <cellStyle name="Factor" xfId="9" xr:uid="{00000000-0005-0000-0000-000089030000}"/>
    <cellStyle name="Hyperlink" xfId="14" builtinId="8"/>
    <cellStyle name="Normal" xfId="0" builtinId="0"/>
    <cellStyle name="Normal 2" xfId="1" xr:uid="{00000000-0005-0000-0000-00008A030000}"/>
    <cellStyle name="Normal 2 2" xfId="3" xr:uid="{00000000-0005-0000-0000-00008B030000}"/>
    <cellStyle name="Normal 2 2 2" xfId="11" xr:uid="{00000000-0005-0000-0000-00008C030000}"/>
    <cellStyle name="Normal 2 2 3" xfId="2077" xr:uid="{00000000-0005-0000-0000-00008D030000}"/>
    <cellStyle name="Normal 3" xfId="7" xr:uid="{00000000-0005-0000-0000-00008E030000}"/>
    <cellStyle name="Normal 4" xfId="8" xr:uid="{00000000-0005-0000-0000-00008F030000}"/>
    <cellStyle name="Note 2" xfId="2" xr:uid="{00000000-0005-0000-0000-000090030000}"/>
    <cellStyle name="Note 2 2" xfId="4" xr:uid="{00000000-0005-0000-0000-000091030000}"/>
    <cellStyle name="Percent" xfId="18" builtinId="5"/>
    <cellStyle name="Акцент1 10" xfId="920" xr:uid="{00000000-0005-0000-0000-000092030000}"/>
    <cellStyle name="Акцент1 10 2" xfId="921" xr:uid="{00000000-0005-0000-0000-000093030000}"/>
    <cellStyle name="Акцент1 10 3" xfId="922" xr:uid="{00000000-0005-0000-0000-000094030000}"/>
    <cellStyle name="Акцент1 11" xfId="923" xr:uid="{00000000-0005-0000-0000-000095030000}"/>
    <cellStyle name="Акцент1 11 2" xfId="924" xr:uid="{00000000-0005-0000-0000-000096030000}"/>
    <cellStyle name="Акцент1 11 3" xfId="925" xr:uid="{00000000-0005-0000-0000-000097030000}"/>
    <cellStyle name="Акцент1 12" xfId="926" xr:uid="{00000000-0005-0000-0000-000098030000}"/>
    <cellStyle name="Акцент1 12 2" xfId="927" xr:uid="{00000000-0005-0000-0000-000099030000}"/>
    <cellStyle name="Акцент1 12 3" xfId="928" xr:uid="{00000000-0005-0000-0000-00009A030000}"/>
    <cellStyle name="Акцент1 13" xfId="929" xr:uid="{00000000-0005-0000-0000-00009B030000}"/>
    <cellStyle name="Акцент1 13 2" xfId="930" xr:uid="{00000000-0005-0000-0000-00009C030000}"/>
    <cellStyle name="Акцент1 13 3" xfId="931" xr:uid="{00000000-0005-0000-0000-00009D030000}"/>
    <cellStyle name="Акцент1 14" xfId="932" xr:uid="{00000000-0005-0000-0000-00009E030000}"/>
    <cellStyle name="Акцент1 14 2" xfId="933" xr:uid="{00000000-0005-0000-0000-00009F030000}"/>
    <cellStyle name="Акцент1 14 3" xfId="934" xr:uid="{00000000-0005-0000-0000-0000A0030000}"/>
    <cellStyle name="Акцент1 15" xfId="935" xr:uid="{00000000-0005-0000-0000-0000A1030000}"/>
    <cellStyle name="Акцент1 15 2" xfId="936" xr:uid="{00000000-0005-0000-0000-0000A2030000}"/>
    <cellStyle name="Акцент1 15 3" xfId="937" xr:uid="{00000000-0005-0000-0000-0000A3030000}"/>
    <cellStyle name="Акцент1 16" xfId="938" xr:uid="{00000000-0005-0000-0000-0000A4030000}"/>
    <cellStyle name="Акцент1 16 2" xfId="939" xr:uid="{00000000-0005-0000-0000-0000A5030000}"/>
    <cellStyle name="Акцент1 16 3" xfId="940" xr:uid="{00000000-0005-0000-0000-0000A6030000}"/>
    <cellStyle name="Акцент1 17" xfId="941" xr:uid="{00000000-0005-0000-0000-0000A7030000}"/>
    <cellStyle name="Акцент1 17 2" xfId="942" xr:uid="{00000000-0005-0000-0000-0000A8030000}"/>
    <cellStyle name="Акцент1 17 3" xfId="943" xr:uid="{00000000-0005-0000-0000-0000A9030000}"/>
    <cellStyle name="Акцент1 18" xfId="944" xr:uid="{00000000-0005-0000-0000-0000AA030000}"/>
    <cellStyle name="Акцент1 19" xfId="945" xr:uid="{00000000-0005-0000-0000-0000AB030000}"/>
    <cellStyle name="Акцент1 2" xfId="946" xr:uid="{00000000-0005-0000-0000-0000AC030000}"/>
    <cellStyle name="Акцент1 2 2" xfId="947" xr:uid="{00000000-0005-0000-0000-0000AD030000}"/>
    <cellStyle name="Акцент1 2 3" xfId="948" xr:uid="{00000000-0005-0000-0000-0000AE030000}"/>
    <cellStyle name="Акцент1 3" xfId="949" xr:uid="{00000000-0005-0000-0000-0000AF030000}"/>
    <cellStyle name="Акцент1 3 2" xfId="950" xr:uid="{00000000-0005-0000-0000-0000B0030000}"/>
    <cellStyle name="Акцент1 3 3" xfId="951" xr:uid="{00000000-0005-0000-0000-0000B1030000}"/>
    <cellStyle name="Акцент1 4" xfId="952" xr:uid="{00000000-0005-0000-0000-0000B2030000}"/>
    <cellStyle name="Акцент1 4 2" xfId="953" xr:uid="{00000000-0005-0000-0000-0000B3030000}"/>
    <cellStyle name="Акцент1 4 3" xfId="954" xr:uid="{00000000-0005-0000-0000-0000B4030000}"/>
    <cellStyle name="Акцент1 5" xfId="955" xr:uid="{00000000-0005-0000-0000-0000B5030000}"/>
    <cellStyle name="Акцент1 5 2" xfId="956" xr:uid="{00000000-0005-0000-0000-0000B6030000}"/>
    <cellStyle name="Акцент1 5 3" xfId="957" xr:uid="{00000000-0005-0000-0000-0000B7030000}"/>
    <cellStyle name="Акцент1 6" xfId="958" xr:uid="{00000000-0005-0000-0000-0000B8030000}"/>
    <cellStyle name="Акцент1 6 2" xfId="959" xr:uid="{00000000-0005-0000-0000-0000B9030000}"/>
    <cellStyle name="Акцент1 6 3" xfId="960" xr:uid="{00000000-0005-0000-0000-0000BA030000}"/>
    <cellStyle name="Акцент1 7" xfId="961" xr:uid="{00000000-0005-0000-0000-0000BB030000}"/>
    <cellStyle name="Акцент1 7 2" xfId="962" xr:uid="{00000000-0005-0000-0000-0000BC030000}"/>
    <cellStyle name="Акцент1 7 3" xfId="963" xr:uid="{00000000-0005-0000-0000-0000BD030000}"/>
    <cellStyle name="Акцент1 8" xfId="964" xr:uid="{00000000-0005-0000-0000-0000BE030000}"/>
    <cellStyle name="Акцент1 8 2" xfId="965" xr:uid="{00000000-0005-0000-0000-0000BF030000}"/>
    <cellStyle name="Акцент1 8 3" xfId="966" xr:uid="{00000000-0005-0000-0000-0000C0030000}"/>
    <cellStyle name="Акцент1 9" xfId="967" xr:uid="{00000000-0005-0000-0000-0000C1030000}"/>
    <cellStyle name="Акцент1 9 2" xfId="968" xr:uid="{00000000-0005-0000-0000-0000C2030000}"/>
    <cellStyle name="Акцент1 9 3" xfId="969" xr:uid="{00000000-0005-0000-0000-0000C3030000}"/>
    <cellStyle name="Акцент2 10" xfId="970" xr:uid="{00000000-0005-0000-0000-0000C4030000}"/>
    <cellStyle name="Акцент2 10 2" xfId="971" xr:uid="{00000000-0005-0000-0000-0000C5030000}"/>
    <cellStyle name="Акцент2 10 3" xfId="972" xr:uid="{00000000-0005-0000-0000-0000C6030000}"/>
    <cellStyle name="Акцент2 11" xfId="973" xr:uid="{00000000-0005-0000-0000-0000C7030000}"/>
    <cellStyle name="Акцент2 11 2" xfId="974" xr:uid="{00000000-0005-0000-0000-0000C8030000}"/>
    <cellStyle name="Акцент2 11 3" xfId="975" xr:uid="{00000000-0005-0000-0000-0000C9030000}"/>
    <cellStyle name="Акцент2 12" xfId="976" xr:uid="{00000000-0005-0000-0000-0000CA030000}"/>
    <cellStyle name="Акцент2 12 2" xfId="977" xr:uid="{00000000-0005-0000-0000-0000CB030000}"/>
    <cellStyle name="Акцент2 12 3" xfId="978" xr:uid="{00000000-0005-0000-0000-0000CC030000}"/>
    <cellStyle name="Акцент2 13" xfId="979" xr:uid="{00000000-0005-0000-0000-0000CD030000}"/>
    <cellStyle name="Акцент2 13 2" xfId="980" xr:uid="{00000000-0005-0000-0000-0000CE030000}"/>
    <cellStyle name="Акцент2 13 3" xfId="981" xr:uid="{00000000-0005-0000-0000-0000CF030000}"/>
    <cellStyle name="Акцент2 14" xfId="982" xr:uid="{00000000-0005-0000-0000-0000D0030000}"/>
    <cellStyle name="Акцент2 14 2" xfId="983" xr:uid="{00000000-0005-0000-0000-0000D1030000}"/>
    <cellStyle name="Акцент2 14 3" xfId="984" xr:uid="{00000000-0005-0000-0000-0000D2030000}"/>
    <cellStyle name="Акцент2 15" xfId="985" xr:uid="{00000000-0005-0000-0000-0000D3030000}"/>
    <cellStyle name="Акцент2 15 2" xfId="986" xr:uid="{00000000-0005-0000-0000-0000D4030000}"/>
    <cellStyle name="Акцент2 15 3" xfId="987" xr:uid="{00000000-0005-0000-0000-0000D5030000}"/>
    <cellStyle name="Акцент2 16" xfId="988" xr:uid="{00000000-0005-0000-0000-0000D6030000}"/>
    <cellStyle name="Акцент2 16 2" xfId="989" xr:uid="{00000000-0005-0000-0000-0000D7030000}"/>
    <cellStyle name="Акцент2 16 3" xfId="990" xr:uid="{00000000-0005-0000-0000-0000D8030000}"/>
    <cellStyle name="Акцент2 17" xfId="991" xr:uid="{00000000-0005-0000-0000-0000D9030000}"/>
    <cellStyle name="Акцент2 17 2" xfId="992" xr:uid="{00000000-0005-0000-0000-0000DA030000}"/>
    <cellStyle name="Акцент2 17 3" xfId="993" xr:uid="{00000000-0005-0000-0000-0000DB030000}"/>
    <cellStyle name="Акцент2 18" xfId="994" xr:uid="{00000000-0005-0000-0000-0000DC030000}"/>
    <cellStyle name="Акцент2 19" xfId="995" xr:uid="{00000000-0005-0000-0000-0000DD030000}"/>
    <cellStyle name="Акцент2 2" xfId="996" xr:uid="{00000000-0005-0000-0000-0000DE030000}"/>
    <cellStyle name="Акцент2 2 2" xfId="997" xr:uid="{00000000-0005-0000-0000-0000DF030000}"/>
    <cellStyle name="Акцент2 2 3" xfId="998" xr:uid="{00000000-0005-0000-0000-0000E0030000}"/>
    <cellStyle name="Акцент2 3" xfId="999" xr:uid="{00000000-0005-0000-0000-0000E1030000}"/>
    <cellStyle name="Акцент2 3 2" xfId="1000" xr:uid="{00000000-0005-0000-0000-0000E2030000}"/>
    <cellStyle name="Акцент2 3 3" xfId="1001" xr:uid="{00000000-0005-0000-0000-0000E3030000}"/>
    <cellStyle name="Акцент2 4" xfId="1002" xr:uid="{00000000-0005-0000-0000-0000E4030000}"/>
    <cellStyle name="Акцент2 4 2" xfId="1003" xr:uid="{00000000-0005-0000-0000-0000E5030000}"/>
    <cellStyle name="Акцент2 4 3" xfId="1004" xr:uid="{00000000-0005-0000-0000-0000E6030000}"/>
    <cellStyle name="Акцент2 5" xfId="1005" xr:uid="{00000000-0005-0000-0000-0000E7030000}"/>
    <cellStyle name="Акцент2 5 2" xfId="1006" xr:uid="{00000000-0005-0000-0000-0000E8030000}"/>
    <cellStyle name="Акцент2 5 3" xfId="1007" xr:uid="{00000000-0005-0000-0000-0000E9030000}"/>
    <cellStyle name="Акцент2 6" xfId="1008" xr:uid="{00000000-0005-0000-0000-0000EA030000}"/>
    <cellStyle name="Акцент2 6 2" xfId="1009" xr:uid="{00000000-0005-0000-0000-0000EB030000}"/>
    <cellStyle name="Акцент2 6 3" xfId="1010" xr:uid="{00000000-0005-0000-0000-0000EC030000}"/>
    <cellStyle name="Акцент2 7" xfId="1011" xr:uid="{00000000-0005-0000-0000-0000ED030000}"/>
    <cellStyle name="Акцент2 7 2" xfId="1012" xr:uid="{00000000-0005-0000-0000-0000EE030000}"/>
    <cellStyle name="Акцент2 7 3" xfId="1013" xr:uid="{00000000-0005-0000-0000-0000EF030000}"/>
    <cellStyle name="Акцент2 8" xfId="1014" xr:uid="{00000000-0005-0000-0000-0000F0030000}"/>
    <cellStyle name="Акцент2 8 2" xfId="1015" xr:uid="{00000000-0005-0000-0000-0000F1030000}"/>
    <cellStyle name="Акцент2 8 3" xfId="1016" xr:uid="{00000000-0005-0000-0000-0000F2030000}"/>
    <cellStyle name="Акцент2 9" xfId="1017" xr:uid="{00000000-0005-0000-0000-0000F3030000}"/>
    <cellStyle name="Акцент2 9 2" xfId="1018" xr:uid="{00000000-0005-0000-0000-0000F4030000}"/>
    <cellStyle name="Акцент2 9 3" xfId="1019" xr:uid="{00000000-0005-0000-0000-0000F5030000}"/>
    <cellStyle name="Акцент3 10" xfId="1020" xr:uid="{00000000-0005-0000-0000-0000F6030000}"/>
    <cellStyle name="Акцент3 10 2" xfId="1021" xr:uid="{00000000-0005-0000-0000-0000F7030000}"/>
    <cellStyle name="Акцент3 10 3" xfId="1022" xr:uid="{00000000-0005-0000-0000-0000F8030000}"/>
    <cellStyle name="Акцент3 11" xfId="1023" xr:uid="{00000000-0005-0000-0000-0000F9030000}"/>
    <cellStyle name="Акцент3 11 2" xfId="1024" xr:uid="{00000000-0005-0000-0000-0000FA030000}"/>
    <cellStyle name="Акцент3 11 3" xfId="1025" xr:uid="{00000000-0005-0000-0000-0000FB030000}"/>
    <cellStyle name="Акцент3 12" xfId="1026" xr:uid="{00000000-0005-0000-0000-0000FC030000}"/>
    <cellStyle name="Акцент3 12 2" xfId="1027" xr:uid="{00000000-0005-0000-0000-0000FD030000}"/>
    <cellStyle name="Акцент3 12 3" xfId="1028" xr:uid="{00000000-0005-0000-0000-0000FE030000}"/>
    <cellStyle name="Акцент3 13" xfId="1029" xr:uid="{00000000-0005-0000-0000-0000FF030000}"/>
    <cellStyle name="Акцент3 13 2" xfId="1030" xr:uid="{00000000-0005-0000-0000-000000040000}"/>
    <cellStyle name="Акцент3 13 3" xfId="1031" xr:uid="{00000000-0005-0000-0000-000001040000}"/>
    <cellStyle name="Акцент3 14" xfId="1032" xr:uid="{00000000-0005-0000-0000-000002040000}"/>
    <cellStyle name="Акцент3 14 2" xfId="1033" xr:uid="{00000000-0005-0000-0000-000003040000}"/>
    <cellStyle name="Акцент3 14 3" xfId="1034" xr:uid="{00000000-0005-0000-0000-000004040000}"/>
    <cellStyle name="Акцент3 15" xfId="1035" xr:uid="{00000000-0005-0000-0000-000005040000}"/>
    <cellStyle name="Акцент3 15 2" xfId="1036" xr:uid="{00000000-0005-0000-0000-000006040000}"/>
    <cellStyle name="Акцент3 15 3" xfId="1037" xr:uid="{00000000-0005-0000-0000-000007040000}"/>
    <cellStyle name="Акцент3 16" xfId="1038" xr:uid="{00000000-0005-0000-0000-000008040000}"/>
    <cellStyle name="Акцент3 16 2" xfId="1039" xr:uid="{00000000-0005-0000-0000-000009040000}"/>
    <cellStyle name="Акцент3 16 3" xfId="1040" xr:uid="{00000000-0005-0000-0000-00000A040000}"/>
    <cellStyle name="Акцент3 17" xfId="1041" xr:uid="{00000000-0005-0000-0000-00000B040000}"/>
    <cellStyle name="Акцент3 17 2" xfId="1042" xr:uid="{00000000-0005-0000-0000-00000C040000}"/>
    <cellStyle name="Акцент3 17 3" xfId="1043" xr:uid="{00000000-0005-0000-0000-00000D040000}"/>
    <cellStyle name="Акцент3 18" xfId="1044" xr:uid="{00000000-0005-0000-0000-00000E040000}"/>
    <cellStyle name="Акцент3 19" xfId="1045" xr:uid="{00000000-0005-0000-0000-00000F040000}"/>
    <cellStyle name="Акцент3 2" xfId="1046" xr:uid="{00000000-0005-0000-0000-000010040000}"/>
    <cellStyle name="Акцент3 2 2" xfId="1047" xr:uid="{00000000-0005-0000-0000-000011040000}"/>
    <cellStyle name="Акцент3 2 3" xfId="1048" xr:uid="{00000000-0005-0000-0000-000012040000}"/>
    <cellStyle name="Акцент3 3" xfId="1049" xr:uid="{00000000-0005-0000-0000-000013040000}"/>
    <cellStyle name="Акцент3 3 2" xfId="1050" xr:uid="{00000000-0005-0000-0000-000014040000}"/>
    <cellStyle name="Акцент3 3 3" xfId="1051" xr:uid="{00000000-0005-0000-0000-000015040000}"/>
    <cellStyle name="Акцент3 4" xfId="1052" xr:uid="{00000000-0005-0000-0000-000016040000}"/>
    <cellStyle name="Акцент3 4 2" xfId="1053" xr:uid="{00000000-0005-0000-0000-000017040000}"/>
    <cellStyle name="Акцент3 4 3" xfId="1054" xr:uid="{00000000-0005-0000-0000-000018040000}"/>
    <cellStyle name="Акцент3 5" xfId="1055" xr:uid="{00000000-0005-0000-0000-000019040000}"/>
    <cellStyle name="Акцент3 5 2" xfId="1056" xr:uid="{00000000-0005-0000-0000-00001A040000}"/>
    <cellStyle name="Акцент3 5 3" xfId="1057" xr:uid="{00000000-0005-0000-0000-00001B040000}"/>
    <cellStyle name="Акцент3 6" xfId="1058" xr:uid="{00000000-0005-0000-0000-00001C040000}"/>
    <cellStyle name="Акцент3 6 2" xfId="1059" xr:uid="{00000000-0005-0000-0000-00001D040000}"/>
    <cellStyle name="Акцент3 6 3" xfId="1060" xr:uid="{00000000-0005-0000-0000-00001E040000}"/>
    <cellStyle name="Акцент3 7" xfId="1061" xr:uid="{00000000-0005-0000-0000-00001F040000}"/>
    <cellStyle name="Акцент3 7 2" xfId="1062" xr:uid="{00000000-0005-0000-0000-000020040000}"/>
    <cellStyle name="Акцент3 7 3" xfId="1063" xr:uid="{00000000-0005-0000-0000-000021040000}"/>
    <cellStyle name="Акцент3 8" xfId="1064" xr:uid="{00000000-0005-0000-0000-000022040000}"/>
    <cellStyle name="Акцент3 8 2" xfId="1065" xr:uid="{00000000-0005-0000-0000-000023040000}"/>
    <cellStyle name="Акцент3 8 3" xfId="1066" xr:uid="{00000000-0005-0000-0000-000024040000}"/>
    <cellStyle name="Акцент3 9" xfId="1067" xr:uid="{00000000-0005-0000-0000-000025040000}"/>
    <cellStyle name="Акцент3 9 2" xfId="1068" xr:uid="{00000000-0005-0000-0000-000026040000}"/>
    <cellStyle name="Акцент3 9 3" xfId="1069" xr:uid="{00000000-0005-0000-0000-000027040000}"/>
    <cellStyle name="Акцент4 10" xfId="1070" xr:uid="{00000000-0005-0000-0000-000028040000}"/>
    <cellStyle name="Акцент4 10 2" xfId="1071" xr:uid="{00000000-0005-0000-0000-000029040000}"/>
    <cellStyle name="Акцент4 10 3" xfId="1072" xr:uid="{00000000-0005-0000-0000-00002A040000}"/>
    <cellStyle name="Акцент4 11" xfId="1073" xr:uid="{00000000-0005-0000-0000-00002B040000}"/>
    <cellStyle name="Акцент4 11 2" xfId="1074" xr:uid="{00000000-0005-0000-0000-00002C040000}"/>
    <cellStyle name="Акцент4 11 3" xfId="1075" xr:uid="{00000000-0005-0000-0000-00002D040000}"/>
    <cellStyle name="Акцент4 12" xfId="1076" xr:uid="{00000000-0005-0000-0000-00002E040000}"/>
    <cellStyle name="Акцент4 12 2" xfId="1077" xr:uid="{00000000-0005-0000-0000-00002F040000}"/>
    <cellStyle name="Акцент4 12 3" xfId="1078" xr:uid="{00000000-0005-0000-0000-000030040000}"/>
    <cellStyle name="Акцент4 13" xfId="1079" xr:uid="{00000000-0005-0000-0000-000031040000}"/>
    <cellStyle name="Акцент4 13 2" xfId="1080" xr:uid="{00000000-0005-0000-0000-000032040000}"/>
    <cellStyle name="Акцент4 13 3" xfId="1081" xr:uid="{00000000-0005-0000-0000-000033040000}"/>
    <cellStyle name="Акцент4 14" xfId="1082" xr:uid="{00000000-0005-0000-0000-000034040000}"/>
    <cellStyle name="Акцент4 14 2" xfId="1083" xr:uid="{00000000-0005-0000-0000-000035040000}"/>
    <cellStyle name="Акцент4 14 3" xfId="1084" xr:uid="{00000000-0005-0000-0000-000036040000}"/>
    <cellStyle name="Акцент4 15" xfId="1085" xr:uid="{00000000-0005-0000-0000-000037040000}"/>
    <cellStyle name="Акцент4 15 2" xfId="1086" xr:uid="{00000000-0005-0000-0000-000038040000}"/>
    <cellStyle name="Акцент4 15 3" xfId="1087" xr:uid="{00000000-0005-0000-0000-000039040000}"/>
    <cellStyle name="Акцент4 16" xfId="1088" xr:uid="{00000000-0005-0000-0000-00003A040000}"/>
    <cellStyle name="Акцент4 16 2" xfId="1089" xr:uid="{00000000-0005-0000-0000-00003B040000}"/>
    <cellStyle name="Акцент4 16 3" xfId="1090" xr:uid="{00000000-0005-0000-0000-00003C040000}"/>
    <cellStyle name="Акцент4 17" xfId="1091" xr:uid="{00000000-0005-0000-0000-00003D040000}"/>
    <cellStyle name="Акцент4 17 2" xfId="1092" xr:uid="{00000000-0005-0000-0000-00003E040000}"/>
    <cellStyle name="Акцент4 17 3" xfId="1093" xr:uid="{00000000-0005-0000-0000-00003F040000}"/>
    <cellStyle name="Акцент4 18" xfId="1094" xr:uid="{00000000-0005-0000-0000-000040040000}"/>
    <cellStyle name="Акцент4 19" xfId="1095" xr:uid="{00000000-0005-0000-0000-000041040000}"/>
    <cellStyle name="Акцент4 2" xfId="1096" xr:uid="{00000000-0005-0000-0000-000042040000}"/>
    <cellStyle name="Акцент4 2 2" xfId="1097" xr:uid="{00000000-0005-0000-0000-000043040000}"/>
    <cellStyle name="Акцент4 2 3" xfId="1098" xr:uid="{00000000-0005-0000-0000-000044040000}"/>
    <cellStyle name="Акцент4 3" xfId="1099" xr:uid="{00000000-0005-0000-0000-000045040000}"/>
    <cellStyle name="Акцент4 3 2" xfId="1100" xr:uid="{00000000-0005-0000-0000-000046040000}"/>
    <cellStyle name="Акцент4 3 3" xfId="1101" xr:uid="{00000000-0005-0000-0000-000047040000}"/>
    <cellStyle name="Акцент4 4" xfId="1102" xr:uid="{00000000-0005-0000-0000-000048040000}"/>
    <cellStyle name="Акцент4 4 2" xfId="1103" xr:uid="{00000000-0005-0000-0000-000049040000}"/>
    <cellStyle name="Акцент4 4 3" xfId="1104" xr:uid="{00000000-0005-0000-0000-00004A040000}"/>
    <cellStyle name="Акцент4 5" xfId="1105" xr:uid="{00000000-0005-0000-0000-00004B040000}"/>
    <cellStyle name="Акцент4 5 2" xfId="1106" xr:uid="{00000000-0005-0000-0000-00004C040000}"/>
    <cellStyle name="Акцент4 5 3" xfId="1107" xr:uid="{00000000-0005-0000-0000-00004D040000}"/>
    <cellStyle name="Акцент4 6" xfId="1108" xr:uid="{00000000-0005-0000-0000-00004E040000}"/>
    <cellStyle name="Акцент4 6 2" xfId="1109" xr:uid="{00000000-0005-0000-0000-00004F040000}"/>
    <cellStyle name="Акцент4 6 3" xfId="1110" xr:uid="{00000000-0005-0000-0000-000050040000}"/>
    <cellStyle name="Акцент4 7" xfId="1111" xr:uid="{00000000-0005-0000-0000-000051040000}"/>
    <cellStyle name="Акцент4 7 2" xfId="1112" xr:uid="{00000000-0005-0000-0000-000052040000}"/>
    <cellStyle name="Акцент4 7 3" xfId="1113" xr:uid="{00000000-0005-0000-0000-000053040000}"/>
    <cellStyle name="Акцент4 8" xfId="1114" xr:uid="{00000000-0005-0000-0000-000054040000}"/>
    <cellStyle name="Акцент4 8 2" xfId="1115" xr:uid="{00000000-0005-0000-0000-000055040000}"/>
    <cellStyle name="Акцент4 8 3" xfId="1116" xr:uid="{00000000-0005-0000-0000-000056040000}"/>
    <cellStyle name="Акцент4 9" xfId="1117" xr:uid="{00000000-0005-0000-0000-000057040000}"/>
    <cellStyle name="Акцент4 9 2" xfId="1118" xr:uid="{00000000-0005-0000-0000-000058040000}"/>
    <cellStyle name="Акцент4 9 3" xfId="1119" xr:uid="{00000000-0005-0000-0000-000059040000}"/>
    <cellStyle name="Акцент5 10" xfId="1120" xr:uid="{00000000-0005-0000-0000-00005A040000}"/>
    <cellStyle name="Акцент5 10 2" xfId="1121" xr:uid="{00000000-0005-0000-0000-00005B040000}"/>
    <cellStyle name="Акцент5 10 3" xfId="1122" xr:uid="{00000000-0005-0000-0000-00005C040000}"/>
    <cellStyle name="Акцент5 11" xfId="1123" xr:uid="{00000000-0005-0000-0000-00005D040000}"/>
    <cellStyle name="Акцент5 11 2" xfId="1124" xr:uid="{00000000-0005-0000-0000-00005E040000}"/>
    <cellStyle name="Акцент5 11 3" xfId="1125" xr:uid="{00000000-0005-0000-0000-00005F040000}"/>
    <cellStyle name="Акцент5 12" xfId="1126" xr:uid="{00000000-0005-0000-0000-000060040000}"/>
    <cellStyle name="Акцент5 12 2" xfId="1127" xr:uid="{00000000-0005-0000-0000-000061040000}"/>
    <cellStyle name="Акцент5 12 3" xfId="1128" xr:uid="{00000000-0005-0000-0000-000062040000}"/>
    <cellStyle name="Акцент5 13" xfId="1129" xr:uid="{00000000-0005-0000-0000-000063040000}"/>
    <cellStyle name="Акцент5 13 2" xfId="1130" xr:uid="{00000000-0005-0000-0000-000064040000}"/>
    <cellStyle name="Акцент5 13 3" xfId="1131" xr:uid="{00000000-0005-0000-0000-000065040000}"/>
    <cellStyle name="Акцент5 14" xfId="1132" xr:uid="{00000000-0005-0000-0000-000066040000}"/>
    <cellStyle name="Акцент5 14 2" xfId="1133" xr:uid="{00000000-0005-0000-0000-000067040000}"/>
    <cellStyle name="Акцент5 14 3" xfId="1134" xr:uid="{00000000-0005-0000-0000-000068040000}"/>
    <cellStyle name="Акцент5 15" xfId="1135" xr:uid="{00000000-0005-0000-0000-000069040000}"/>
    <cellStyle name="Акцент5 15 2" xfId="1136" xr:uid="{00000000-0005-0000-0000-00006A040000}"/>
    <cellStyle name="Акцент5 15 3" xfId="1137" xr:uid="{00000000-0005-0000-0000-00006B040000}"/>
    <cellStyle name="Акцент5 16" xfId="1138" xr:uid="{00000000-0005-0000-0000-00006C040000}"/>
    <cellStyle name="Акцент5 16 2" xfId="1139" xr:uid="{00000000-0005-0000-0000-00006D040000}"/>
    <cellStyle name="Акцент5 16 3" xfId="1140" xr:uid="{00000000-0005-0000-0000-00006E040000}"/>
    <cellStyle name="Акцент5 17" xfId="1141" xr:uid="{00000000-0005-0000-0000-00006F040000}"/>
    <cellStyle name="Акцент5 17 2" xfId="1142" xr:uid="{00000000-0005-0000-0000-000070040000}"/>
    <cellStyle name="Акцент5 17 3" xfId="1143" xr:uid="{00000000-0005-0000-0000-000071040000}"/>
    <cellStyle name="Акцент5 18" xfId="1144" xr:uid="{00000000-0005-0000-0000-000072040000}"/>
    <cellStyle name="Акцент5 19" xfId="1145" xr:uid="{00000000-0005-0000-0000-000073040000}"/>
    <cellStyle name="Акцент5 2" xfId="1146" xr:uid="{00000000-0005-0000-0000-000074040000}"/>
    <cellStyle name="Акцент5 2 2" xfId="1147" xr:uid="{00000000-0005-0000-0000-000075040000}"/>
    <cellStyle name="Акцент5 2 3" xfId="1148" xr:uid="{00000000-0005-0000-0000-000076040000}"/>
    <cellStyle name="Акцент5 3" xfId="1149" xr:uid="{00000000-0005-0000-0000-000077040000}"/>
    <cellStyle name="Акцент5 3 2" xfId="1150" xr:uid="{00000000-0005-0000-0000-000078040000}"/>
    <cellStyle name="Акцент5 3 3" xfId="1151" xr:uid="{00000000-0005-0000-0000-000079040000}"/>
    <cellStyle name="Акцент5 4" xfId="1152" xr:uid="{00000000-0005-0000-0000-00007A040000}"/>
    <cellStyle name="Акцент5 4 2" xfId="1153" xr:uid="{00000000-0005-0000-0000-00007B040000}"/>
    <cellStyle name="Акцент5 4 3" xfId="1154" xr:uid="{00000000-0005-0000-0000-00007C040000}"/>
    <cellStyle name="Акцент5 5" xfId="1155" xr:uid="{00000000-0005-0000-0000-00007D040000}"/>
    <cellStyle name="Акцент5 5 2" xfId="1156" xr:uid="{00000000-0005-0000-0000-00007E040000}"/>
    <cellStyle name="Акцент5 5 3" xfId="1157" xr:uid="{00000000-0005-0000-0000-00007F040000}"/>
    <cellStyle name="Акцент5 6" xfId="1158" xr:uid="{00000000-0005-0000-0000-000080040000}"/>
    <cellStyle name="Акцент5 6 2" xfId="1159" xr:uid="{00000000-0005-0000-0000-000081040000}"/>
    <cellStyle name="Акцент5 6 3" xfId="1160" xr:uid="{00000000-0005-0000-0000-000082040000}"/>
    <cellStyle name="Акцент5 7" xfId="1161" xr:uid="{00000000-0005-0000-0000-000083040000}"/>
    <cellStyle name="Акцент5 7 2" xfId="1162" xr:uid="{00000000-0005-0000-0000-000084040000}"/>
    <cellStyle name="Акцент5 7 3" xfId="1163" xr:uid="{00000000-0005-0000-0000-000085040000}"/>
    <cellStyle name="Акцент5 8" xfId="1164" xr:uid="{00000000-0005-0000-0000-000086040000}"/>
    <cellStyle name="Акцент5 8 2" xfId="1165" xr:uid="{00000000-0005-0000-0000-000087040000}"/>
    <cellStyle name="Акцент5 8 3" xfId="1166" xr:uid="{00000000-0005-0000-0000-000088040000}"/>
    <cellStyle name="Акцент5 9" xfId="1167" xr:uid="{00000000-0005-0000-0000-000089040000}"/>
    <cellStyle name="Акцент5 9 2" xfId="1168" xr:uid="{00000000-0005-0000-0000-00008A040000}"/>
    <cellStyle name="Акцент5 9 3" xfId="1169" xr:uid="{00000000-0005-0000-0000-00008B040000}"/>
    <cellStyle name="Акцент6 10" xfId="1170" xr:uid="{00000000-0005-0000-0000-00008C040000}"/>
    <cellStyle name="Акцент6 10 2" xfId="1171" xr:uid="{00000000-0005-0000-0000-00008D040000}"/>
    <cellStyle name="Акцент6 10 3" xfId="1172" xr:uid="{00000000-0005-0000-0000-00008E040000}"/>
    <cellStyle name="Акцент6 11" xfId="1173" xr:uid="{00000000-0005-0000-0000-00008F040000}"/>
    <cellStyle name="Акцент6 11 2" xfId="1174" xr:uid="{00000000-0005-0000-0000-000090040000}"/>
    <cellStyle name="Акцент6 11 3" xfId="1175" xr:uid="{00000000-0005-0000-0000-000091040000}"/>
    <cellStyle name="Акцент6 12" xfId="1176" xr:uid="{00000000-0005-0000-0000-000092040000}"/>
    <cellStyle name="Акцент6 12 2" xfId="1177" xr:uid="{00000000-0005-0000-0000-000093040000}"/>
    <cellStyle name="Акцент6 12 3" xfId="1178" xr:uid="{00000000-0005-0000-0000-000094040000}"/>
    <cellStyle name="Акцент6 13" xfId="1179" xr:uid="{00000000-0005-0000-0000-000095040000}"/>
    <cellStyle name="Акцент6 13 2" xfId="1180" xr:uid="{00000000-0005-0000-0000-000096040000}"/>
    <cellStyle name="Акцент6 13 3" xfId="1181" xr:uid="{00000000-0005-0000-0000-000097040000}"/>
    <cellStyle name="Акцент6 14" xfId="1182" xr:uid="{00000000-0005-0000-0000-000098040000}"/>
    <cellStyle name="Акцент6 14 2" xfId="1183" xr:uid="{00000000-0005-0000-0000-000099040000}"/>
    <cellStyle name="Акцент6 14 3" xfId="1184" xr:uid="{00000000-0005-0000-0000-00009A040000}"/>
    <cellStyle name="Акцент6 15" xfId="1185" xr:uid="{00000000-0005-0000-0000-00009B040000}"/>
    <cellStyle name="Акцент6 15 2" xfId="1186" xr:uid="{00000000-0005-0000-0000-00009C040000}"/>
    <cellStyle name="Акцент6 15 3" xfId="1187" xr:uid="{00000000-0005-0000-0000-00009D040000}"/>
    <cellStyle name="Акцент6 16" xfId="1188" xr:uid="{00000000-0005-0000-0000-00009E040000}"/>
    <cellStyle name="Акцент6 16 2" xfId="1189" xr:uid="{00000000-0005-0000-0000-00009F040000}"/>
    <cellStyle name="Акцент6 16 3" xfId="1190" xr:uid="{00000000-0005-0000-0000-0000A0040000}"/>
    <cellStyle name="Акцент6 17" xfId="1191" xr:uid="{00000000-0005-0000-0000-0000A1040000}"/>
    <cellStyle name="Акцент6 17 2" xfId="1192" xr:uid="{00000000-0005-0000-0000-0000A2040000}"/>
    <cellStyle name="Акцент6 17 3" xfId="1193" xr:uid="{00000000-0005-0000-0000-0000A3040000}"/>
    <cellStyle name="Акцент6 18" xfId="1194" xr:uid="{00000000-0005-0000-0000-0000A4040000}"/>
    <cellStyle name="Акцент6 19" xfId="1195" xr:uid="{00000000-0005-0000-0000-0000A5040000}"/>
    <cellStyle name="Акцент6 2" xfId="1196" xr:uid="{00000000-0005-0000-0000-0000A6040000}"/>
    <cellStyle name="Акцент6 2 2" xfId="1197" xr:uid="{00000000-0005-0000-0000-0000A7040000}"/>
    <cellStyle name="Акцент6 2 3" xfId="1198" xr:uid="{00000000-0005-0000-0000-0000A8040000}"/>
    <cellStyle name="Акцент6 3" xfId="1199" xr:uid="{00000000-0005-0000-0000-0000A9040000}"/>
    <cellStyle name="Акцент6 3 2" xfId="1200" xr:uid="{00000000-0005-0000-0000-0000AA040000}"/>
    <cellStyle name="Акцент6 3 3" xfId="1201" xr:uid="{00000000-0005-0000-0000-0000AB040000}"/>
    <cellStyle name="Акцент6 4" xfId="1202" xr:uid="{00000000-0005-0000-0000-0000AC040000}"/>
    <cellStyle name="Акцент6 4 2" xfId="1203" xr:uid="{00000000-0005-0000-0000-0000AD040000}"/>
    <cellStyle name="Акцент6 4 3" xfId="1204" xr:uid="{00000000-0005-0000-0000-0000AE040000}"/>
    <cellStyle name="Акцент6 5" xfId="1205" xr:uid="{00000000-0005-0000-0000-0000AF040000}"/>
    <cellStyle name="Акцент6 5 2" xfId="1206" xr:uid="{00000000-0005-0000-0000-0000B0040000}"/>
    <cellStyle name="Акцент6 5 3" xfId="1207" xr:uid="{00000000-0005-0000-0000-0000B1040000}"/>
    <cellStyle name="Акцент6 6" xfId="1208" xr:uid="{00000000-0005-0000-0000-0000B2040000}"/>
    <cellStyle name="Акцент6 6 2" xfId="1209" xr:uid="{00000000-0005-0000-0000-0000B3040000}"/>
    <cellStyle name="Акцент6 6 3" xfId="1210" xr:uid="{00000000-0005-0000-0000-0000B4040000}"/>
    <cellStyle name="Акцент6 7" xfId="1211" xr:uid="{00000000-0005-0000-0000-0000B5040000}"/>
    <cellStyle name="Акцент6 7 2" xfId="1212" xr:uid="{00000000-0005-0000-0000-0000B6040000}"/>
    <cellStyle name="Акцент6 7 3" xfId="1213" xr:uid="{00000000-0005-0000-0000-0000B7040000}"/>
    <cellStyle name="Акцент6 8" xfId="1214" xr:uid="{00000000-0005-0000-0000-0000B8040000}"/>
    <cellStyle name="Акцент6 8 2" xfId="1215" xr:uid="{00000000-0005-0000-0000-0000B9040000}"/>
    <cellStyle name="Акцент6 8 3" xfId="1216" xr:uid="{00000000-0005-0000-0000-0000BA040000}"/>
    <cellStyle name="Акцент6 9" xfId="1217" xr:uid="{00000000-0005-0000-0000-0000BB040000}"/>
    <cellStyle name="Акцент6 9 2" xfId="1218" xr:uid="{00000000-0005-0000-0000-0000BC040000}"/>
    <cellStyle name="Акцент6 9 3" xfId="1219" xr:uid="{00000000-0005-0000-0000-0000BD040000}"/>
    <cellStyle name="Ввод  10" xfId="1220" xr:uid="{00000000-0005-0000-0000-0000BE040000}"/>
    <cellStyle name="Ввод  10 2" xfId="1221" xr:uid="{00000000-0005-0000-0000-0000BF040000}"/>
    <cellStyle name="Ввод  10 3" xfId="1222" xr:uid="{00000000-0005-0000-0000-0000C0040000}"/>
    <cellStyle name="Ввод  11" xfId="1223" xr:uid="{00000000-0005-0000-0000-0000C1040000}"/>
    <cellStyle name="Ввод  11 2" xfId="1224" xr:uid="{00000000-0005-0000-0000-0000C2040000}"/>
    <cellStyle name="Ввод  11 3" xfId="1225" xr:uid="{00000000-0005-0000-0000-0000C3040000}"/>
    <cellStyle name="Ввод  12" xfId="1226" xr:uid="{00000000-0005-0000-0000-0000C4040000}"/>
    <cellStyle name="Ввод  12 2" xfId="1227" xr:uid="{00000000-0005-0000-0000-0000C5040000}"/>
    <cellStyle name="Ввод  12 3" xfId="1228" xr:uid="{00000000-0005-0000-0000-0000C6040000}"/>
    <cellStyle name="Ввод  13" xfId="1229" xr:uid="{00000000-0005-0000-0000-0000C7040000}"/>
    <cellStyle name="Ввод  13 2" xfId="1230" xr:uid="{00000000-0005-0000-0000-0000C8040000}"/>
    <cellStyle name="Ввод  13 3" xfId="1231" xr:uid="{00000000-0005-0000-0000-0000C9040000}"/>
    <cellStyle name="Ввод  14" xfId="1232" xr:uid="{00000000-0005-0000-0000-0000CA040000}"/>
    <cellStyle name="Ввод  14 2" xfId="1233" xr:uid="{00000000-0005-0000-0000-0000CB040000}"/>
    <cellStyle name="Ввод  14 3" xfId="1234" xr:uid="{00000000-0005-0000-0000-0000CC040000}"/>
    <cellStyle name="Ввод  15" xfId="1235" xr:uid="{00000000-0005-0000-0000-0000CD040000}"/>
    <cellStyle name="Ввод  15 2" xfId="1236" xr:uid="{00000000-0005-0000-0000-0000CE040000}"/>
    <cellStyle name="Ввод  15 3" xfId="1237" xr:uid="{00000000-0005-0000-0000-0000CF040000}"/>
    <cellStyle name="Ввод  16" xfId="1238" xr:uid="{00000000-0005-0000-0000-0000D0040000}"/>
    <cellStyle name="Ввод  16 2" xfId="1239" xr:uid="{00000000-0005-0000-0000-0000D1040000}"/>
    <cellStyle name="Ввод  16 3" xfId="1240" xr:uid="{00000000-0005-0000-0000-0000D2040000}"/>
    <cellStyle name="Ввод  17" xfId="1241" xr:uid="{00000000-0005-0000-0000-0000D3040000}"/>
    <cellStyle name="Ввод  17 2" xfId="1242" xr:uid="{00000000-0005-0000-0000-0000D4040000}"/>
    <cellStyle name="Ввод  17 3" xfId="1243" xr:uid="{00000000-0005-0000-0000-0000D5040000}"/>
    <cellStyle name="Ввод  18" xfId="1244" xr:uid="{00000000-0005-0000-0000-0000D6040000}"/>
    <cellStyle name="Ввод  19" xfId="1245" xr:uid="{00000000-0005-0000-0000-0000D7040000}"/>
    <cellStyle name="Ввод  2" xfId="1246" xr:uid="{00000000-0005-0000-0000-0000D8040000}"/>
    <cellStyle name="Ввод  2 2" xfId="1247" xr:uid="{00000000-0005-0000-0000-0000D9040000}"/>
    <cellStyle name="Ввод  2 3" xfId="1248" xr:uid="{00000000-0005-0000-0000-0000DA040000}"/>
    <cellStyle name="Ввод  3" xfId="1249" xr:uid="{00000000-0005-0000-0000-0000DB040000}"/>
    <cellStyle name="Ввод  3 2" xfId="1250" xr:uid="{00000000-0005-0000-0000-0000DC040000}"/>
    <cellStyle name="Ввод  3 3" xfId="1251" xr:uid="{00000000-0005-0000-0000-0000DD040000}"/>
    <cellStyle name="Ввод  4" xfId="1252" xr:uid="{00000000-0005-0000-0000-0000DE040000}"/>
    <cellStyle name="Ввод  4 2" xfId="1253" xr:uid="{00000000-0005-0000-0000-0000DF040000}"/>
    <cellStyle name="Ввод  4 3" xfId="1254" xr:uid="{00000000-0005-0000-0000-0000E0040000}"/>
    <cellStyle name="Ввод  5" xfId="1255" xr:uid="{00000000-0005-0000-0000-0000E1040000}"/>
    <cellStyle name="Ввод  5 2" xfId="1256" xr:uid="{00000000-0005-0000-0000-0000E2040000}"/>
    <cellStyle name="Ввод  5 3" xfId="1257" xr:uid="{00000000-0005-0000-0000-0000E3040000}"/>
    <cellStyle name="Ввод  6" xfId="1258" xr:uid="{00000000-0005-0000-0000-0000E4040000}"/>
    <cellStyle name="Ввод  6 2" xfId="1259" xr:uid="{00000000-0005-0000-0000-0000E5040000}"/>
    <cellStyle name="Ввод  6 3" xfId="1260" xr:uid="{00000000-0005-0000-0000-0000E6040000}"/>
    <cellStyle name="Ввод  7" xfId="1261" xr:uid="{00000000-0005-0000-0000-0000E7040000}"/>
    <cellStyle name="Ввод  7 2" xfId="1262" xr:uid="{00000000-0005-0000-0000-0000E8040000}"/>
    <cellStyle name="Ввод  7 3" xfId="1263" xr:uid="{00000000-0005-0000-0000-0000E9040000}"/>
    <cellStyle name="Ввод  8" xfId="1264" xr:uid="{00000000-0005-0000-0000-0000EA040000}"/>
    <cellStyle name="Ввод  8 2" xfId="1265" xr:uid="{00000000-0005-0000-0000-0000EB040000}"/>
    <cellStyle name="Ввод  8 3" xfId="1266" xr:uid="{00000000-0005-0000-0000-0000EC040000}"/>
    <cellStyle name="Ввод  9" xfId="1267" xr:uid="{00000000-0005-0000-0000-0000ED040000}"/>
    <cellStyle name="Ввод  9 2" xfId="1268" xr:uid="{00000000-0005-0000-0000-0000EE040000}"/>
    <cellStyle name="Ввод  9 3" xfId="1269" xr:uid="{00000000-0005-0000-0000-0000EF040000}"/>
    <cellStyle name="Вывод 10" xfId="1270" xr:uid="{00000000-0005-0000-0000-0000F0040000}"/>
    <cellStyle name="Вывод 10 2" xfId="1271" xr:uid="{00000000-0005-0000-0000-0000F1040000}"/>
    <cellStyle name="Вывод 10 3" xfId="1272" xr:uid="{00000000-0005-0000-0000-0000F2040000}"/>
    <cellStyle name="Вывод 11" xfId="1273" xr:uid="{00000000-0005-0000-0000-0000F3040000}"/>
    <cellStyle name="Вывод 11 2" xfId="1274" xr:uid="{00000000-0005-0000-0000-0000F4040000}"/>
    <cellStyle name="Вывод 11 3" xfId="1275" xr:uid="{00000000-0005-0000-0000-0000F5040000}"/>
    <cellStyle name="Вывод 12" xfId="1276" xr:uid="{00000000-0005-0000-0000-0000F6040000}"/>
    <cellStyle name="Вывод 12 2" xfId="1277" xr:uid="{00000000-0005-0000-0000-0000F7040000}"/>
    <cellStyle name="Вывод 12 3" xfId="1278" xr:uid="{00000000-0005-0000-0000-0000F8040000}"/>
    <cellStyle name="Вывод 13" xfId="1279" xr:uid="{00000000-0005-0000-0000-0000F9040000}"/>
    <cellStyle name="Вывод 13 2" xfId="1280" xr:uid="{00000000-0005-0000-0000-0000FA040000}"/>
    <cellStyle name="Вывод 13 3" xfId="1281" xr:uid="{00000000-0005-0000-0000-0000FB040000}"/>
    <cellStyle name="Вывод 14" xfId="1282" xr:uid="{00000000-0005-0000-0000-0000FC040000}"/>
    <cellStyle name="Вывод 14 2" xfId="1283" xr:uid="{00000000-0005-0000-0000-0000FD040000}"/>
    <cellStyle name="Вывод 14 3" xfId="1284" xr:uid="{00000000-0005-0000-0000-0000FE040000}"/>
    <cellStyle name="Вывод 15" xfId="1285" xr:uid="{00000000-0005-0000-0000-0000FF040000}"/>
    <cellStyle name="Вывод 15 2" xfId="1286" xr:uid="{00000000-0005-0000-0000-000000050000}"/>
    <cellStyle name="Вывод 15 3" xfId="1287" xr:uid="{00000000-0005-0000-0000-000001050000}"/>
    <cellStyle name="Вывод 16" xfId="1288" xr:uid="{00000000-0005-0000-0000-000002050000}"/>
    <cellStyle name="Вывод 16 2" xfId="1289" xr:uid="{00000000-0005-0000-0000-000003050000}"/>
    <cellStyle name="Вывод 16 3" xfId="1290" xr:uid="{00000000-0005-0000-0000-000004050000}"/>
    <cellStyle name="Вывод 17" xfId="1291" xr:uid="{00000000-0005-0000-0000-000005050000}"/>
    <cellStyle name="Вывод 17 2" xfId="1292" xr:uid="{00000000-0005-0000-0000-000006050000}"/>
    <cellStyle name="Вывод 17 3" xfId="1293" xr:uid="{00000000-0005-0000-0000-000007050000}"/>
    <cellStyle name="Вывод 18" xfId="1294" xr:uid="{00000000-0005-0000-0000-000008050000}"/>
    <cellStyle name="Вывод 19" xfId="1295" xr:uid="{00000000-0005-0000-0000-000009050000}"/>
    <cellStyle name="Вывод 2" xfId="1296" xr:uid="{00000000-0005-0000-0000-00000A050000}"/>
    <cellStyle name="Вывод 2 2" xfId="1297" xr:uid="{00000000-0005-0000-0000-00000B050000}"/>
    <cellStyle name="Вывод 2 3" xfId="1298" xr:uid="{00000000-0005-0000-0000-00000C050000}"/>
    <cellStyle name="Вывод 3" xfId="1299" xr:uid="{00000000-0005-0000-0000-00000D050000}"/>
    <cellStyle name="Вывод 3 2" xfId="1300" xr:uid="{00000000-0005-0000-0000-00000E050000}"/>
    <cellStyle name="Вывод 3 3" xfId="1301" xr:uid="{00000000-0005-0000-0000-00000F050000}"/>
    <cellStyle name="Вывод 4" xfId="1302" xr:uid="{00000000-0005-0000-0000-000010050000}"/>
    <cellStyle name="Вывод 4 2" xfId="1303" xr:uid="{00000000-0005-0000-0000-000011050000}"/>
    <cellStyle name="Вывод 4 3" xfId="1304" xr:uid="{00000000-0005-0000-0000-000012050000}"/>
    <cellStyle name="Вывод 5" xfId="1305" xr:uid="{00000000-0005-0000-0000-000013050000}"/>
    <cellStyle name="Вывод 5 2" xfId="1306" xr:uid="{00000000-0005-0000-0000-000014050000}"/>
    <cellStyle name="Вывод 5 3" xfId="1307" xr:uid="{00000000-0005-0000-0000-000015050000}"/>
    <cellStyle name="Вывод 6" xfId="1308" xr:uid="{00000000-0005-0000-0000-000016050000}"/>
    <cellStyle name="Вывод 6 2" xfId="1309" xr:uid="{00000000-0005-0000-0000-000017050000}"/>
    <cellStyle name="Вывод 6 3" xfId="1310" xr:uid="{00000000-0005-0000-0000-000018050000}"/>
    <cellStyle name="Вывод 7" xfId="1311" xr:uid="{00000000-0005-0000-0000-000019050000}"/>
    <cellStyle name="Вывод 7 2" xfId="1312" xr:uid="{00000000-0005-0000-0000-00001A050000}"/>
    <cellStyle name="Вывод 7 3" xfId="1313" xr:uid="{00000000-0005-0000-0000-00001B050000}"/>
    <cellStyle name="Вывод 8" xfId="1314" xr:uid="{00000000-0005-0000-0000-00001C050000}"/>
    <cellStyle name="Вывод 8 2" xfId="1315" xr:uid="{00000000-0005-0000-0000-00001D050000}"/>
    <cellStyle name="Вывод 8 3" xfId="1316" xr:uid="{00000000-0005-0000-0000-00001E050000}"/>
    <cellStyle name="Вывод 9" xfId="1317" xr:uid="{00000000-0005-0000-0000-00001F050000}"/>
    <cellStyle name="Вывод 9 2" xfId="1318" xr:uid="{00000000-0005-0000-0000-000020050000}"/>
    <cellStyle name="Вывод 9 3" xfId="1319" xr:uid="{00000000-0005-0000-0000-000021050000}"/>
    <cellStyle name="Вычисление 10" xfId="1320" xr:uid="{00000000-0005-0000-0000-000022050000}"/>
    <cellStyle name="Вычисление 10 2" xfId="1321" xr:uid="{00000000-0005-0000-0000-000023050000}"/>
    <cellStyle name="Вычисление 10 3" xfId="1322" xr:uid="{00000000-0005-0000-0000-000024050000}"/>
    <cellStyle name="Вычисление 11" xfId="1323" xr:uid="{00000000-0005-0000-0000-000025050000}"/>
    <cellStyle name="Вычисление 11 2" xfId="1324" xr:uid="{00000000-0005-0000-0000-000026050000}"/>
    <cellStyle name="Вычисление 11 3" xfId="1325" xr:uid="{00000000-0005-0000-0000-000027050000}"/>
    <cellStyle name="Вычисление 12" xfId="1326" xr:uid="{00000000-0005-0000-0000-000028050000}"/>
    <cellStyle name="Вычисление 12 2" xfId="1327" xr:uid="{00000000-0005-0000-0000-000029050000}"/>
    <cellStyle name="Вычисление 12 3" xfId="1328" xr:uid="{00000000-0005-0000-0000-00002A050000}"/>
    <cellStyle name="Вычисление 13" xfId="1329" xr:uid="{00000000-0005-0000-0000-00002B050000}"/>
    <cellStyle name="Вычисление 13 2" xfId="1330" xr:uid="{00000000-0005-0000-0000-00002C050000}"/>
    <cellStyle name="Вычисление 13 3" xfId="1331" xr:uid="{00000000-0005-0000-0000-00002D050000}"/>
    <cellStyle name="Вычисление 14" xfId="1332" xr:uid="{00000000-0005-0000-0000-00002E050000}"/>
    <cellStyle name="Вычисление 14 2" xfId="1333" xr:uid="{00000000-0005-0000-0000-00002F050000}"/>
    <cellStyle name="Вычисление 14 3" xfId="1334" xr:uid="{00000000-0005-0000-0000-000030050000}"/>
    <cellStyle name="Вычисление 15" xfId="1335" xr:uid="{00000000-0005-0000-0000-000031050000}"/>
    <cellStyle name="Вычисление 15 2" xfId="1336" xr:uid="{00000000-0005-0000-0000-000032050000}"/>
    <cellStyle name="Вычисление 15 3" xfId="1337" xr:uid="{00000000-0005-0000-0000-000033050000}"/>
    <cellStyle name="Вычисление 16" xfId="1338" xr:uid="{00000000-0005-0000-0000-000034050000}"/>
    <cellStyle name="Вычисление 16 2" xfId="1339" xr:uid="{00000000-0005-0000-0000-000035050000}"/>
    <cellStyle name="Вычисление 16 3" xfId="1340" xr:uid="{00000000-0005-0000-0000-000036050000}"/>
    <cellStyle name="Вычисление 17" xfId="1341" xr:uid="{00000000-0005-0000-0000-000037050000}"/>
    <cellStyle name="Вычисление 17 2" xfId="1342" xr:uid="{00000000-0005-0000-0000-000038050000}"/>
    <cellStyle name="Вычисление 17 3" xfId="1343" xr:uid="{00000000-0005-0000-0000-000039050000}"/>
    <cellStyle name="Вычисление 18" xfId="1344" xr:uid="{00000000-0005-0000-0000-00003A050000}"/>
    <cellStyle name="Вычисление 19" xfId="1345" xr:uid="{00000000-0005-0000-0000-00003B050000}"/>
    <cellStyle name="Вычисление 2" xfId="1346" xr:uid="{00000000-0005-0000-0000-00003C050000}"/>
    <cellStyle name="Вычисление 2 2" xfId="1347" xr:uid="{00000000-0005-0000-0000-00003D050000}"/>
    <cellStyle name="Вычисление 2 3" xfId="1348" xr:uid="{00000000-0005-0000-0000-00003E050000}"/>
    <cellStyle name="Вычисление 3" xfId="1349" xr:uid="{00000000-0005-0000-0000-00003F050000}"/>
    <cellStyle name="Вычисление 3 2" xfId="1350" xr:uid="{00000000-0005-0000-0000-000040050000}"/>
    <cellStyle name="Вычисление 3 3" xfId="1351" xr:uid="{00000000-0005-0000-0000-000041050000}"/>
    <cellStyle name="Вычисление 4" xfId="1352" xr:uid="{00000000-0005-0000-0000-000042050000}"/>
    <cellStyle name="Вычисление 4 2" xfId="1353" xr:uid="{00000000-0005-0000-0000-000043050000}"/>
    <cellStyle name="Вычисление 4 3" xfId="1354" xr:uid="{00000000-0005-0000-0000-000044050000}"/>
    <cellStyle name="Вычисление 5" xfId="1355" xr:uid="{00000000-0005-0000-0000-000045050000}"/>
    <cellStyle name="Вычисление 5 2" xfId="1356" xr:uid="{00000000-0005-0000-0000-000046050000}"/>
    <cellStyle name="Вычисление 5 3" xfId="1357" xr:uid="{00000000-0005-0000-0000-000047050000}"/>
    <cellStyle name="Вычисление 6" xfId="1358" xr:uid="{00000000-0005-0000-0000-000048050000}"/>
    <cellStyle name="Вычисление 6 2" xfId="1359" xr:uid="{00000000-0005-0000-0000-000049050000}"/>
    <cellStyle name="Вычисление 6 3" xfId="1360" xr:uid="{00000000-0005-0000-0000-00004A050000}"/>
    <cellStyle name="Вычисление 7" xfId="1361" xr:uid="{00000000-0005-0000-0000-00004B050000}"/>
    <cellStyle name="Вычисление 7 2" xfId="1362" xr:uid="{00000000-0005-0000-0000-00004C050000}"/>
    <cellStyle name="Вычисление 7 3" xfId="1363" xr:uid="{00000000-0005-0000-0000-00004D050000}"/>
    <cellStyle name="Вычисление 8" xfId="1364" xr:uid="{00000000-0005-0000-0000-00004E050000}"/>
    <cellStyle name="Вычисление 8 2" xfId="1365" xr:uid="{00000000-0005-0000-0000-00004F050000}"/>
    <cellStyle name="Вычисление 8 3" xfId="1366" xr:uid="{00000000-0005-0000-0000-000050050000}"/>
    <cellStyle name="Вычисление 9" xfId="1367" xr:uid="{00000000-0005-0000-0000-000051050000}"/>
    <cellStyle name="Вычисление 9 2" xfId="1368" xr:uid="{00000000-0005-0000-0000-000052050000}"/>
    <cellStyle name="Вычисление 9 3" xfId="1369" xr:uid="{00000000-0005-0000-0000-000053050000}"/>
    <cellStyle name="Заголовок 1 10" xfId="1370" xr:uid="{00000000-0005-0000-0000-000055050000}"/>
    <cellStyle name="Заголовок 1 10 2" xfId="1371" xr:uid="{00000000-0005-0000-0000-000056050000}"/>
    <cellStyle name="Заголовок 1 10 3" xfId="1372" xr:uid="{00000000-0005-0000-0000-000057050000}"/>
    <cellStyle name="Заголовок 1 11" xfId="1373" xr:uid="{00000000-0005-0000-0000-000058050000}"/>
    <cellStyle name="Заголовок 1 11 2" xfId="1374" xr:uid="{00000000-0005-0000-0000-000059050000}"/>
    <cellStyle name="Заголовок 1 11 3" xfId="1375" xr:uid="{00000000-0005-0000-0000-00005A050000}"/>
    <cellStyle name="Заголовок 1 12" xfId="1376" xr:uid="{00000000-0005-0000-0000-00005B050000}"/>
    <cellStyle name="Заголовок 1 12 2" xfId="1377" xr:uid="{00000000-0005-0000-0000-00005C050000}"/>
    <cellStyle name="Заголовок 1 12 3" xfId="1378" xr:uid="{00000000-0005-0000-0000-00005D050000}"/>
    <cellStyle name="Заголовок 1 13" xfId="1379" xr:uid="{00000000-0005-0000-0000-00005E050000}"/>
    <cellStyle name="Заголовок 1 13 2" xfId="1380" xr:uid="{00000000-0005-0000-0000-00005F050000}"/>
    <cellStyle name="Заголовок 1 13 3" xfId="1381" xr:uid="{00000000-0005-0000-0000-000060050000}"/>
    <cellStyle name="Заголовок 1 14" xfId="1382" xr:uid="{00000000-0005-0000-0000-000061050000}"/>
    <cellStyle name="Заголовок 1 14 2" xfId="1383" xr:uid="{00000000-0005-0000-0000-000062050000}"/>
    <cellStyle name="Заголовок 1 14 3" xfId="1384" xr:uid="{00000000-0005-0000-0000-000063050000}"/>
    <cellStyle name="Заголовок 1 15" xfId="1385" xr:uid="{00000000-0005-0000-0000-000064050000}"/>
    <cellStyle name="Заголовок 1 15 2" xfId="1386" xr:uid="{00000000-0005-0000-0000-000065050000}"/>
    <cellStyle name="Заголовок 1 15 3" xfId="1387" xr:uid="{00000000-0005-0000-0000-000066050000}"/>
    <cellStyle name="Заголовок 1 16" xfId="1388" xr:uid="{00000000-0005-0000-0000-000067050000}"/>
    <cellStyle name="Заголовок 1 16 2" xfId="1389" xr:uid="{00000000-0005-0000-0000-000068050000}"/>
    <cellStyle name="Заголовок 1 16 3" xfId="1390" xr:uid="{00000000-0005-0000-0000-000069050000}"/>
    <cellStyle name="Заголовок 1 17" xfId="1391" xr:uid="{00000000-0005-0000-0000-00006A050000}"/>
    <cellStyle name="Заголовок 1 17 2" xfId="1392" xr:uid="{00000000-0005-0000-0000-00006B050000}"/>
    <cellStyle name="Заголовок 1 17 3" xfId="1393" xr:uid="{00000000-0005-0000-0000-00006C050000}"/>
    <cellStyle name="Заголовок 1 18" xfId="1394" xr:uid="{00000000-0005-0000-0000-00006D050000}"/>
    <cellStyle name="Заголовок 1 19" xfId="1395" xr:uid="{00000000-0005-0000-0000-00006E050000}"/>
    <cellStyle name="Заголовок 1 2" xfId="1396" xr:uid="{00000000-0005-0000-0000-00006F050000}"/>
    <cellStyle name="Заголовок 1 2 2" xfId="1397" xr:uid="{00000000-0005-0000-0000-000070050000}"/>
    <cellStyle name="Заголовок 1 2 3" xfId="1398" xr:uid="{00000000-0005-0000-0000-000071050000}"/>
    <cellStyle name="Заголовок 1 3" xfId="1399" xr:uid="{00000000-0005-0000-0000-000072050000}"/>
    <cellStyle name="Заголовок 1 3 2" xfId="1400" xr:uid="{00000000-0005-0000-0000-000073050000}"/>
    <cellStyle name="Заголовок 1 3 3" xfId="1401" xr:uid="{00000000-0005-0000-0000-000074050000}"/>
    <cellStyle name="Заголовок 1 4" xfId="1402" xr:uid="{00000000-0005-0000-0000-000075050000}"/>
    <cellStyle name="Заголовок 1 4 2" xfId="1403" xr:uid="{00000000-0005-0000-0000-000076050000}"/>
    <cellStyle name="Заголовок 1 4 3" xfId="1404" xr:uid="{00000000-0005-0000-0000-000077050000}"/>
    <cellStyle name="Заголовок 1 5" xfId="1405" xr:uid="{00000000-0005-0000-0000-000078050000}"/>
    <cellStyle name="Заголовок 1 5 2" xfId="1406" xr:uid="{00000000-0005-0000-0000-000079050000}"/>
    <cellStyle name="Заголовок 1 5 3" xfId="1407" xr:uid="{00000000-0005-0000-0000-00007A050000}"/>
    <cellStyle name="Заголовок 1 6" xfId="1408" xr:uid="{00000000-0005-0000-0000-00007B050000}"/>
    <cellStyle name="Заголовок 1 6 2" xfId="1409" xr:uid="{00000000-0005-0000-0000-00007C050000}"/>
    <cellStyle name="Заголовок 1 6 3" xfId="1410" xr:uid="{00000000-0005-0000-0000-00007D050000}"/>
    <cellStyle name="Заголовок 1 7" xfId="1411" xr:uid="{00000000-0005-0000-0000-00007E050000}"/>
    <cellStyle name="Заголовок 1 7 2" xfId="1412" xr:uid="{00000000-0005-0000-0000-00007F050000}"/>
    <cellStyle name="Заголовок 1 7 3" xfId="1413" xr:uid="{00000000-0005-0000-0000-000080050000}"/>
    <cellStyle name="Заголовок 1 8" xfId="1414" xr:uid="{00000000-0005-0000-0000-000081050000}"/>
    <cellStyle name="Заголовок 1 8 2" xfId="1415" xr:uid="{00000000-0005-0000-0000-000082050000}"/>
    <cellStyle name="Заголовок 1 8 3" xfId="1416" xr:uid="{00000000-0005-0000-0000-000083050000}"/>
    <cellStyle name="Заголовок 1 9" xfId="1417" xr:uid="{00000000-0005-0000-0000-000084050000}"/>
    <cellStyle name="Заголовок 1 9 2" xfId="1418" xr:uid="{00000000-0005-0000-0000-000085050000}"/>
    <cellStyle name="Заголовок 1 9 3" xfId="1419" xr:uid="{00000000-0005-0000-0000-000086050000}"/>
    <cellStyle name="Заголовок 2 10" xfId="1420" xr:uid="{00000000-0005-0000-0000-000087050000}"/>
    <cellStyle name="Заголовок 2 10 2" xfId="1421" xr:uid="{00000000-0005-0000-0000-000088050000}"/>
    <cellStyle name="Заголовок 2 10 3" xfId="1422" xr:uid="{00000000-0005-0000-0000-000089050000}"/>
    <cellStyle name="Заголовок 2 11" xfId="1423" xr:uid="{00000000-0005-0000-0000-00008A050000}"/>
    <cellStyle name="Заголовок 2 11 2" xfId="1424" xr:uid="{00000000-0005-0000-0000-00008B050000}"/>
    <cellStyle name="Заголовок 2 11 3" xfId="1425" xr:uid="{00000000-0005-0000-0000-00008C050000}"/>
    <cellStyle name="Заголовок 2 12" xfId="1426" xr:uid="{00000000-0005-0000-0000-00008D050000}"/>
    <cellStyle name="Заголовок 2 12 2" xfId="1427" xr:uid="{00000000-0005-0000-0000-00008E050000}"/>
    <cellStyle name="Заголовок 2 12 3" xfId="1428" xr:uid="{00000000-0005-0000-0000-00008F050000}"/>
    <cellStyle name="Заголовок 2 13" xfId="1429" xr:uid="{00000000-0005-0000-0000-000090050000}"/>
    <cellStyle name="Заголовок 2 13 2" xfId="1430" xr:uid="{00000000-0005-0000-0000-000091050000}"/>
    <cellStyle name="Заголовок 2 13 3" xfId="1431" xr:uid="{00000000-0005-0000-0000-000092050000}"/>
    <cellStyle name="Заголовок 2 14" xfId="1432" xr:uid="{00000000-0005-0000-0000-000093050000}"/>
    <cellStyle name="Заголовок 2 14 2" xfId="1433" xr:uid="{00000000-0005-0000-0000-000094050000}"/>
    <cellStyle name="Заголовок 2 14 3" xfId="1434" xr:uid="{00000000-0005-0000-0000-000095050000}"/>
    <cellStyle name="Заголовок 2 15" xfId="1435" xr:uid="{00000000-0005-0000-0000-000096050000}"/>
    <cellStyle name="Заголовок 2 15 2" xfId="1436" xr:uid="{00000000-0005-0000-0000-000097050000}"/>
    <cellStyle name="Заголовок 2 15 3" xfId="1437" xr:uid="{00000000-0005-0000-0000-000098050000}"/>
    <cellStyle name="Заголовок 2 16" xfId="1438" xr:uid="{00000000-0005-0000-0000-000099050000}"/>
    <cellStyle name="Заголовок 2 16 2" xfId="1439" xr:uid="{00000000-0005-0000-0000-00009A050000}"/>
    <cellStyle name="Заголовок 2 16 3" xfId="1440" xr:uid="{00000000-0005-0000-0000-00009B050000}"/>
    <cellStyle name="Заголовок 2 17" xfId="1441" xr:uid="{00000000-0005-0000-0000-00009C050000}"/>
    <cellStyle name="Заголовок 2 17 2" xfId="1442" xr:uid="{00000000-0005-0000-0000-00009D050000}"/>
    <cellStyle name="Заголовок 2 17 3" xfId="1443" xr:uid="{00000000-0005-0000-0000-00009E050000}"/>
    <cellStyle name="Заголовок 2 18" xfId="1444" xr:uid="{00000000-0005-0000-0000-00009F050000}"/>
    <cellStyle name="Заголовок 2 19" xfId="1445" xr:uid="{00000000-0005-0000-0000-0000A0050000}"/>
    <cellStyle name="Заголовок 2 2" xfId="1446" xr:uid="{00000000-0005-0000-0000-0000A1050000}"/>
    <cellStyle name="Заголовок 2 2 2" xfId="1447" xr:uid="{00000000-0005-0000-0000-0000A2050000}"/>
    <cellStyle name="Заголовок 2 2 3" xfId="1448" xr:uid="{00000000-0005-0000-0000-0000A3050000}"/>
    <cellStyle name="Заголовок 2 3" xfId="1449" xr:uid="{00000000-0005-0000-0000-0000A4050000}"/>
    <cellStyle name="Заголовок 2 3 2" xfId="1450" xr:uid="{00000000-0005-0000-0000-0000A5050000}"/>
    <cellStyle name="Заголовок 2 3 3" xfId="1451" xr:uid="{00000000-0005-0000-0000-0000A6050000}"/>
    <cellStyle name="Заголовок 2 4" xfId="1452" xr:uid="{00000000-0005-0000-0000-0000A7050000}"/>
    <cellStyle name="Заголовок 2 4 2" xfId="1453" xr:uid="{00000000-0005-0000-0000-0000A8050000}"/>
    <cellStyle name="Заголовок 2 4 3" xfId="1454" xr:uid="{00000000-0005-0000-0000-0000A9050000}"/>
    <cellStyle name="Заголовок 2 5" xfId="1455" xr:uid="{00000000-0005-0000-0000-0000AA050000}"/>
    <cellStyle name="Заголовок 2 5 2" xfId="1456" xr:uid="{00000000-0005-0000-0000-0000AB050000}"/>
    <cellStyle name="Заголовок 2 5 3" xfId="1457" xr:uid="{00000000-0005-0000-0000-0000AC050000}"/>
    <cellStyle name="Заголовок 2 6" xfId="1458" xr:uid="{00000000-0005-0000-0000-0000AD050000}"/>
    <cellStyle name="Заголовок 2 6 2" xfId="1459" xr:uid="{00000000-0005-0000-0000-0000AE050000}"/>
    <cellStyle name="Заголовок 2 6 3" xfId="1460" xr:uid="{00000000-0005-0000-0000-0000AF050000}"/>
    <cellStyle name="Заголовок 2 7" xfId="1461" xr:uid="{00000000-0005-0000-0000-0000B0050000}"/>
    <cellStyle name="Заголовок 2 7 2" xfId="1462" xr:uid="{00000000-0005-0000-0000-0000B1050000}"/>
    <cellStyle name="Заголовок 2 7 3" xfId="1463" xr:uid="{00000000-0005-0000-0000-0000B2050000}"/>
    <cellStyle name="Заголовок 2 8" xfId="1464" xr:uid="{00000000-0005-0000-0000-0000B3050000}"/>
    <cellStyle name="Заголовок 2 8 2" xfId="1465" xr:uid="{00000000-0005-0000-0000-0000B4050000}"/>
    <cellStyle name="Заголовок 2 8 3" xfId="1466" xr:uid="{00000000-0005-0000-0000-0000B5050000}"/>
    <cellStyle name="Заголовок 2 9" xfId="1467" xr:uid="{00000000-0005-0000-0000-0000B6050000}"/>
    <cellStyle name="Заголовок 2 9 2" xfId="1468" xr:uid="{00000000-0005-0000-0000-0000B7050000}"/>
    <cellStyle name="Заголовок 2 9 3" xfId="1469" xr:uid="{00000000-0005-0000-0000-0000B8050000}"/>
    <cellStyle name="Заголовок 3 10" xfId="1470" xr:uid="{00000000-0005-0000-0000-0000B9050000}"/>
    <cellStyle name="Заголовок 3 10 2" xfId="1471" xr:uid="{00000000-0005-0000-0000-0000BA050000}"/>
    <cellStyle name="Заголовок 3 10 3" xfId="1472" xr:uid="{00000000-0005-0000-0000-0000BB050000}"/>
    <cellStyle name="Заголовок 3 11" xfId="1473" xr:uid="{00000000-0005-0000-0000-0000BC050000}"/>
    <cellStyle name="Заголовок 3 11 2" xfId="1474" xr:uid="{00000000-0005-0000-0000-0000BD050000}"/>
    <cellStyle name="Заголовок 3 11 3" xfId="1475" xr:uid="{00000000-0005-0000-0000-0000BE050000}"/>
    <cellStyle name="Заголовок 3 12" xfId="1476" xr:uid="{00000000-0005-0000-0000-0000BF050000}"/>
    <cellStyle name="Заголовок 3 12 2" xfId="1477" xr:uid="{00000000-0005-0000-0000-0000C0050000}"/>
    <cellStyle name="Заголовок 3 12 3" xfId="1478" xr:uid="{00000000-0005-0000-0000-0000C1050000}"/>
    <cellStyle name="Заголовок 3 13" xfId="1479" xr:uid="{00000000-0005-0000-0000-0000C2050000}"/>
    <cellStyle name="Заголовок 3 13 2" xfId="1480" xr:uid="{00000000-0005-0000-0000-0000C3050000}"/>
    <cellStyle name="Заголовок 3 13 3" xfId="1481" xr:uid="{00000000-0005-0000-0000-0000C4050000}"/>
    <cellStyle name="Заголовок 3 14" xfId="1482" xr:uid="{00000000-0005-0000-0000-0000C5050000}"/>
    <cellStyle name="Заголовок 3 14 2" xfId="1483" xr:uid="{00000000-0005-0000-0000-0000C6050000}"/>
    <cellStyle name="Заголовок 3 14 3" xfId="1484" xr:uid="{00000000-0005-0000-0000-0000C7050000}"/>
    <cellStyle name="Заголовок 3 15" xfId="1485" xr:uid="{00000000-0005-0000-0000-0000C8050000}"/>
    <cellStyle name="Заголовок 3 15 2" xfId="1486" xr:uid="{00000000-0005-0000-0000-0000C9050000}"/>
    <cellStyle name="Заголовок 3 15 3" xfId="1487" xr:uid="{00000000-0005-0000-0000-0000CA050000}"/>
    <cellStyle name="Заголовок 3 16" xfId="1488" xr:uid="{00000000-0005-0000-0000-0000CB050000}"/>
    <cellStyle name="Заголовок 3 16 2" xfId="1489" xr:uid="{00000000-0005-0000-0000-0000CC050000}"/>
    <cellStyle name="Заголовок 3 16 3" xfId="1490" xr:uid="{00000000-0005-0000-0000-0000CD050000}"/>
    <cellStyle name="Заголовок 3 17" xfId="1491" xr:uid="{00000000-0005-0000-0000-0000CE050000}"/>
    <cellStyle name="Заголовок 3 17 2" xfId="1492" xr:uid="{00000000-0005-0000-0000-0000CF050000}"/>
    <cellStyle name="Заголовок 3 17 3" xfId="1493" xr:uid="{00000000-0005-0000-0000-0000D0050000}"/>
    <cellStyle name="Заголовок 3 18" xfId="1494" xr:uid="{00000000-0005-0000-0000-0000D1050000}"/>
    <cellStyle name="Заголовок 3 19" xfId="1495" xr:uid="{00000000-0005-0000-0000-0000D2050000}"/>
    <cellStyle name="Заголовок 3 2" xfId="1496" xr:uid="{00000000-0005-0000-0000-0000D3050000}"/>
    <cellStyle name="Заголовок 3 2 2" xfId="1497" xr:uid="{00000000-0005-0000-0000-0000D4050000}"/>
    <cellStyle name="Заголовок 3 2 3" xfId="1498" xr:uid="{00000000-0005-0000-0000-0000D5050000}"/>
    <cellStyle name="Заголовок 3 3" xfId="1499" xr:uid="{00000000-0005-0000-0000-0000D6050000}"/>
    <cellStyle name="Заголовок 3 3 2" xfId="1500" xr:uid="{00000000-0005-0000-0000-0000D7050000}"/>
    <cellStyle name="Заголовок 3 3 3" xfId="1501" xr:uid="{00000000-0005-0000-0000-0000D8050000}"/>
    <cellStyle name="Заголовок 3 4" xfId="1502" xr:uid="{00000000-0005-0000-0000-0000D9050000}"/>
    <cellStyle name="Заголовок 3 4 2" xfId="1503" xr:uid="{00000000-0005-0000-0000-0000DA050000}"/>
    <cellStyle name="Заголовок 3 4 3" xfId="1504" xr:uid="{00000000-0005-0000-0000-0000DB050000}"/>
    <cellStyle name="Заголовок 3 5" xfId="1505" xr:uid="{00000000-0005-0000-0000-0000DC050000}"/>
    <cellStyle name="Заголовок 3 5 2" xfId="1506" xr:uid="{00000000-0005-0000-0000-0000DD050000}"/>
    <cellStyle name="Заголовок 3 5 3" xfId="1507" xr:uid="{00000000-0005-0000-0000-0000DE050000}"/>
    <cellStyle name="Заголовок 3 6" xfId="1508" xr:uid="{00000000-0005-0000-0000-0000DF050000}"/>
    <cellStyle name="Заголовок 3 6 2" xfId="1509" xr:uid="{00000000-0005-0000-0000-0000E0050000}"/>
    <cellStyle name="Заголовок 3 6 3" xfId="1510" xr:uid="{00000000-0005-0000-0000-0000E1050000}"/>
    <cellStyle name="Заголовок 3 7" xfId="1511" xr:uid="{00000000-0005-0000-0000-0000E2050000}"/>
    <cellStyle name="Заголовок 3 7 2" xfId="1512" xr:uid="{00000000-0005-0000-0000-0000E3050000}"/>
    <cellStyle name="Заголовок 3 7 3" xfId="1513" xr:uid="{00000000-0005-0000-0000-0000E4050000}"/>
    <cellStyle name="Заголовок 3 8" xfId="1514" xr:uid="{00000000-0005-0000-0000-0000E5050000}"/>
    <cellStyle name="Заголовок 3 8 2" xfId="1515" xr:uid="{00000000-0005-0000-0000-0000E6050000}"/>
    <cellStyle name="Заголовок 3 8 3" xfId="1516" xr:uid="{00000000-0005-0000-0000-0000E7050000}"/>
    <cellStyle name="Заголовок 3 9" xfId="1517" xr:uid="{00000000-0005-0000-0000-0000E8050000}"/>
    <cellStyle name="Заголовок 3 9 2" xfId="1518" xr:uid="{00000000-0005-0000-0000-0000E9050000}"/>
    <cellStyle name="Заголовок 3 9 3" xfId="1519" xr:uid="{00000000-0005-0000-0000-0000EA050000}"/>
    <cellStyle name="Заголовок 4 10" xfId="1520" xr:uid="{00000000-0005-0000-0000-0000EB050000}"/>
    <cellStyle name="Заголовок 4 10 2" xfId="1521" xr:uid="{00000000-0005-0000-0000-0000EC050000}"/>
    <cellStyle name="Заголовок 4 10 3" xfId="1522" xr:uid="{00000000-0005-0000-0000-0000ED050000}"/>
    <cellStyle name="Заголовок 4 11" xfId="1523" xr:uid="{00000000-0005-0000-0000-0000EE050000}"/>
    <cellStyle name="Заголовок 4 11 2" xfId="1524" xr:uid="{00000000-0005-0000-0000-0000EF050000}"/>
    <cellStyle name="Заголовок 4 11 3" xfId="1525" xr:uid="{00000000-0005-0000-0000-0000F0050000}"/>
    <cellStyle name="Заголовок 4 12" xfId="1526" xr:uid="{00000000-0005-0000-0000-0000F1050000}"/>
    <cellStyle name="Заголовок 4 12 2" xfId="1527" xr:uid="{00000000-0005-0000-0000-0000F2050000}"/>
    <cellStyle name="Заголовок 4 12 3" xfId="1528" xr:uid="{00000000-0005-0000-0000-0000F3050000}"/>
    <cellStyle name="Заголовок 4 13" xfId="1529" xr:uid="{00000000-0005-0000-0000-0000F4050000}"/>
    <cellStyle name="Заголовок 4 13 2" xfId="1530" xr:uid="{00000000-0005-0000-0000-0000F5050000}"/>
    <cellStyle name="Заголовок 4 13 3" xfId="1531" xr:uid="{00000000-0005-0000-0000-0000F6050000}"/>
    <cellStyle name="Заголовок 4 14" xfId="1532" xr:uid="{00000000-0005-0000-0000-0000F7050000}"/>
    <cellStyle name="Заголовок 4 14 2" xfId="1533" xr:uid="{00000000-0005-0000-0000-0000F8050000}"/>
    <cellStyle name="Заголовок 4 14 3" xfId="1534" xr:uid="{00000000-0005-0000-0000-0000F9050000}"/>
    <cellStyle name="Заголовок 4 15" xfId="1535" xr:uid="{00000000-0005-0000-0000-0000FA050000}"/>
    <cellStyle name="Заголовок 4 15 2" xfId="1536" xr:uid="{00000000-0005-0000-0000-0000FB050000}"/>
    <cellStyle name="Заголовок 4 15 3" xfId="1537" xr:uid="{00000000-0005-0000-0000-0000FC050000}"/>
    <cellStyle name="Заголовок 4 16" xfId="1538" xr:uid="{00000000-0005-0000-0000-0000FD050000}"/>
    <cellStyle name="Заголовок 4 16 2" xfId="1539" xr:uid="{00000000-0005-0000-0000-0000FE050000}"/>
    <cellStyle name="Заголовок 4 16 3" xfId="1540" xr:uid="{00000000-0005-0000-0000-0000FF050000}"/>
    <cellStyle name="Заголовок 4 17" xfId="1541" xr:uid="{00000000-0005-0000-0000-000000060000}"/>
    <cellStyle name="Заголовок 4 17 2" xfId="1542" xr:uid="{00000000-0005-0000-0000-000001060000}"/>
    <cellStyle name="Заголовок 4 17 3" xfId="1543" xr:uid="{00000000-0005-0000-0000-000002060000}"/>
    <cellStyle name="Заголовок 4 18" xfId="1544" xr:uid="{00000000-0005-0000-0000-000003060000}"/>
    <cellStyle name="Заголовок 4 19" xfId="1545" xr:uid="{00000000-0005-0000-0000-000004060000}"/>
    <cellStyle name="Заголовок 4 2" xfId="1546" xr:uid="{00000000-0005-0000-0000-000005060000}"/>
    <cellStyle name="Заголовок 4 2 2" xfId="1547" xr:uid="{00000000-0005-0000-0000-000006060000}"/>
    <cellStyle name="Заголовок 4 2 3" xfId="1548" xr:uid="{00000000-0005-0000-0000-000007060000}"/>
    <cellStyle name="Заголовок 4 3" xfId="1549" xr:uid="{00000000-0005-0000-0000-000008060000}"/>
    <cellStyle name="Заголовок 4 3 2" xfId="1550" xr:uid="{00000000-0005-0000-0000-000009060000}"/>
    <cellStyle name="Заголовок 4 3 3" xfId="1551" xr:uid="{00000000-0005-0000-0000-00000A060000}"/>
    <cellStyle name="Заголовок 4 4" xfId="1552" xr:uid="{00000000-0005-0000-0000-00000B060000}"/>
    <cellStyle name="Заголовок 4 4 2" xfId="1553" xr:uid="{00000000-0005-0000-0000-00000C060000}"/>
    <cellStyle name="Заголовок 4 4 3" xfId="1554" xr:uid="{00000000-0005-0000-0000-00000D060000}"/>
    <cellStyle name="Заголовок 4 5" xfId="1555" xr:uid="{00000000-0005-0000-0000-00000E060000}"/>
    <cellStyle name="Заголовок 4 5 2" xfId="1556" xr:uid="{00000000-0005-0000-0000-00000F060000}"/>
    <cellStyle name="Заголовок 4 5 3" xfId="1557" xr:uid="{00000000-0005-0000-0000-000010060000}"/>
    <cellStyle name="Заголовок 4 6" xfId="1558" xr:uid="{00000000-0005-0000-0000-000011060000}"/>
    <cellStyle name="Заголовок 4 6 2" xfId="1559" xr:uid="{00000000-0005-0000-0000-000012060000}"/>
    <cellStyle name="Заголовок 4 6 3" xfId="1560" xr:uid="{00000000-0005-0000-0000-000013060000}"/>
    <cellStyle name="Заголовок 4 7" xfId="1561" xr:uid="{00000000-0005-0000-0000-000014060000}"/>
    <cellStyle name="Заголовок 4 7 2" xfId="1562" xr:uid="{00000000-0005-0000-0000-000015060000}"/>
    <cellStyle name="Заголовок 4 7 3" xfId="1563" xr:uid="{00000000-0005-0000-0000-000016060000}"/>
    <cellStyle name="Заголовок 4 8" xfId="1564" xr:uid="{00000000-0005-0000-0000-000017060000}"/>
    <cellStyle name="Заголовок 4 8 2" xfId="1565" xr:uid="{00000000-0005-0000-0000-000018060000}"/>
    <cellStyle name="Заголовок 4 8 3" xfId="1566" xr:uid="{00000000-0005-0000-0000-000019060000}"/>
    <cellStyle name="Заголовок 4 9" xfId="1567" xr:uid="{00000000-0005-0000-0000-00001A060000}"/>
    <cellStyle name="Заголовок 4 9 2" xfId="1568" xr:uid="{00000000-0005-0000-0000-00001B060000}"/>
    <cellStyle name="Заголовок 4 9 3" xfId="1569" xr:uid="{00000000-0005-0000-0000-00001C060000}"/>
    <cellStyle name="Итог 10" xfId="1570" xr:uid="{00000000-0005-0000-0000-00001D060000}"/>
    <cellStyle name="Итог 10 2" xfId="1571" xr:uid="{00000000-0005-0000-0000-00001E060000}"/>
    <cellStyle name="Итог 10 3" xfId="1572" xr:uid="{00000000-0005-0000-0000-00001F060000}"/>
    <cellStyle name="Итог 11" xfId="1573" xr:uid="{00000000-0005-0000-0000-000020060000}"/>
    <cellStyle name="Итог 11 2" xfId="1574" xr:uid="{00000000-0005-0000-0000-000021060000}"/>
    <cellStyle name="Итог 11 3" xfId="1575" xr:uid="{00000000-0005-0000-0000-000022060000}"/>
    <cellStyle name="Итог 12" xfId="1576" xr:uid="{00000000-0005-0000-0000-000023060000}"/>
    <cellStyle name="Итог 12 2" xfId="1577" xr:uid="{00000000-0005-0000-0000-000024060000}"/>
    <cellStyle name="Итог 12 3" xfId="1578" xr:uid="{00000000-0005-0000-0000-000025060000}"/>
    <cellStyle name="Итог 13" xfId="1579" xr:uid="{00000000-0005-0000-0000-000026060000}"/>
    <cellStyle name="Итог 13 2" xfId="1580" xr:uid="{00000000-0005-0000-0000-000027060000}"/>
    <cellStyle name="Итог 13 3" xfId="1581" xr:uid="{00000000-0005-0000-0000-000028060000}"/>
    <cellStyle name="Итог 14" xfId="1582" xr:uid="{00000000-0005-0000-0000-000029060000}"/>
    <cellStyle name="Итог 14 2" xfId="1583" xr:uid="{00000000-0005-0000-0000-00002A060000}"/>
    <cellStyle name="Итог 14 3" xfId="1584" xr:uid="{00000000-0005-0000-0000-00002B060000}"/>
    <cellStyle name="Итог 15" xfId="1585" xr:uid="{00000000-0005-0000-0000-00002C060000}"/>
    <cellStyle name="Итог 15 2" xfId="1586" xr:uid="{00000000-0005-0000-0000-00002D060000}"/>
    <cellStyle name="Итог 15 3" xfId="1587" xr:uid="{00000000-0005-0000-0000-00002E060000}"/>
    <cellStyle name="Итог 16" xfId="1588" xr:uid="{00000000-0005-0000-0000-00002F060000}"/>
    <cellStyle name="Итог 16 2" xfId="1589" xr:uid="{00000000-0005-0000-0000-000030060000}"/>
    <cellStyle name="Итог 16 3" xfId="1590" xr:uid="{00000000-0005-0000-0000-000031060000}"/>
    <cellStyle name="Итог 17" xfId="1591" xr:uid="{00000000-0005-0000-0000-000032060000}"/>
    <cellStyle name="Итог 17 2" xfId="1592" xr:uid="{00000000-0005-0000-0000-000033060000}"/>
    <cellStyle name="Итог 17 3" xfId="1593" xr:uid="{00000000-0005-0000-0000-000034060000}"/>
    <cellStyle name="Итог 18" xfId="1594" xr:uid="{00000000-0005-0000-0000-000035060000}"/>
    <cellStyle name="Итог 19" xfId="1595" xr:uid="{00000000-0005-0000-0000-000036060000}"/>
    <cellStyle name="Итог 2" xfId="1596" xr:uid="{00000000-0005-0000-0000-000037060000}"/>
    <cellStyle name="Итог 2 2" xfId="1597" xr:uid="{00000000-0005-0000-0000-000038060000}"/>
    <cellStyle name="Итог 2 3" xfId="1598" xr:uid="{00000000-0005-0000-0000-000039060000}"/>
    <cellStyle name="Итог 3" xfId="1599" xr:uid="{00000000-0005-0000-0000-00003A060000}"/>
    <cellStyle name="Итог 3 2" xfId="1600" xr:uid="{00000000-0005-0000-0000-00003B060000}"/>
    <cellStyle name="Итог 3 3" xfId="1601" xr:uid="{00000000-0005-0000-0000-00003C060000}"/>
    <cellStyle name="Итог 4" xfId="1602" xr:uid="{00000000-0005-0000-0000-00003D060000}"/>
    <cellStyle name="Итог 4 2" xfId="1603" xr:uid="{00000000-0005-0000-0000-00003E060000}"/>
    <cellStyle name="Итог 4 3" xfId="1604" xr:uid="{00000000-0005-0000-0000-00003F060000}"/>
    <cellStyle name="Итог 5" xfId="1605" xr:uid="{00000000-0005-0000-0000-000040060000}"/>
    <cellStyle name="Итог 5 2" xfId="1606" xr:uid="{00000000-0005-0000-0000-000041060000}"/>
    <cellStyle name="Итог 5 3" xfId="1607" xr:uid="{00000000-0005-0000-0000-000042060000}"/>
    <cellStyle name="Итог 6" xfId="1608" xr:uid="{00000000-0005-0000-0000-000043060000}"/>
    <cellStyle name="Итог 6 2" xfId="1609" xr:uid="{00000000-0005-0000-0000-000044060000}"/>
    <cellStyle name="Итог 6 3" xfId="1610" xr:uid="{00000000-0005-0000-0000-000045060000}"/>
    <cellStyle name="Итог 7" xfId="1611" xr:uid="{00000000-0005-0000-0000-000046060000}"/>
    <cellStyle name="Итог 7 2" xfId="1612" xr:uid="{00000000-0005-0000-0000-000047060000}"/>
    <cellStyle name="Итог 7 3" xfId="1613" xr:uid="{00000000-0005-0000-0000-000048060000}"/>
    <cellStyle name="Итог 8" xfId="1614" xr:uid="{00000000-0005-0000-0000-000049060000}"/>
    <cellStyle name="Итог 8 2" xfId="1615" xr:uid="{00000000-0005-0000-0000-00004A060000}"/>
    <cellStyle name="Итог 8 3" xfId="1616" xr:uid="{00000000-0005-0000-0000-00004B060000}"/>
    <cellStyle name="Итог 9" xfId="1617" xr:uid="{00000000-0005-0000-0000-00004C060000}"/>
    <cellStyle name="Итог 9 2" xfId="1618" xr:uid="{00000000-0005-0000-0000-00004D060000}"/>
    <cellStyle name="Итог 9 3" xfId="1619" xr:uid="{00000000-0005-0000-0000-00004E060000}"/>
    <cellStyle name="Контрольная ячейка 10" xfId="1620" xr:uid="{00000000-0005-0000-0000-00004F060000}"/>
    <cellStyle name="Контрольная ячейка 10 2" xfId="1621" xr:uid="{00000000-0005-0000-0000-000050060000}"/>
    <cellStyle name="Контрольная ячейка 10 3" xfId="1622" xr:uid="{00000000-0005-0000-0000-000051060000}"/>
    <cellStyle name="Контрольная ячейка 11" xfId="1623" xr:uid="{00000000-0005-0000-0000-000052060000}"/>
    <cellStyle name="Контрольная ячейка 11 2" xfId="1624" xr:uid="{00000000-0005-0000-0000-000053060000}"/>
    <cellStyle name="Контрольная ячейка 11 3" xfId="1625" xr:uid="{00000000-0005-0000-0000-000054060000}"/>
    <cellStyle name="Контрольная ячейка 12" xfId="1626" xr:uid="{00000000-0005-0000-0000-000055060000}"/>
    <cellStyle name="Контрольная ячейка 12 2" xfId="1627" xr:uid="{00000000-0005-0000-0000-000056060000}"/>
    <cellStyle name="Контрольная ячейка 12 3" xfId="1628" xr:uid="{00000000-0005-0000-0000-000057060000}"/>
    <cellStyle name="Контрольная ячейка 13" xfId="1629" xr:uid="{00000000-0005-0000-0000-000058060000}"/>
    <cellStyle name="Контрольная ячейка 13 2" xfId="1630" xr:uid="{00000000-0005-0000-0000-000059060000}"/>
    <cellStyle name="Контрольная ячейка 13 3" xfId="1631" xr:uid="{00000000-0005-0000-0000-00005A060000}"/>
    <cellStyle name="Контрольная ячейка 14" xfId="1632" xr:uid="{00000000-0005-0000-0000-00005B060000}"/>
    <cellStyle name="Контрольная ячейка 14 2" xfId="1633" xr:uid="{00000000-0005-0000-0000-00005C060000}"/>
    <cellStyle name="Контрольная ячейка 14 3" xfId="1634" xr:uid="{00000000-0005-0000-0000-00005D060000}"/>
    <cellStyle name="Контрольная ячейка 15" xfId="1635" xr:uid="{00000000-0005-0000-0000-00005E060000}"/>
    <cellStyle name="Контрольная ячейка 15 2" xfId="1636" xr:uid="{00000000-0005-0000-0000-00005F060000}"/>
    <cellStyle name="Контрольная ячейка 15 3" xfId="1637" xr:uid="{00000000-0005-0000-0000-000060060000}"/>
    <cellStyle name="Контрольная ячейка 16" xfId="1638" xr:uid="{00000000-0005-0000-0000-000061060000}"/>
    <cellStyle name="Контрольная ячейка 16 2" xfId="1639" xr:uid="{00000000-0005-0000-0000-000062060000}"/>
    <cellStyle name="Контрольная ячейка 16 3" xfId="1640" xr:uid="{00000000-0005-0000-0000-000063060000}"/>
    <cellStyle name="Контрольная ячейка 17" xfId="1641" xr:uid="{00000000-0005-0000-0000-000064060000}"/>
    <cellStyle name="Контрольная ячейка 17 2" xfId="1642" xr:uid="{00000000-0005-0000-0000-000065060000}"/>
    <cellStyle name="Контрольная ячейка 17 3" xfId="1643" xr:uid="{00000000-0005-0000-0000-000066060000}"/>
    <cellStyle name="Контрольная ячейка 18" xfId="1644" xr:uid="{00000000-0005-0000-0000-000067060000}"/>
    <cellStyle name="Контрольная ячейка 19" xfId="1645" xr:uid="{00000000-0005-0000-0000-000068060000}"/>
    <cellStyle name="Контрольная ячейка 2" xfId="1646" xr:uid="{00000000-0005-0000-0000-000069060000}"/>
    <cellStyle name="Контрольная ячейка 2 2" xfId="1647" xr:uid="{00000000-0005-0000-0000-00006A060000}"/>
    <cellStyle name="Контрольная ячейка 2 3" xfId="1648" xr:uid="{00000000-0005-0000-0000-00006B060000}"/>
    <cellStyle name="Контрольная ячейка 3" xfId="1649" xr:uid="{00000000-0005-0000-0000-00006C060000}"/>
    <cellStyle name="Контрольная ячейка 3 2" xfId="1650" xr:uid="{00000000-0005-0000-0000-00006D060000}"/>
    <cellStyle name="Контрольная ячейка 3 3" xfId="1651" xr:uid="{00000000-0005-0000-0000-00006E060000}"/>
    <cellStyle name="Контрольная ячейка 4" xfId="1652" xr:uid="{00000000-0005-0000-0000-00006F060000}"/>
    <cellStyle name="Контрольная ячейка 4 2" xfId="1653" xr:uid="{00000000-0005-0000-0000-000070060000}"/>
    <cellStyle name="Контрольная ячейка 4 3" xfId="1654" xr:uid="{00000000-0005-0000-0000-000071060000}"/>
    <cellStyle name="Контрольная ячейка 5" xfId="1655" xr:uid="{00000000-0005-0000-0000-000072060000}"/>
    <cellStyle name="Контрольная ячейка 5 2" xfId="1656" xr:uid="{00000000-0005-0000-0000-000073060000}"/>
    <cellStyle name="Контрольная ячейка 5 3" xfId="1657" xr:uid="{00000000-0005-0000-0000-000074060000}"/>
    <cellStyle name="Контрольная ячейка 6" xfId="1658" xr:uid="{00000000-0005-0000-0000-000075060000}"/>
    <cellStyle name="Контрольная ячейка 6 2" xfId="1659" xr:uid="{00000000-0005-0000-0000-000076060000}"/>
    <cellStyle name="Контрольная ячейка 6 3" xfId="1660" xr:uid="{00000000-0005-0000-0000-000077060000}"/>
    <cellStyle name="Контрольная ячейка 7" xfId="1661" xr:uid="{00000000-0005-0000-0000-000078060000}"/>
    <cellStyle name="Контрольная ячейка 7 2" xfId="1662" xr:uid="{00000000-0005-0000-0000-000079060000}"/>
    <cellStyle name="Контрольная ячейка 7 3" xfId="1663" xr:uid="{00000000-0005-0000-0000-00007A060000}"/>
    <cellStyle name="Контрольная ячейка 8" xfId="1664" xr:uid="{00000000-0005-0000-0000-00007B060000}"/>
    <cellStyle name="Контрольная ячейка 8 2" xfId="1665" xr:uid="{00000000-0005-0000-0000-00007C060000}"/>
    <cellStyle name="Контрольная ячейка 8 3" xfId="1666" xr:uid="{00000000-0005-0000-0000-00007D060000}"/>
    <cellStyle name="Контрольная ячейка 9" xfId="1667" xr:uid="{00000000-0005-0000-0000-00007E060000}"/>
    <cellStyle name="Контрольная ячейка 9 2" xfId="1668" xr:uid="{00000000-0005-0000-0000-00007F060000}"/>
    <cellStyle name="Контрольная ячейка 9 3" xfId="1669" xr:uid="{00000000-0005-0000-0000-000080060000}"/>
    <cellStyle name="Название 10" xfId="1670" xr:uid="{00000000-0005-0000-0000-000081060000}"/>
    <cellStyle name="Название 10 2" xfId="1671" xr:uid="{00000000-0005-0000-0000-000082060000}"/>
    <cellStyle name="Название 10 3" xfId="1672" xr:uid="{00000000-0005-0000-0000-000083060000}"/>
    <cellStyle name="Название 11" xfId="1673" xr:uid="{00000000-0005-0000-0000-000084060000}"/>
    <cellStyle name="Название 11 2" xfId="1674" xr:uid="{00000000-0005-0000-0000-000085060000}"/>
    <cellStyle name="Название 11 3" xfId="1675" xr:uid="{00000000-0005-0000-0000-000086060000}"/>
    <cellStyle name="Название 12" xfId="1676" xr:uid="{00000000-0005-0000-0000-000087060000}"/>
    <cellStyle name="Название 12 2" xfId="1677" xr:uid="{00000000-0005-0000-0000-000088060000}"/>
    <cellStyle name="Название 12 3" xfId="1678" xr:uid="{00000000-0005-0000-0000-000089060000}"/>
    <cellStyle name="Название 13" xfId="1679" xr:uid="{00000000-0005-0000-0000-00008A060000}"/>
    <cellStyle name="Название 13 2" xfId="1680" xr:uid="{00000000-0005-0000-0000-00008B060000}"/>
    <cellStyle name="Название 13 3" xfId="1681" xr:uid="{00000000-0005-0000-0000-00008C060000}"/>
    <cellStyle name="Название 14" xfId="1682" xr:uid="{00000000-0005-0000-0000-00008D060000}"/>
    <cellStyle name="Название 14 2" xfId="1683" xr:uid="{00000000-0005-0000-0000-00008E060000}"/>
    <cellStyle name="Название 14 3" xfId="1684" xr:uid="{00000000-0005-0000-0000-00008F060000}"/>
    <cellStyle name="Название 15" xfId="1685" xr:uid="{00000000-0005-0000-0000-000090060000}"/>
    <cellStyle name="Название 15 2" xfId="1686" xr:uid="{00000000-0005-0000-0000-000091060000}"/>
    <cellStyle name="Название 15 3" xfId="1687" xr:uid="{00000000-0005-0000-0000-000092060000}"/>
    <cellStyle name="Название 16" xfId="1688" xr:uid="{00000000-0005-0000-0000-000093060000}"/>
    <cellStyle name="Название 16 2" xfId="1689" xr:uid="{00000000-0005-0000-0000-000094060000}"/>
    <cellStyle name="Название 16 3" xfId="1690" xr:uid="{00000000-0005-0000-0000-000095060000}"/>
    <cellStyle name="Название 17" xfId="1691" xr:uid="{00000000-0005-0000-0000-000096060000}"/>
    <cellStyle name="Название 17 2" xfId="1692" xr:uid="{00000000-0005-0000-0000-000097060000}"/>
    <cellStyle name="Название 17 3" xfId="1693" xr:uid="{00000000-0005-0000-0000-000098060000}"/>
    <cellStyle name="Название 18" xfId="1694" xr:uid="{00000000-0005-0000-0000-000099060000}"/>
    <cellStyle name="Название 19" xfId="1695" xr:uid="{00000000-0005-0000-0000-00009A060000}"/>
    <cellStyle name="Название 2" xfId="1696" xr:uid="{00000000-0005-0000-0000-00009B060000}"/>
    <cellStyle name="Название 2 2" xfId="1697" xr:uid="{00000000-0005-0000-0000-00009C060000}"/>
    <cellStyle name="Название 2 3" xfId="1698" xr:uid="{00000000-0005-0000-0000-00009D060000}"/>
    <cellStyle name="Название 3" xfId="1699" xr:uid="{00000000-0005-0000-0000-00009E060000}"/>
    <cellStyle name="Название 3 2" xfId="1700" xr:uid="{00000000-0005-0000-0000-00009F060000}"/>
    <cellStyle name="Название 3 3" xfId="1701" xr:uid="{00000000-0005-0000-0000-0000A0060000}"/>
    <cellStyle name="Название 4" xfId="1702" xr:uid="{00000000-0005-0000-0000-0000A1060000}"/>
    <cellStyle name="Название 4 2" xfId="1703" xr:uid="{00000000-0005-0000-0000-0000A2060000}"/>
    <cellStyle name="Название 4 3" xfId="1704" xr:uid="{00000000-0005-0000-0000-0000A3060000}"/>
    <cellStyle name="Название 5" xfId="1705" xr:uid="{00000000-0005-0000-0000-0000A4060000}"/>
    <cellStyle name="Название 5 2" xfId="1706" xr:uid="{00000000-0005-0000-0000-0000A5060000}"/>
    <cellStyle name="Название 5 3" xfId="1707" xr:uid="{00000000-0005-0000-0000-0000A6060000}"/>
    <cellStyle name="Название 6" xfId="1708" xr:uid="{00000000-0005-0000-0000-0000A7060000}"/>
    <cellStyle name="Название 6 2" xfId="1709" xr:uid="{00000000-0005-0000-0000-0000A8060000}"/>
    <cellStyle name="Название 6 3" xfId="1710" xr:uid="{00000000-0005-0000-0000-0000A9060000}"/>
    <cellStyle name="Название 7" xfId="1711" xr:uid="{00000000-0005-0000-0000-0000AA060000}"/>
    <cellStyle name="Название 7 2" xfId="1712" xr:uid="{00000000-0005-0000-0000-0000AB060000}"/>
    <cellStyle name="Название 7 3" xfId="1713" xr:uid="{00000000-0005-0000-0000-0000AC060000}"/>
    <cellStyle name="Название 8" xfId="1714" xr:uid="{00000000-0005-0000-0000-0000AD060000}"/>
    <cellStyle name="Название 8 2" xfId="1715" xr:uid="{00000000-0005-0000-0000-0000AE060000}"/>
    <cellStyle name="Название 8 3" xfId="1716" xr:uid="{00000000-0005-0000-0000-0000AF060000}"/>
    <cellStyle name="Название 9" xfId="1717" xr:uid="{00000000-0005-0000-0000-0000B0060000}"/>
    <cellStyle name="Название 9 2" xfId="1718" xr:uid="{00000000-0005-0000-0000-0000B1060000}"/>
    <cellStyle name="Название 9 3" xfId="1719" xr:uid="{00000000-0005-0000-0000-0000B2060000}"/>
    <cellStyle name="Нейтральный 10" xfId="1720" xr:uid="{00000000-0005-0000-0000-0000B3060000}"/>
    <cellStyle name="Нейтральный 10 2" xfId="1721" xr:uid="{00000000-0005-0000-0000-0000B4060000}"/>
    <cellStyle name="Нейтральный 10 3" xfId="1722" xr:uid="{00000000-0005-0000-0000-0000B5060000}"/>
    <cellStyle name="Нейтральный 11" xfId="1723" xr:uid="{00000000-0005-0000-0000-0000B6060000}"/>
    <cellStyle name="Нейтральный 11 2" xfId="1724" xr:uid="{00000000-0005-0000-0000-0000B7060000}"/>
    <cellStyle name="Нейтральный 11 3" xfId="1725" xr:uid="{00000000-0005-0000-0000-0000B8060000}"/>
    <cellStyle name="Нейтральный 12" xfId="1726" xr:uid="{00000000-0005-0000-0000-0000B9060000}"/>
    <cellStyle name="Нейтральный 12 2" xfId="1727" xr:uid="{00000000-0005-0000-0000-0000BA060000}"/>
    <cellStyle name="Нейтральный 12 3" xfId="1728" xr:uid="{00000000-0005-0000-0000-0000BB060000}"/>
    <cellStyle name="Нейтральный 13" xfId="1729" xr:uid="{00000000-0005-0000-0000-0000BC060000}"/>
    <cellStyle name="Нейтральный 13 2" xfId="1730" xr:uid="{00000000-0005-0000-0000-0000BD060000}"/>
    <cellStyle name="Нейтральный 13 3" xfId="1731" xr:uid="{00000000-0005-0000-0000-0000BE060000}"/>
    <cellStyle name="Нейтральный 14" xfId="1732" xr:uid="{00000000-0005-0000-0000-0000BF060000}"/>
    <cellStyle name="Нейтральный 14 2" xfId="1733" xr:uid="{00000000-0005-0000-0000-0000C0060000}"/>
    <cellStyle name="Нейтральный 14 3" xfId="1734" xr:uid="{00000000-0005-0000-0000-0000C1060000}"/>
    <cellStyle name="Нейтральный 15" xfId="1735" xr:uid="{00000000-0005-0000-0000-0000C2060000}"/>
    <cellStyle name="Нейтральный 15 2" xfId="1736" xr:uid="{00000000-0005-0000-0000-0000C3060000}"/>
    <cellStyle name="Нейтральный 15 3" xfId="1737" xr:uid="{00000000-0005-0000-0000-0000C4060000}"/>
    <cellStyle name="Нейтральный 16" xfId="1738" xr:uid="{00000000-0005-0000-0000-0000C5060000}"/>
    <cellStyle name="Нейтральный 16 2" xfId="1739" xr:uid="{00000000-0005-0000-0000-0000C6060000}"/>
    <cellStyle name="Нейтральный 16 3" xfId="1740" xr:uid="{00000000-0005-0000-0000-0000C7060000}"/>
    <cellStyle name="Нейтральный 17" xfId="1741" xr:uid="{00000000-0005-0000-0000-0000C8060000}"/>
    <cellStyle name="Нейтральный 17 2" xfId="1742" xr:uid="{00000000-0005-0000-0000-0000C9060000}"/>
    <cellStyle name="Нейтральный 17 3" xfId="1743" xr:uid="{00000000-0005-0000-0000-0000CA060000}"/>
    <cellStyle name="Нейтральный 18" xfId="1744" xr:uid="{00000000-0005-0000-0000-0000CB060000}"/>
    <cellStyle name="Нейтральный 19" xfId="1745" xr:uid="{00000000-0005-0000-0000-0000CC060000}"/>
    <cellStyle name="Нейтральный 2" xfId="1746" xr:uid="{00000000-0005-0000-0000-0000CD060000}"/>
    <cellStyle name="Нейтральный 2 2" xfId="1747" xr:uid="{00000000-0005-0000-0000-0000CE060000}"/>
    <cellStyle name="Нейтральный 2 3" xfId="1748" xr:uid="{00000000-0005-0000-0000-0000CF060000}"/>
    <cellStyle name="Нейтральный 3" xfId="1749" xr:uid="{00000000-0005-0000-0000-0000D0060000}"/>
    <cellStyle name="Нейтральный 3 2" xfId="1750" xr:uid="{00000000-0005-0000-0000-0000D1060000}"/>
    <cellStyle name="Нейтральный 3 3" xfId="1751" xr:uid="{00000000-0005-0000-0000-0000D2060000}"/>
    <cellStyle name="Нейтральный 4" xfId="1752" xr:uid="{00000000-0005-0000-0000-0000D3060000}"/>
    <cellStyle name="Нейтральный 4 2" xfId="1753" xr:uid="{00000000-0005-0000-0000-0000D4060000}"/>
    <cellStyle name="Нейтральный 4 3" xfId="1754" xr:uid="{00000000-0005-0000-0000-0000D5060000}"/>
    <cellStyle name="Нейтральный 5" xfId="1755" xr:uid="{00000000-0005-0000-0000-0000D6060000}"/>
    <cellStyle name="Нейтральный 5 2" xfId="1756" xr:uid="{00000000-0005-0000-0000-0000D7060000}"/>
    <cellStyle name="Нейтральный 5 3" xfId="1757" xr:uid="{00000000-0005-0000-0000-0000D8060000}"/>
    <cellStyle name="Нейтральный 6" xfId="1758" xr:uid="{00000000-0005-0000-0000-0000D9060000}"/>
    <cellStyle name="Нейтральный 6 2" xfId="1759" xr:uid="{00000000-0005-0000-0000-0000DA060000}"/>
    <cellStyle name="Нейтральный 6 3" xfId="1760" xr:uid="{00000000-0005-0000-0000-0000DB060000}"/>
    <cellStyle name="Нейтральный 7" xfId="1761" xr:uid="{00000000-0005-0000-0000-0000DC060000}"/>
    <cellStyle name="Нейтральный 7 2" xfId="1762" xr:uid="{00000000-0005-0000-0000-0000DD060000}"/>
    <cellStyle name="Нейтральный 7 3" xfId="1763" xr:uid="{00000000-0005-0000-0000-0000DE060000}"/>
    <cellStyle name="Нейтральный 8" xfId="1764" xr:uid="{00000000-0005-0000-0000-0000DF060000}"/>
    <cellStyle name="Нейтральный 8 2" xfId="1765" xr:uid="{00000000-0005-0000-0000-0000E0060000}"/>
    <cellStyle name="Нейтральный 8 3" xfId="1766" xr:uid="{00000000-0005-0000-0000-0000E1060000}"/>
    <cellStyle name="Нейтральный 9" xfId="1767" xr:uid="{00000000-0005-0000-0000-0000E2060000}"/>
    <cellStyle name="Нейтральный 9 2" xfId="1768" xr:uid="{00000000-0005-0000-0000-0000E3060000}"/>
    <cellStyle name="Нейтральный 9 3" xfId="1769" xr:uid="{00000000-0005-0000-0000-0000E4060000}"/>
    <cellStyle name="Обычный 2" xfId="15" xr:uid="{00000000-0005-0000-0000-0000E6060000}"/>
    <cellStyle name="Обычный 2 2" xfId="1770" xr:uid="{00000000-0005-0000-0000-0000E7060000}"/>
    <cellStyle name="Обычный 3" xfId="1771" xr:uid="{00000000-0005-0000-0000-0000E8060000}"/>
    <cellStyle name="Обычный 4" xfId="19" xr:uid="{00000000-0005-0000-0000-0000E9060000}"/>
    <cellStyle name="Обычный 8" xfId="1772" xr:uid="{00000000-0005-0000-0000-0000EA060000}"/>
    <cellStyle name="Плохой 10" xfId="1773" xr:uid="{00000000-0005-0000-0000-0000EB060000}"/>
    <cellStyle name="Плохой 10 2" xfId="1774" xr:uid="{00000000-0005-0000-0000-0000EC060000}"/>
    <cellStyle name="Плохой 10 3" xfId="1775" xr:uid="{00000000-0005-0000-0000-0000ED060000}"/>
    <cellStyle name="Плохой 11" xfId="1776" xr:uid="{00000000-0005-0000-0000-0000EE060000}"/>
    <cellStyle name="Плохой 11 2" xfId="1777" xr:uid="{00000000-0005-0000-0000-0000EF060000}"/>
    <cellStyle name="Плохой 11 3" xfId="1778" xr:uid="{00000000-0005-0000-0000-0000F0060000}"/>
    <cellStyle name="Плохой 12" xfId="1779" xr:uid="{00000000-0005-0000-0000-0000F1060000}"/>
    <cellStyle name="Плохой 12 2" xfId="1780" xr:uid="{00000000-0005-0000-0000-0000F2060000}"/>
    <cellStyle name="Плохой 12 3" xfId="1781" xr:uid="{00000000-0005-0000-0000-0000F3060000}"/>
    <cellStyle name="Плохой 13" xfId="1782" xr:uid="{00000000-0005-0000-0000-0000F4060000}"/>
    <cellStyle name="Плохой 13 2" xfId="1783" xr:uid="{00000000-0005-0000-0000-0000F5060000}"/>
    <cellStyle name="Плохой 13 3" xfId="1784" xr:uid="{00000000-0005-0000-0000-0000F6060000}"/>
    <cellStyle name="Плохой 14" xfId="1785" xr:uid="{00000000-0005-0000-0000-0000F7060000}"/>
    <cellStyle name="Плохой 14 2" xfId="1786" xr:uid="{00000000-0005-0000-0000-0000F8060000}"/>
    <cellStyle name="Плохой 14 3" xfId="1787" xr:uid="{00000000-0005-0000-0000-0000F9060000}"/>
    <cellStyle name="Плохой 15" xfId="1788" xr:uid="{00000000-0005-0000-0000-0000FA060000}"/>
    <cellStyle name="Плохой 15 2" xfId="1789" xr:uid="{00000000-0005-0000-0000-0000FB060000}"/>
    <cellStyle name="Плохой 15 3" xfId="1790" xr:uid="{00000000-0005-0000-0000-0000FC060000}"/>
    <cellStyle name="Плохой 16" xfId="1791" xr:uid="{00000000-0005-0000-0000-0000FD060000}"/>
    <cellStyle name="Плохой 16 2" xfId="1792" xr:uid="{00000000-0005-0000-0000-0000FE060000}"/>
    <cellStyle name="Плохой 16 3" xfId="1793" xr:uid="{00000000-0005-0000-0000-0000FF060000}"/>
    <cellStyle name="Плохой 17" xfId="1794" xr:uid="{00000000-0005-0000-0000-000000070000}"/>
    <cellStyle name="Плохой 17 2" xfId="1795" xr:uid="{00000000-0005-0000-0000-000001070000}"/>
    <cellStyle name="Плохой 17 3" xfId="1796" xr:uid="{00000000-0005-0000-0000-000002070000}"/>
    <cellStyle name="Плохой 18" xfId="1797" xr:uid="{00000000-0005-0000-0000-000003070000}"/>
    <cellStyle name="Плохой 19" xfId="1798" xr:uid="{00000000-0005-0000-0000-000004070000}"/>
    <cellStyle name="Плохой 2" xfId="1799" xr:uid="{00000000-0005-0000-0000-000005070000}"/>
    <cellStyle name="Плохой 2 2" xfId="1800" xr:uid="{00000000-0005-0000-0000-000006070000}"/>
    <cellStyle name="Плохой 2 3" xfId="1801" xr:uid="{00000000-0005-0000-0000-000007070000}"/>
    <cellStyle name="Плохой 3" xfId="1802" xr:uid="{00000000-0005-0000-0000-000008070000}"/>
    <cellStyle name="Плохой 3 2" xfId="1803" xr:uid="{00000000-0005-0000-0000-000009070000}"/>
    <cellStyle name="Плохой 3 3" xfId="1804" xr:uid="{00000000-0005-0000-0000-00000A070000}"/>
    <cellStyle name="Плохой 4" xfId="1805" xr:uid="{00000000-0005-0000-0000-00000B070000}"/>
    <cellStyle name="Плохой 4 2" xfId="1806" xr:uid="{00000000-0005-0000-0000-00000C070000}"/>
    <cellStyle name="Плохой 4 3" xfId="1807" xr:uid="{00000000-0005-0000-0000-00000D070000}"/>
    <cellStyle name="Плохой 5" xfId="1808" xr:uid="{00000000-0005-0000-0000-00000E070000}"/>
    <cellStyle name="Плохой 5 2" xfId="1809" xr:uid="{00000000-0005-0000-0000-00000F070000}"/>
    <cellStyle name="Плохой 5 3" xfId="1810" xr:uid="{00000000-0005-0000-0000-000010070000}"/>
    <cellStyle name="Плохой 6" xfId="1811" xr:uid="{00000000-0005-0000-0000-000011070000}"/>
    <cellStyle name="Плохой 6 2" xfId="1812" xr:uid="{00000000-0005-0000-0000-000012070000}"/>
    <cellStyle name="Плохой 6 3" xfId="1813" xr:uid="{00000000-0005-0000-0000-000013070000}"/>
    <cellStyle name="Плохой 7" xfId="1814" xr:uid="{00000000-0005-0000-0000-000014070000}"/>
    <cellStyle name="Плохой 7 2" xfId="1815" xr:uid="{00000000-0005-0000-0000-000015070000}"/>
    <cellStyle name="Плохой 7 3" xfId="1816" xr:uid="{00000000-0005-0000-0000-000016070000}"/>
    <cellStyle name="Плохой 8" xfId="1817" xr:uid="{00000000-0005-0000-0000-000017070000}"/>
    <cellStyle name="Плохой 8 2" xfId="1818" xr:uid="{00000000-0005-0000-0000-000018070000}"/>
    <cellStyle name="Плохой 8 3" xfId="1819" xr:uid="{00000000-0005-0000-0000-000019070000}"/>
    <cellStyle name="Плохой 9" xfId="1820" xr:uid="{00000000-0005-0000-0000-00001A070000}"/>
    <cellStyle name="Плохой 9 2" xfId="1821" xr:uid="{00000000-0005-0000-0000-00001B070000}"/>
    <cellStyle name="Плохой 9 3" xfId="1822" xr:uid="{00000000-0005-0000-0000-00001C070000}"/>
    <cellStyle name="Пояснение 10" xfId="1823" xr:uid="{00000000-0005-0000-0000-00001D070000}"/>
    <cellStyle name="Пояснение 10 2" xfId="1824" xr:uid="{00000000-0005-0000-0000-00001E070000}"/>
    <cellStyle name="Пояснение 10 3" xfId="1825" xr:uid="{00000000-0005-0000-0000-00001F070000}"/>
    <cellStyle name="Пояснение 11" xfId="1826" xr:uid="{00000000-0005-0000-0000-000020070000}"/>
    <cellStyle name="Пояснение 11 2" xfId="1827" xr:uid="{00000000-0005-0000-0000-000021070000}"/>
    <cellStyle name="Пояснение 11 3" xfId="1828" xr:uid="{00000000-0005-0000-0000-000022070000}"/>
    <cellStyle name="Пояснение 12" xfId="1829" xr:uid="{00000000-0005-0000-0000-000023070000}"/>
    <cellStyle name="Пояснение 12 2" xfId="1830" xr:uid="{00000000-0005-0000-0000-000024070000}"/>
    <cellStyle name="Пояснение 12 3" xfId="1831" xr:uid="{00000000-0005-0000-0000-000025070000}"/>
    <cellStyle name="Пояснение 13" xfId="1832" xr:uid="{00000000-0005-0000-0000-000026070000}"/>
    <cellStyle name="Пояснение 13 2" xfId="1833" xr:uid="{00000000-0005-0000-0000-000027070000}"/>
    <cellStyle name="Пояснение 13 3" xfId="1834" xr:uid="{00000000-0005-0000-0000-000028070000}"/>
    <cellStyle name="Пояснение 14" xfId="1835" xr:uid="{00000000-0005-0000-0000-000029070000}"/>
    <cellStyle name="Пояснение 14 2" xfId="1836" xr:uid="{00000000-0005-0000-0000-00002A070000}"/>
    <cellStyle name="Пояснение 14 3" xfId="1837" xr:uid="{00000000-0005-0000-0000-00002B070000}"/>
    <cellStyle name="Пояснение 15" xfId="1838" xr:uid="{00000000-0005-0000-0000-00002C070000}"/>
    <cellStyle name="Пояснение 15 2" xfId="1839" xr:uid="{00000000-0005-0000-0000-00002D070000}"/>
    <cellStyle name="Пояснение 15 3" xfId="1840" xr:uid="{00000000-0005-0000-0000-00002E070000}"/>
    <cellStyle name="Пояснение 16" xfId="1841" xr:uid="{00000000-0005-0000-0000-00002F070000}"/>
    <cellStyle name="Пояснение 16 2" xfId="1842" xr:uid="{00000000-0005-0000-0000-000030070000}"/>
    <cellStyle name="Пояснение 16 3" xfId="1843" xr:uid="{00000000-0005-0000-0000-000031070000}"/>
    <cellStyle name="Пояснение 17" xfId="1844" xr:uid="{00000000-0005-0000-0000-000032070000}"/>
    <cellStyle name="Пояснение 17 2" xfId="1845" xr:uid="{00000000-0005-0000-0000-000033070000}"/>
    <cellStyle name="Пояснение 17 3" xfId="1846" xr:uid="{00000000-0005-0000-0000-000034070000}"/>
    <cellStyle name="Пояснение 18" xfId="1847" xr:uid="{00000000-0005-0000-0000-000035070000}"/>
    <cellStyle name="Пояснение 19" xfId="1848" xr:uid="{00000000-0005-0000-0000-000036070000}"/>
    <cellStyle name="Пояснение 2" xfId="1849" xr:uid="{00000000-0005-0000-0000-000037070000}"/>
    <cellStyle name="Пояснение 2 2" xfId="1850" xr:uid="{00000000-0005-0000-0000-000038070000}"/>
    <cellStyle name="Пояснение 2 3" xfId="1851" xr:uid="{00000000-0005-0000-0000-000039070000}"/>
    <cellStyle name="Пояснение 3" xfId="1852" xr:uid="{00000000-0005-0000-0000-00003A070000}"/>
    <cellStyle name="Пояснение 3 2" xfId="1853" xr:uid="{00000000-0005-0000-0000-00003B070000}"/>
    <cellStyle name="Пояснение 3 3" xfId="1854" xr:uid="{00000000-0005-0000-0000-00003C070000}"/>
    <cellStyle name="Пояснение 4" xfId="1855" xr:uid="{00000000-0005-0000-0000-00003D070000}"/>
    <cellStyle name="Пояснение 4 2" xfId="1856" xr:uid="{00000000-0005-0000-0000-00003E070000}"/>
    <cellStyle name="Пояснение 4 3" xfId="1857" xr:uid="{00000000-0005-0000-0000-00003F070000}"/>
    <cellStyle name="Пояснение 5" xfId="1858" xr:uid="{00000000-0005-0000-0000-000040070000}"/>
    <cellStyle name="Пояснение 5 2" xfId="1859" xr:uid="{00000000-0005-0000-0000-000041070000}"/>
    <cellStyle name="Пояснение 5 3" xfId="1860" xr:uid="{00000000-0005-0000-0000-000042070000}"/>
    <cellStyle name="Пояснение 6" xfId="1861" xr:uid="{00000000-0005-0000-0000-000043070000}"/>
    <cellStyle name="Пояснение 6 2" xfId="1862" xr:uid="{00000000-0005-0000-0000-000044070000}"/>
    <cellStyle name="Пояснение 6 3" xfId="1863" xr:uid="{00000000-0005-0000-0000-000045070000}"/>
    <cellStyle name="Пояснение 7" xfId="1864" xr:uid="{00000000-0005-0000-0000-000046070000}"/>
    <cellStyle name="Пояснение 7 2" xfId="1865" xr:uid="{00000000-0005-0000-0000-000047070000}"/>
    <cellStyle name="Пояснение 7 3" xfId="1866" xr:uid="{00000000-0005-0000-0000-000048070000}"/>
    <cellStyle name="Пояснение 8" xfId="1867" xr:uid="{00000000-0005-0000-0000-000049070000}"/>
    <cellStyle name="Пояснение 8 2" xfId="1868" xr:uid="{00000000-0005-0000-0000-00004A070000}"/>
    <cellStyle name="Пояснение 8 3" xfId="1869" xr:uid="{00000000-0005-0000-0000-00004B070000}"/>
    <cellStyle name="Пояснение 9" xfId="1870" xr:uid="{00000000-0005-0000-0000-00004C070000}"/>
    <cellStyle name="Пояснение 9 2" xfId="1871" xr:uid="{00000000-0005-0000-0000-00004D070000}"/>
    <cellStyle name="Пояснение 9 3" xfId="1872" xr:uid="{00000000-0005-0000-0000-00004E070000}"/>
    <cellStyle name="Примечание 10" xfId="1873" xr:uid="{00000000-0005-0000-0000-00004F070000}"/>
    <cellStyle name="Примечание 10 2" xfId="1874" xr:uid="{00000000-0005-0000-0000-000050070000}"/>
    <cellStyle name="Примечание 10 3" xfId="1875" xr:uid="{00000000-0005-0000-0000-000051070000}"/>
    <cellStyle name="Примечание 11" xfId="1876" xr:uid="{00000000-0005-0000-0000-000052070000}"/>
    <cellStyle name="Примечание 11 2" xfId="1877" xr:uid="{00000000-0005-0000-0000-000053070000}"/>
    <cellStyle name="Примечание 11 3" xfId="1878" xr:uid="{00000000-0005-0000-0000-000054070000}"/>
    <cellStyle name="Примечание 12" xfId="1879" xr:uid="{00000000-0005-0000-0000-000055070000}"/>
    <cellStyle name="Примечание 12 2" xfId="1880" xr:uid="{00000000-0005-0000-0000-000056070000}"/>
    <cellStyle name="Примечание 12 3" xfId="1881" xr:uid="{00000000-0005-0000-0000-000057070000}"/>
    <cellStyle name="Примечание 13" xfId="1882" xr:uid="{00000000-0005-0000-0000-000058070000}"/>
    <cellStyle name="Примечание 13 2" xfId="1883" xr:uid="{00000000-0005-0000-0000-000059070000}"/>
    <cellStyle name="Примечание 13 3" xfId="1884" xr:uid="{00000000-0005-0000-0000-00005A070000}"/>
    <cellStyle name="Примечание 14" xfId="1885" xr:uid="{00000000-0005-0000-0000-00005B070000}"/>
    <cellStyle name="Примечание 14 2" xfId="1886" xr:uid="{00000000-0005-0000-0000-00005C070000}"/>
    <cellStyle name="Примечание 14 3" xfId="1887" xr:uid="{00000000-0005-0000-0000-00005D070000}"/>
    <cellStyle name="Примечание 15" xfId="1888" xr:uid="{00000000-0005-0000-0000-00005E070000}"/>
    <cellStyle name="Примечание 15 2" xfId="1889" xr:uid="{00000000-0005-0000-0000-00005F070000}"/>
    <cellStyle name="Примечание 15 3" xfId="1890" xr:uid="{00000000-0005-0000-0000-000060070000}"/>
    <cellStyle name="Примечание 16" xfId="1891" xr:uid="{00000000-0005-0000-0000-000061070000}"/>
    <cellStyle name="Примечание 16 2" xfId="1892" xr:uid="{00000000-0005-0000-0000-000062070000}"/>
    <cellStyle name="Примечание 16 3" xfId="1893" xr:uid="{00000000-0005-0000-0000-000063070000}"/>
    <cellStyle name="Примечание 17" xfId="1894" xr:uid="{00000000-0005-0000-0000-000064070000}"/>
    <cellStyle name="Примечание 17 2" xfId="1895" xr:uid="{00000000-0005-0000-0000-000065070000}"/>
    <cellStyle name="Примечание 17 3" xfId="1896" xr:uid="{00000000-0005-0000-0000-000066070000}"/>
    <cellStyle name="Примечание 18" xfId="1897" xr:uid="{00000000-0005-0000-0000-000067070000}"/>
    <cellStyle name="Примечание 19" xfId="1898" xr:uid="{00000000-0005-0000-0000-000068070000}"/>
    <cellStyle name="Примечание 2" xfId="1899" xr:uid="{00000000-0005-0000-0000-000069070000}"/>
    <cellStyle name="Примечание 2 2" xfId="1900" xr:uid="{00000000-0005-0000-0000-00006A070000}"/>
    <cellStyle name="Примечание 2 3" xfId="1901" xr:uid="{00000000-0005-0000-0000-00006B070000}"/>
    <cellStyle name="Примечание 3" xfId="1902" xr:uid="{00000000-0005-0000-0000-00006C070000}"/>
    <cellStyle name="Примечание 3 2" xfId="1903" xr:uid="{00000000-0005-0000-0000-00006D070000}"/>
    <cellStyle name="Примечание 3 3" xfId="1904" xr:uid="{00000000-0005-0000-0000-00006E070000}"/>
    <cellStyle name="Примечание 4" xfId="1905" xr:uid="{00000000-0005-0000-0000-00006F070000}"/>
    <cellStyle name="Примечание 4 2" xfId="1906" xr:uid="{00000000-0005-0000-0000-000070070000}"/>
    <cellStyle name="Примечание 4 3" xfId="1907" xr:uid="{00000000-0005-0000-0000-000071070000}"/>
    <cellStyle name="Примечание 5" xfId="1908" xr:uid="{00000000-0005-0000-0000-000072070000}"/>
    <cellStyle name="Примечание 5 2" xfId="1909" xr:uid="{00000000-0005-0000-0000-000073070000}"/>
    <cellStyle name="Примечание 5 3" xfId="1910" xr:uid="{00000000-0005-0000-0000-000074070000}"/>
    <cellStyle name="Примечание 6" xfId="1911" xr:uid="{00000000-0005-0000-0000-000075070000}"/>
    <cellStyle name="Примечание 6 2" xfId="1912" xr:uid="{00000000-0005-0000-0000-000076070000}"/>
    <cellStyle name="Примечание 6 3" xfId="1913" xr:uid="{00000000-0005-0000-0000-000077070000}"/>
    <cellStyle name="Примечание 7" xfId="1914" xr:uid="{00000000-0005-0000-0000-000078070000}"/>
    <cellStyle name="Примечание 7 2" xfId="1915" xr:uid="{00000000-0005-0000-0000-000079070000}"/>
    <cellStyle name="Примечание 7 3" xfId="1916" xr:uid="{00000000-0005-0000-0000-00007A070000}"/>
    <cellStyle name="Примечание 8" xfId="1917" xr:uid="{00000000-0005-0000-0000-00007B070000}"/>
    <cellStyle name="Примечание 8 2" xfId="1918" xr:uid="{00000000-0005-0000-0000-00007C070000}"/>
    <cellStyle name="Примечание 8 3" xfId="1919" xr:uid="{00000000-0005-0000-0000-00007D070000}"/>
    <cellStyle name="Примечание 9" xfId="1920" xr:uid="{00000000-0005-0000-0000-00007E070000}"/>
    <cellStyle name="Примечание 9 2" xfId="1921" xr:uid="{00000000-0005-0000-0000-00007F070000}"/>
    <cellStyle name="Примечание 9 3" xfId="1922" xr:uid="{00000000-0005-0000-0000-000080070000}"/>
    <cellStyle name="Процентный 2" xfId="16" xr:uid="{00000000-0005-0000-0000-000082070000}"/>
    <cellStyle name="Связанная ячейка 10" xfId="1923" xr:uid="{00000000-0005-0000-0000-000083070000}"/>
    <cellStyle name="Связанная ячейка 10 2" xfId="1924" xr:uid="{00000000-0005-0000-0000-000084070000}"/>
    <cellStyle name="Связанная ячейка 10 3" xfId="1925" xr:uid="{00000000-0005-0000-0000-000085070000}"/>
    <cellStyle name="Связанная ячейка 11" xfId="1926" xr:uid="{00000000-0005-0000-0000-000086070000}"/>
    <cellStyle name="Связанная ячейка 11 2" xfId="1927" xr:uid="{00000000-0005-0000-0000-000087070000}"/>
    <cellStyle name="Связанная ячейка 11 3" xfId="1928" xr:uid="{00000000-0005-0000-0000-000088070000}"/>
    <cellStyle name="Связанная ячейка 12" xfId="1929" xr:uid="{00000000-0005-0000-0000-000089070000}"/>
    <cellStyle name="Связанная ячейка 12 2" xfId="1930" xr:uid="{00000000-0005-0000-0000-00008A070000}"/>
    <cellStyle name="Связанная ячейка 12 3" xfId="1931" xr:uid="{00000000-0005-0000-0000-00008B070000}"/>
    <cellStyle name="Связанная ячейка 13" xfId="1932" xr:uid="{00000000-0005-0000-0000-00008C070000}"/>
    <cellStyle name="Связанная ячейка 13 2" xfId="1933" xr:uid="{00000000-0005-0000-0000-00008D070000}"/>
    <cellStyle name="Связанная ячейка 13 3" xfId="1934" xr:uid="{00000000-0005-0000-0000-00008E070000}"/>
    <cellStyle name="Связанная ячейка 14" xfId="1935" xr:uid="{00000000-0005-0000-0000-00008F070000}"/>
    <cellStyle name="Связанная ячейка 14 2" xfId="1936" xr:uid="{00000000-0005-0000-0000-000090070000}"/>
    <cellStyle name="Связанная ячейка 14 3" xfId="1937" xr:uid="{00000000-0005-0000-0000-000091070000}"/>
    <cellStyle name="Связанная ячейка 15" xfId="1938" xr:uid="{00000000-0005-0000-0000-000092070000}"/>
    <cellStyle name="Связанная ячейка 15 2" xfId="1939" xr:uid="{00000000-0005-0000-0000-000093070000}"/>
    <cellStyle name="Связанная ячейка 15 3" xfId="1940" xr:uid="{00000000-0005-0000-0000-000094070000}"/>
    <cellStyle name="Связанная ячейка 16" xfId="1941" xr:uid="{00000000-0005-0000-0000-000095070000}"/>
    <cellStyle name="Связанная ячейка 16 2" xfId="1942" xr:uid="{00000000-0005-0000-0000-000096070000}"/>
    <cellStyle name="Связанная ячейка 16 3" xfId="1943" xr:uid="{00000000-0005-0000-0000-000097070000}"/>
    <cellStyle name="Связанная ячейка 17" xfId="1944" xr:uid="{00000000-0005-0000-0000-000098070000}"/>
    <cellStyle name="Связанная ячейка 17 2" xfId="1945" xr:uid="{00000000-0005-0000-0000-000099070000}"/>
    <cellStyle name="Связанная ячейка 17 3" xfId="1946" xr:uid="{00000000-0005-0000-0000-00009A070000}"/>
    <cellStyle name="Связанная ячейка 18" xfId="1947" xr:uid="{00000000-0005-0000-0000-00009B070000}"/>
    <cellStyle name="Связанная ячейка 19" xfId="1948" xr:uid="{00000000-0005-0000-0000-00009C070000}"/>
    <cellStyle name="Связанная ячейка 2" xfId="1949" xr:uid="{00000000-0005-0000-0000-00009D070000}"/>
    <cellStyle name="Связанная ячейка 2 2" xfId="1950" xr:uid="{00000000-0005-0000-0000-00009E070000}"/>
    <cellStyle name="Связанная ячейка 2 3" xfId="1951" xr:uid="{00000000-0005-0000-0000-00009F070000}"/>
    <cellStyle name="Связанная ячейка 3" xfId="1952" xr:uid="{00000000-0005-0000-0000-0000A0070000}"/>
    <cellStyle name="Связанная ячейка 3 2" xfId="1953" xr:uid="{00000000-0005-0000-0000-0000A1070000}"/>
    <cellStyle name="Связанная ячейка 3 3" xfId="1954" xr:uid="{00000000-0005-0000-0000-0000A2070000}"/>
    <cellStyle name="Связанная ячейка 4" xfId="1955" xr:uid="{00000000-0005-0000-0000-0000A3070000}"/>
    <cellStyle name="Связанная ячейка 4 2" xfId="1956" xr:uid="{00000000-0005-0000-0000-0000A4070000}"/>
    <cellStyle name="Связанная ячейка 4 3" xfId="1957" xr:uid="{00000000-0005-0000-0000-0000A5070000}"/>
    <cellStyle name="Связанная ячейка 5" xfId="1958" xr:uid="{00000000-0005-0000-0000-0000A6070000}"/>
    <cellStyle name="Связанная ячейка 5 2" xfId="1959" xr:uid="{00000000-0005-0000-0000-0000A7070000}"/>
    <cellStyle name="Связанная ячейка 5 3" xfId="1960" xr:uid="{00000000-0005-0000-0000-0000A8070000}"/>
    <cellStyle name="Связанная ячейка 6" xfId="1961" xr:uid="{00000000-0005-0000-0000-0000A9070000}"/>
    <cellStyle name="Связанная ячейка 6 2" xfId="1962" xr:uid="{00000000-0005-0000-0000-0000AA070000}"/>
    <cellStyle name="Связанная ячейка 6 3" xfId="1963" xr:uid="{00000000-0005-0000-0000-0000AB070000}"/>
    <cellStyle name="Связанная ячейка 7" xfId="1964" xr:uid="{00000000-0005-0000-0000-0000AC070000}"/>
    <cellStyle name="Связанная ячейка 7 2" xfId="1965" xr:uid="{00000000-0005-0000-0000-0000AD070000}"/>
    <cellStyle name="Связанная ячейка 7 3" xfId="1966" xr:uid="{00000000-0005-0000-0000-0000AE070000}"/>
    <cellStyle name="Связанная ячейка 8" xfId="1967" xr:uid="{00000000-0005-0000-0000-0000AF070000}"/>
    <cellStyle name="Связанная ячейка 8 2" xfId="1968" xr:uid="{00000000-0005-0000-0000-0000B0070000}"/>
    <cellStyle name="Связанная ячейка 8 3" xfId="1969" xr:uid="{00000000-0005-0000-0000-0000B1070000}"/>
    <cellStyle name="Связанная ячейка 9" xfId="1970" xr:uid="{00000000-0005-0000-0000-0000B2070000}"/>
    <cellStyle name="Связанная ячейка 9 2" xfId="1971" xr:uid="{00000000-0005-0000-0000-0000B3070000}"/>
    <cellStyle name="Связанная ячейка 9 3" xfId="1972" xr:uid="{00000000-0005-0000-0000-0000B4070000}"/>
    <cellStyle name="Текст предупреждения 10" xfId="1973" xr:uid="{00000000-0005-0000-0000-0000B5070000}"/>
    <cellStyle name="Текст предупреждения 10 2" xfId="1974" xr:uid="{00000000-0005-0000-0000-0000B6070000}"/>
    <cellStyle name="Текст предупреждения 10 3" xfId="1975" xr:uid="{00000000-0005-0000-0000-0000B7070000}"/>
    <cellStyle name="Текст предупреждения 11" xfId="1976" xr:uid="{00000000-0005-0000-0000-0000B8070000}"/>
    <cellStyle name="Текст предупреждения 11 2" xfId="1977" xr:uid="{00000000-0005-0000-0000-0000B9070000}"/>
    <cellStyle name="Текст предупреждения 11 3" xfId="1978" xr:uid="{00000000-0005-0000-0000-0000BA070000}"/>
    <cellStyle name="Текст предупреждения 12" xfId="1979" xr:uid="{00000000-0005-0000-0000-0000BB070000}"/>
    <cellStyle name="Текст предупреждения 12 2" xfId="1980" xr:uid="{00000000-0005-0000-0000-0000BC070000}"/>
    <cellStyle name="Текст предупреждения 12 3" xfId="1981" xr:uid="{00000000-0005-0000-0000-0000BD070000}"/>
    <cellStyle name="Текст предупреждения 13" xfId="1982" xr:uid="{00000000-0005-0000-0000-0000BE070000}"/>
    <cellStyle name="Текст предупреждения 13 2" xfId="1983" xr:uid="{00000000-0005-0000-0000-0000BF070000}"/>
    <cellStyle name="Текст предупреждения 13 3" xfId="1984" xr:uid="{00000000-0005-0000-0000-0000C0070000}"/>
    <cellStyle name="Текст предупреждения 14" xfId="1985" xr:uid="{00000000-0005-0000-0000-0000C1070000}"/>
    <cellStyle name="Текст предупреждения 14 2" xfId="1986" xr:uid="{00000000-0005-0000-0000-0000C2070000}"/>
    <cellStyle name="Текст предупреждения 14 3" xfId="1987" xr:uid="{00000000-0005-0000-0000-0000C3070000}"/>
    <cellStyle name="Текст предупреждения 15" xfId="1988" xr:uid="{00000000-0005-0000-0000-0000C4070000}"/>
    <cellStyle name="Текст предупреждения 15 2" xfId="1989" xr:uid="{00000000-0005-0000-0000-0000C5070000}"/>
    <cellStyle name="Текст предупреждения 15 3" xfId="1990" xr:uid="{00000000-0005-0000-0000-0000C6070000}"/>
    <cellStyle name="Текст предупреждения 16" xfId="1991" xr:uid="{00000000-0005-0000-0000-0000C7070000}"/>
    <cellStyle name="Текст предупреждения 16 2" xfId="1992" xr:uid="{00000000-0005-0000-0000-0000C8070000}"/>
    <cellStyle name="Текст предупреждения 16 3" xfId="1993" xr:uid="{00000000-0005-0000-0000-0000C9070000}"/>
    <cellStyle name="Текст предупреждения 17" xfId="1994" xr:uid="{00000000-0005-0000-0000-0000CA070000}"/>
    <cellStyle name="Текст предупреждения 17 2" xfId="1995" xr:uid="{00000000-0005-0000-0000-0000CB070000}"/>
    <cellStyle name="Текст предупреждения 17 3" xfId="1996" xr:uid="{00000000-0005-0000-0000-0000CC070000}"/>
    <cellStyle name="Текст предупреждения 18" xfId="1997" xr:uid="{00000000-0005-0000-0000-0000CD070000}"/>
    <cellStyle name="Текст предупреждения 19" xfId="1998" xr:uid="{00000000-0005-0000-0000-0000CE070000}"/>
    <cellStyle name="Текст предупреждения 2" xfId="1999" xr:uid="{00000000-0005-0000-0000-0000CF070000}"/>
    <cellStyle name="Текст предупреждения 2 2" xfId="2000" xr:uid="{00000000-0005-0000-0000-0000D0070000}"/>
    <cellStyle name="Текст предупреждения 2 3" xfId="2001" xr:uid="{00000000-0005-0000-0000-0000D1070000}"/>
    <cellStyle name="Текст предупреждения 3" xfId="2002" xr:uid="{00000000-0005-0000-0000-0000D2070000}"/>
    <cellStyle name="Текст предупреждения 3 2" xfId="2003" xr:uid="{00000000-0005-0000-0000-0000D3070000}"/>
    <cellStyle name="Текст предупреждения 3 3" xfId="2004" xr:uid="{00000000-0005-0000-0000-0000D4070000}"/>
    <cellStyle name="Текст предупреждения 4" xfId="2005" xr:uid="{00000000-0005-0000-0000-0000D5070000}"/>
    <cellStyle name="Текст предупреждения 4 2" xfId="2006" xr:uid="{00000000-0005-0000-0000-0000D6070000}"/>
    <cellStyle name="Текст предупреждения 4 3" xfId="2007" xr:uid="{00000000-0005-0000-0000-0000D7070000}"/>
    <cellStyle name="Текст предупреждения 5" xfId="2008" xr:uid="{00000000-0005-0000-0000-0000D8070000}"/>
    <cellStyle name="Текст предупреждения 5 2" xfId="2009" xr:uid="{00000000-0005-0000-0000-0000D9070000}"/>
    <cellStyle name="Текст предупреждения 5 3" xfId="2010" xr:uid="{00000000-0005-0000-0000-0000DA070000}"/>
    <cellStyle name="Текст предупреждения 6" xfId="2011" xr:uid="{00000000-0005-0000-0000-0000DB070000}"/>
    <cellStyle name="Текст предупреждения 6 2" xfId="2012" xr:uid="{00000000-0005-0000-0000-0000DC070000}"/>
    <cellStyle name="Текст предупреждения 6 3" xfId="2013" xr:uid="{00000000-0005-0000-0000-0000DD070000}"/>
    <cellStyle name="Текст предупреждения 7" xfId="2014" xr:uid="{00000000-0005-0000-0000-0000DE070000}"/>
    <cellStyle name="Текст предупреждения 7 2" xfId="2015" xr:uid="{00000000-0005-0000-0000-0000DF070000}"/>
    <cellStyle name="Текст предупреждения 7 3" xfId="2016" xr:uid="{00000000-0005-0000-0000-0000E0070000}"/>
    <cellStyle name="Текст предупреждения 8" xfId="2017" xr:uid="{00000000-0005-0000-0000-0000E1070000}"/>
    <cellStyle name="Текст предупреждения 8 2" xfId="2018" xr:uid="{00000000-0005-0000-0000-0000E2070000}"/>
    <cellStyle name="Текст предупреждения 8 3" xfId="2019" xr:uid="{00000000-0005-0000-0000-0000E3070000}"/>
    <cellStyle name="Текст предупреждения 9" xfId="2020" xr:uid="{00000000-0005-0000-0000-0000E4070000}"/>
    <cellStyle name="Текст предупреждения 9 2" xfId="2021" xr:uid="{00000000-0005-0000-0000-0000E5070000}"/>
    <cellStyle name="Текст предупреждения 9 3" xfId="2022" xr:uid="{00000000-0005-0000-0000-0000E6070000}"/>
    <cellStyle name="Финансовый 10" xfId="2024" xr:uid="{00000000-0005-0000-0000-0000E8070000}"/>
    <cellStyle name="Финансовый 2" xfId="17" xr:uid="{00000000-0005-0000-0000-0000E9070000}"/>
    <cellStyle name="Финансовый 2 2" xfId="2025" xr:uid="{00000000-0005-0000-0000-0000EA070000}"/>
    <cellStyle name="Финансовый 3" xfId="2023" xr:uid="{00000000-0005-0000-0000-0000EB070000}"/>
    <cellStyle name="Хороший 10" xfId="2026" xr:uid="{00000000-0005-0000-0000-0000EC070000}"/>
    <cellStyle name="Хороший 10 2" xfId="2027" xr:uid="{00000000-0005-0000-0000-0000ED070000}"/>
    <cellStyle name="Хороший 10 3" xfId="2028" xr:uid="{00000000-0005-0000-0000-0000EE070000}"/>
    <cellStyle name="Хороший 11" xfId="2029" xr:uid="{00000000-0005-0000-0000-0000EF070000}"/>
    <cellStyle name="Хороший 11 2" xfId="2030" xr:uid="{00000000-0005-0000-0000-0000F0070000}"/>
    <cellStyle name="Хороший 11 3" xfId="2031" xr:uid="{00000000-0005-0000-0000-0000F1070000}"/>
    <cellStyle name="Хороший 12" xfId="2032" xr:uid="{00000000-0005-0000-0000-0000F2070000}"/>
    <cellStyle name="Хороший 12 2" xfId="2033" xr:uid="{00000000-0005-0000-0000-0000F3070000}"/>
    <cellStyle name="Хороший 12 3" xfId="2034" xr:uid="{00000000-0005-0000-0000-0000F4070000}"/>
    <cellStyle name="Хороший 13" xfId="2035" xr:uid="{00000000-0005-0000-0000-0000F5070000}"/>
    <cellStyle name="Хороший 13 2" xfId="2036" xr:uid="{00000000-0005-0000-0000-0000F6070000}"/>
    <cellStyle name="Хороший 13 3" xfId="2037" xr:uid="{00000000-0005-0000-0000-0000F7070000}"/>
    <cellStyle name="Хороший 14" xfId="2038" xr:uid="{00000000-0005-0000-0000-0000F8070000}"/>
    <cellStyle name="Хороший 14 2" xfId="2039" xr:uid="{00000000-0005-0000-0000-0000F9070000}"/>
    <cellStyle name="Хороший 14 3" xfId="2040" xr:uid="{00000000-0005-0000-0000-0000FA070000}"/>
    <cellStyle name="Хороший 15" xfId="2041" xr:uid="{00000000-0005-0000-0000-0000FB070000}"/>
    <cellStyle name="Хороший 15 2" xfId="2042" xr:uid="{00000000-0005-0000-0000-0000FC070000}"/>
    <cellStyle name="Хороший 15 3" xfId="2043" xr:uid="{00000000-0005-0000-0000-0000FD070000}"/>
    <cellStyle name="Хороший 16" xfId="2044" xr:uid="{00000000-0005-0000-0000-0000FE070000}"/>
    <cellStyle name="Хороший 16 2" xfId="2045" xr:uid="{00000000-0005-0000-0000-0000FF070000}"/>
    <cellStyle name="Хороший 16 3" xfId="2046" xr:uid="{00000000-0005-0000-0000-000000080000}"/>
    <cellStyle name="Хороший 17" xfId="2047" xr:uid="{00000000-0005-0000-0000-000001080000}"/>
    <cellStyle name="Хороший 17 2" xfId="2048" xr:uid="{00000000-0005-0000-0000-000002080000}"/>
    <cellStyle name="Хороший 17 3" xfId="2049" xr:uid="{00000000-0005-0000-0000-000003080000}"/>
    <cellStyle name="Хороший 18" xfId="2050" xr:uid="{00000000-0005-0000-0000-000004080000}"/>
    <cellStyle name="Хороший 19" xfId="2051" xr:uid="{00000000-0005-0000-0000-000005080000}"/>
    <cellStyle name="Хороший 2" xfId="2052" xr:uid="{00000000-0005-0000-0000-000006080000}"/>
    <cellStyle name="Хороший 2 2" xfId="2053" xr:uid="{00000000-0005-0000-0000-000007080000}"/>
    <cellStyle name="Хороший 2 3" xfId="2054" xr:uid="{00000000-0005-0000-0000-000008080000}"/>
    <cellStyle name="Хороший 3" xfId="2055" xr:uid="{00000000-0005-0000-0000-000009080000}"/>
    <cellStyle name="Хороший 3 2" xfId="2056" xr:uid="{00000000-0005-0000-0000-00000A080000}"/>
    <cellStyle name="Хороший 3 3" xfId="2057" xr:uid="{00000000-0005-0000-0000-00000B080000}"/>
    <cellStyle name="Хороший 4" xfId="2058" xr:uid="{00000000-0005-0000-0000-00000C080000}"/>
    <cellStyle name="Хороший 4 2" xfId="2059" xr:uid="{00000000-0005-0000-0000-00000D080000}"/>
    <cellStyle name="Хороший 4 3" xfId="2060" xr:uid="{00000000-0005-0000-0000-00000E080000}"/>
    <cellStyle name="Хороший 5" xfId="2061" xr:uid="{00000000-0005-0000-0000-00000F080000}"/>
    <cellStyle name="Хороший 5 2" xfId="2062" xr:uid="{00000000-0005-0000-0000-000010080000}"/>
    <cellStyle name="Хороший 5 3" xfId="2063" xr:uid="{00000000-0005-0000-0000-000011080000}"/>
    <cellStyle name="Хороший 6" xfId="2064" xr:uid="{00000000-0005-0000-0000-000012080000}"/>
    <cellStyle name="Хороший 6 2" xfId="2065" xr:uid="{00000000-0005-0000-0000-000013080000}"/>
    <cellStyle name="Хороший 6 3" xfId="2066" xr:uid="{00000000-0005-0000-0000-000014080000}"/>
    <cellStyle name="Хороший 7" xfId="2067" xr:uid="{00000000-0005-0000-0000-000015080000}"/>
    <cellStyle name="Хороший 7 2" xfId="2068" xr:uid="{00000000-0005-0000-0000-000016080000}"/>
    <cellStyle name="Хороший 7 3" xfId="2069" xr:uid="{00000000-0005-0000-0000-000017080000}"/>
    <cellStyle name="Хороший 8" xfId="2070" xr:uid="{00000000-0005-0000-0000-000018080000}"/>
    <cellStyle name="Хороший 8 2" xfId="2071" xr:uid="{00000000-0005-0000-0000-000019080000}"/>
    <cellStyle name="Хороший 8 3" xfId="2072" xr:uid="{00000000-0005-0000-0000-00001A080000}"/>
    <cellStyle name="Хороший 9" xfId="2073" xr:uid="{00000000-0005-0000-0000-00001B080000}"/>
    <cellStyle name="Хороший 9 2" xfId="2074" xr:uid="{00000000-0005-0000-0000-00001C080000}"/>
    <cellStyle name="Хороший 9 3" xfId="2075" xr:uid="{00000000-0005-0000-0000-00001D080000}"/>
  </cellStyles>
  <dxfs count="61">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numFmt numFmtId="13" formatCode="0%"/>
    </dxf>
    <dxf>
      <font>
        <color theme="0" tint="-0.24994659260841701"/>
      </font>
    </dxf>
    <dxf>
      <font>
        <color rgb="FFFF0000"/>
      </font>
    </dxf>
    <dxf>
      <font>
        <color rgb="FFFFFF00"/>
      </font>
    </dxf>
    <dxf>
      <font>
        <color rgb="FF00B050"/>
      </font>
    </dxf>
    <dxf>
      <numFmt numFmtId="13" formatCode="0%"/>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numFmt numFmtId="13" formatCode="0%"/>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font>
        <color theme="0" tint="-0.24994659260841701"/>
      </font>
    </dxf>
    <dxf>
      <font>
        <color rgb="FFFF0000"/>
      </font>
    </dxf>
    <dxf>
      <font>
        <color rgb="FFFFFF00"/>
      </font>
    </dxf>
    <dxf>
      <font>
        <color rgb="FF00B050"/>
      </font>
    </dxf>
    <dxf>
      <numFmt numFmtId="13" formatCode="0%"/>
    </dxf>
    <dxf>
      <numFmt numFmtId="13" formatCode="0%"/>
    </dxf>
    <dxf>
      <font>
        <color theme="0" tint="-0.24994659260841701"/>
      </font>
    </dxf>
    <dxf>
      <font>
        <color rgb="FFFF0000"/>
      </font>
    </dxf>
    <dxf>
      <font>
        <color rgb="FFFFFF00"/>
      </font>
    </dxf>
    <dxf>
      <font>
        <color rgb="FF00B050"/>
      </font>
    </dxf>
  </dxfs>
  <tableStyles count="0" defaultTableStyle="TableStyleMedium2" defaultPivotStyle="PivotStyleLight16"/>
  <colors>
    <mruColors>
      <color rgb="FFEEECE1"/>
      <color rgb="FFF9FAD2"/>
      <color rgb="FFF1F5D7"/>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ergy%20Efficiency/Green%20cities/4.%20GCAPs/3.%20Tirana/6.%20Indicator%20database/GCAP_Tirana_Tool_2017-04-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bs/share/PROJECTS/20-06%20Green%20City%20Action%20Plan%20Almaty/Baseline%20Info/Data%20for%20EFR/&#1077;&#1073;&#1088;&#1088;%20&#1087;&#1088;&#1080;&#1083;&#1086;&#1078;&#1077;&#1085;&#1080;&#1077;%20&#1082;%20&#1087;&#1080;&#1089;&#1100;&#1084;&#1091;%20&#1050;&#1072;&#1079;&#1075;&#1080;&#1076;&#1088;&#1086;&#1084;&#1077;&#1090;&#107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Allakhverdiyeva.ECOSOC/Downloads/daily_almaty_14apr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reka_soos_greenpartners_ro/Documents/works/Projects/GGAP%20Almaty/indicators%20database/discussions%20jan%202021/&#1088;&#1072;&#1089;&#1095;&#1077;&#1090;&#1099;%20&#1087;&#1086;%20&#1090;&#1088;&#1072;&#1085;&#1089;&#1087;&#1086;&#1088;&#1090;&#1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ethod"/>
      <sheetName val="Tracker"/>
      <sheetName val="State"/>
      <sheetName val="Pressure"/>
      <sheetName val="Response"/>
      <sheetName val="Challenges&gt;"/>
      <sheetName val="Transport"/>
      <sheetName val="Buildings"/>
      <sheetName val="Industries"/>
      <sheetName val="Energy"/>
      <sheetName val="Water"/>
      <sheetName val="Solid Waste"/>
      <sheetName val="Land-Use"/>
      <sheetName val="InpC"/>
      <sheetName val="InpS"/>
      <sheetName val="Time"/>
      <sheetName val="Cashflow"/>
      <sheetName val="Prioritisation"/>
      <sheetName val="Dropdowns"/>
      <sheetName val="Connections"/>
      <sheetName val="Indicators"/>
      <sheetName val="Notes"/>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1">
          <cell r="C61" t="str">
            <v>Percentage of water samples in a year that comply with national potable water quality standards</v>
          </cell>
        </row>
        <row r="73">
          <cell r="C73" t="str">
            <v>Water Exploitation Index</v>
          </cell>
        </row>
      </sheetData>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Вычисления"/>
      <sheetName val="Лист3"/>
      <sheetName val="Лист4"/>
      <sheetName val="Лист5"/>
    </sheetNames>
    <sheetDataSet>
      <sheetData sheetId="0" refreshError="1"/>
      <sheetData sheetId="1" refreshError="1">
        <row r="2">
          <cell r="A2">
            <v>260</v>
          </cell>
          <cell r="B2">
            <v>220</v>
          </cell>
          <cell r="C2">
            <v>130</v>
          </cell>
          <cell r="D2">
            <v>160</v>
          </cell>
          <cell r="E2">
            <v>160</v>
          </cell>
          <cell r="F2">
            <v>140</v>
          </cell>
          <cell r="H2">
            <v>20</v>
          </cell>
          <cell r="I2">
            <v>9</v>
          </cell>
          <cell r="J2">
            <v>15</v>
          </cell>
          <cell r="K2">
            <v>30</v>
          </cell>
          <cell r="L2">
            <v>23</v>
          </cell>
        </row>
        <row r="5">
          <cell r="A5">
            <v>12</v>
          </cell>
          <cell r="B5">
            <v>60</v>
          </cell>
          <cell r="C5">
            <v>26</v>
          </cell>
          <cell r="D5">
            <v>29</v>
          </cell>
          <cell r="E5">
            <v>31</v>
          </cell>
          <cell r="F5">
            <v>50</v>
          </cell>
          <cell r="G5">
            <v>29</v>
          </cell>
        </row>
        <row r="8">
          <cell r="A8">
            <v>14</v>
          </cell>
          <cell r="B8">
            <v>10</v>
          </cell>
          <cell r="C8">
            <v>10</v>
          </cell>
          <cell r="D8">
            <v>80</v>
          </cell>
          <cell r="F8">
            <v>3.6</v>
          </cell>
          <cell r="G8">
            <v>40</v>
          </cell>
          <cell r="H8">
            <v>60</v>
          </cell>
          <cell r="I8">
            <v>56</v>
          </cell>
          <cell r="J8">
            <v>46</v>
          </cell>
          <cell r="K8">
            <v>128</v>
          </cell>
          <cell r="L8">
            <v>135</v>
          </cell>
        </row>
        <row r="11">
          <cell r="A11">
            <v>93</v>
          </cell>
          <cell r="B11">
            <v>86</v>
          </cell>
          <cell r="C11">
            <v>80</v>
          </cell>
          <cell r="D11">
            <v>80</v>
          </cell>
          <cell r="E11">
            <v>80</v>
          </cell>
          <cell r="F11">
            <v>77</v>
          </cell>
          <cell r="G11">
            <v>29</v>
          </cell>
          <cell r="H11">
            <v>64</v>
          </cell>
          <cell r="I11">
            <v>37</v>
          </cell>
          <cell r="J11">
            <v>24</v>
          </cell>
          <cell r="K11">
            <v>30</v>
          </cell>
          <cell r="L11">
            <v>31</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ors"/>
      <sheetName val="data"/>
      <sheetName val="Main_Chart"/>
      <sheetName val="Coil_chart"/>
      <sheetName val="coil_comp"/>
      <sheetName val="march_comp"/>
      <sheetName val="Лист1"/>
      <sheetName val="Soil"/>
    </sheetNames>
    <sheetDataSet>
      <sheetData sheetId="0"/>
      <sheetData sheetId="1"/>
      <sheetData sheetId="2" refreshError="1"/>
      <sheetData sheetId="3" refreshError="1"/>
      <sheetData sheetId="4">
        <row r="2">
          <cell r="E2">
            <v>47.713462402698568</v>
          </cell>
        </row>
      </sheetData>
      <sheetData sheetId="5">
        <row r="75">
          <cell r="B75">
            <v>50.972569441547073</v>
          </cell>
        </row>
      </sheetData>
      <sheetData sheetId="6">
        <row r="7">
          <cell r="A7">
            <v>73.8</v>
          </cell>
        </row>
      </sheetData>
      <sheetData sheetId="7">
        <row r="11">
          <cell r="A11">
            <v>62.378749999999997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2_продол"/>
      <sheetName val="2.1"/>
      <sheetName val="3"/>
      <sheetName val="3_оконч"/>
      <sheetName val="4"/>
      <sheetName val="4.1"/>
      <sheetName val="дизельные авто"/>
      <sheetName val="Motorisation rate"/>
      <sheetName val="CO2"/>
      <sheetName val="Расчеты по мусору"/>
      <sheetName val="Вода"/>
      <sheetName val="ЧС"/>
      <sheetName val="Квартиры"/>
      <sheetName val="Плотность населения"/>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0">
          <cell r="A10">
            <v>0.22533547715959021</v>
          </cell>
          <cell r="B10">
            <v>0.23615754080541082</v>
          </cell>
          <cell r="C10">
            <v>0.23948372718428984</v>
          </cell>
          <cell r="D10">
            <v>0.24518074490609304</v>
          </cell>
          <cell r="E10">
            <v>0.25860041837809777</v>
          </cell>
          <cell r="F10">
            <v>0.31330097158355691</v>
          </cell>
          <cell r="G10">
            <v>0.3352593637662511</v>
          </cell>
          <cell r="H10">
            <v>0.33824886479904043</v>
          </cell>
          <cell r="I10">
            <v>0.36273032484548418</v>
          </cell>
        </row>
      </sheetData>
      <sheetData sheetId="10" refreshError="1">
        <row r="10">
          <cell r="A10">
            <v>0.93140483656484763</v>
          </cell>
          <cell r="B10">
            <v>1.2324839786154411</v>
          </cell>
          <cell r="C10">
            <v>6.0561357610842386</v>
          </cell>
          <cell r="D10">
            <v>4.9628756907936262</v>
          </cell>
        </row>
        <row r="13">
          <cell r="K13">
            <v>3.67751251738308E-5</v>
          </cell>
          <cell r="L13">
            <v>4.1830714222308036E-5</v>
          </cell>
          <cell r="M13">
            <v>1.7522636001108033E-4</v>
          </cell>
          <cell r="N13">
            <v>1.3215185033740515E-4</v>
          </cell>
          <cell r="O13">
            <v>1.5167015112621659E-4</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Gabriela Gavgas / Green Partners / RWA" id="{6B3A92BB-DAAE-46FA-B1DD-E2058618EE42}" userId="Gabriela Gavgas / Green Partners / RW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3" dT="2021-06-03T07:37:56.72" personId="{6B3A92BB-DAAE-46FA-B1DD-E2058618EE42}" id="{9E9D4834-7244-4F30-B8E1-5150288C5927}">
    <text>CO2 data available at national level only</text>
  </threadedComment>
  <threadedComment ref="H25" dT="2021-05-11T09:38:52.65" personId="{6B3A92BB-DAAE-46FA-B1DD-E2058618EE42}" id="{DA1EC090-30E3-4DCD-BAA3-E461891E5E22}">
    <text>Please see the "Notes" column</text>
  </threadedComment>
</ThreadedComments>
</file>

<file path=xl/threadedComments/threadedComment2.xml><?xml version="1.0" encoding="utf-8"?>
<ThreadedComments xmlns="http://schemas.microsoft.com/office/spreadsheetml/2018/threadedcomments" xmlns:x="http://schemas.openxmlformats.org/spreadsheetml/2006/main">
  <threadedComment ref="H47" dT="2021-05-11T08:25:41.77" personId="{6B3A92BB-DAAE-46FA-B1DD-E2058618EE42}" id="{9293AB65-1B31-4281-91BD-3F129070E48C}">
    <text>Commercial wastewater. Please see the "Notes" column</text>
  </threadedComment>
  <threadedComment ref="H50" dT="2021-05-11T08:34:14.15" personId="{6B3A92BB-DAAE-46FA-B1DD-E2058618EE42}" id="{97DB03DD-4D97-4F1D-A1AF-451FE182FD8A}">
    <text>Please see the "Notes" column</text>
  </threadedComment>
  <threadedComment ref="H56" dT="2021-05-11T06:59:45.75" personId="{6B3A92BB-DAAE-46FA-B1DD-E2058618EE42}" id="{8399F92F-361F-4023-9A30-75EBE13F6529}">
    <text>Please see the "Notes" column</text>
  </threadedComment>
  <threadedComment ref="H58" dT="2021-05-11T09:02:12.14" personId="{6B3A92BB-DAAE-46FA-B1DD-E2058618EE42}" id="{A13CE02B-556C-4292-9071-7D2079DFCC0F}">
    <text>Please see the "Notes" column</text>
  </threadedComment>
  <threadedComment ref="H64" dT="2021-05-11T09:17:01.77" personId="{6B3A92BB-DAAE-46FA-B1DD-E2058618EE42}" id="{389CFE2B-8845-46C2-9896-1152529AA014}">
    <text>Please see the "Notes" column</text>
  </threadedComment>
  <threadedComment ref="H65" dT="2021-05-11T09:38:44.01" personId="{6B3A92BB-DAAE-46FA-B1DD-E2058618EE42}" id="{A31A9191-98EB-4B47-A912-D3D6FCA12CFF}">
    <text>Please see the "Notes" column</text>
  </threadedComment>
</ThreadedComments>
</file>

<file path=xl/threadedComments/threadedComment3.xml><?xml version="1.0" encoding="utf-8"?>
<ThreadedComments xmlns="http://schemas.microsoft.com/office/spreadsheetml/2018/threadedcomments" xmlns:x="http://schemas.openxmlformats.org/spreadsheetml/2006/main">
  <threadedComment ref="H13" dT="2021-02-10T12:10:07.17" personId="{6B3A92BB-DAAE-46FA-B1DD-E2058618EE42}" id="{63E80E0F-8D56-4420-9204-AB4894301C29}">
    <text>question for the Emergency Department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aqr.org/articles/aaqr-19-09-oa-0464.pdf" TargetMode="External"/><Relationship Id="rId13" Type="http://schemas.openxmlformats.org/officeDocument/2006/relationships/hyperlink" Target="https://www.kazhydromet.kz/uploads/calendar/5/kvartal_1_file/rk-1-kvartal-2020-rus.pdf?cache=1587614814%20(first%20quarter%20of%202020)" TargetMode="External"/><Relationship Id="rId18" Type="http://schemas.microsoft.com/office/2017/10/relationships/threadedComment" Target="../threadedComments/threadedComment1.xml"/><Relationship Id="rId3" Type="http://schemas.openxmlformats.org/officeDocument/2006/relationships/hyperlink" Target="https://www.researchgate.net/publication/311794152_The_level_of_soil_contamination_with_heavy_metals_in_Almaty_Kazakhstan" TargetMode="External"/><Relationship Id="rId7" Type="http://schemas.openxmlformats.org/officeDocument/2006/relationships/hyperlink" Target="https://www.kazhydromet.kz/uploads/calendar/5/kvartal_1_file/rk-1-kvartal-2020-rus.pdf?cache=1587614814" TargetMode="External"/><Relationship Id="rId12" Type="http://schemas.openxmlformats.org/officeDocument/2006/relationships/hyperlink" Target="https://www.researchgate.net/publication/311794152_The_level_of_soil_contamination_with_heavy_metals_in_Almaty_Kazakhstan" TargetMode="External"/><Relationship Id="rId17" Type="http://schemas.openxmlformats.org/officeDocument/2006/relationships/comments" Target="../comments1.xml"/><Relationship Id="rId2" Type="http://schemas.openxmlformats.org/officeDocument/2006/relationships/hyperlink" Target="https://aaqr.org/articles/aaqr-19-09-oa-0464.pdf" TargetMode="External"/><Relationship Id="rId16" Type="http://schemas.openxmlformats.org/officeDocument/2006/relationships/vmlDrawing" Target="../drawings/vmlDrawing1.vml"/><Relationship Id="rId1" Type="http://schemas.openxmlformats.org/officeDocument/2006/relationships/hyperlink" Target="https://airkaz.org/almaty.php" TargetMode="External"/><Relationship Id="rId6" Type="http://schemas.openxmlformats.org/officeDocument/2006/relationships/hyperlink" Target="https://www.kazhydromet.kz/uploads/calendar/5/kvartal_1_file/rk-1-kvartal-2020-rus.pdf?cache=1587614814" TargetMode="External"/><Relationship Id="rId11" Type="http://schemas.openxmlformats.org/officeDocument/2006/relationships/hyperlink" Target="https://www.kazhydromet.kz/uploads/calendar/5/kvartal_1_file/rk-1-kvartal-2020-rus.pdf?cache=1587614814%20(first%20quarter%20of%202020)" TargetMode="External"/><Relationship Id="rId5" Type="http://schemas.openxmlformats.org/officeDocument/2006/relationships/hyperlink" Target="https://online.zakon.kz/Document/?doc_id=31409304" TargetMode="External"/><Relationship Id="rId15" Type="http://schemas.openxmlformats.org/officeDocument/2006/relationships/printerSettings" Target="../printerSettings/printerSettings3.bin"/><Relationship Id="rId10" Type="http://schemas.openxmlformats.org/officeDocument/2006/relationships/hyperlink" Target="https://ijbch.kaznu.kz/index.php/kaznu/article/view/82/38" TargetMode="External"/><Relationship Id="rId4" Type="http://schemas.openxmlformats.org/officeDocument/2006/relationships/hyperlink" Target="https://alatransit.kz/sites/default/files/ustoychivyy_transport_goroda_almaty_o_proekte.pdf" TargetMode="External"/><Relationship Id="rId9" Type="http://schemas.openxmlformats.org/officeDocument/2006/relationships/hyperlink" Target="https://link.springer.com/article/10.1007/s41742-018-0134-7" TargetMode="External"/><Relationship Id="rId14" Type="http://schemas.openxmlformats.org/officeDocument/2006/relationships/hyperlink" Target="https://aaqr.org/articles/aaqr-19-09-oa-046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veloalmaty.kz/?page_id=891" TargetMode="External"/><Relationship Id="rId3" Type="http://schemas.openxmlformats.org/officeDocument/2006/relationships/hyperlink" Target="https://carececo.org/upload/53.pdf" TargetMode="External"/><Relationship Id="rId7" Type="http://schemas.openxmlformats.org/officeDocument/2006/relationships/hyperlink" Target="http://veloalmaty.kz/?page_id=891" TargetMode="External"/><Relationship Id="rId12" Type="http://schemas.microsoft.com/office/2017/10/relationships/threadedComment" Target="../threadedComments/threadedComment2.xml"/><Relationship Id="rId2" Type="http://schemas.openxmlformats.org/officeDocument/2006/relationships/hyperlink" Target="https://alatransit.kz/sites/default/files/finalnyy_otchet.pdf" TargetMode="External"/><Relationship Id="rId1" Type="http://schemas.openxmlformats.org/officeDocument/2006/relationships/hyperlink" Target="https://alatransit.kz/sites/default/files/ustoychivyy_transport_goroda_almaty_o_proekte.pdf" TargetMode="External"/><Relationship Id="rId6" Type="http://schemas.openxmlformats.org/officeDocument/2006/relationships/hyperlink" Target="https://alatransit.kz/sites/default/files/finalnyy_otchet.pdf" TargetMode="External"/><Relationship Id="rId11" Type="http://schemas.openxmlformats.org/officeDocument/2006/relationships/comments" Target="../comments2.xml"/><Relationship Id="rId5" Type="http://schemas.openxmlformats.org/officeDocument/2006/relationships/hyperlink" Target="https://alatransit.kz/sites/default/files/strategiya_ustoychivogo_transporta_g._almaty_na_2013-2023_gg._zachem_nashim_gorodam_novovvedeniya_optosoz_proon_akimat.pdf" TargetMode="External"/><Relationship Id="rId10" Type="http://schemas.openxmlformats.org/officeDocument/2006/relationships/vmlDrawing" Target="../drawings/vmlDrawing2.vml"/><Relationship Id="rId4" Type="http://schemas.openxmlformats.org/officeDocument/2006/relationships/hyperlink" Target="http://veloalmaty.kz/?page_id=891"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39"/>
  <sheetViews>
    <sheetView showGridLines="0" zoomScaleNormal="100" workbookViewId="0">
      <selection activeCell="D8" sqref="D8"/>
    </sheetView>
  </sheetViews>
  <sheetFormatPr defaultColWidth="9.1796875" defaultRowHeight="12.5" x14ac:dyDescent="0.25"/>
  <cols>
    <col min="1" max="1" width="1.453125" style="2" customWidth="1"/>
    <col min="2" max="2" width="15.6328125" style="2" customWidth="1"/>
    <col min="3" max="3" width="11.453125" style="2" bestFit="1" customWidth="1"/>
    <col min="4" max="4" width="42.453125" style="2" customWidth="1"/>
    <col min="5" max="5" width="50.6328125" style="2" customWidth="1"/>
    <col min="6" max="6" width="1.6328125" style="2" customWidth="1"/>
    <col min="7" max="16384" width="9.1796875" style="2"/>
  </cols>
  <sheetData>
    <row r="1" spans="2:5" ht="13" x14ac:dyDescent="0.3">
      <c r="B1" s="1" t="s">
        <v>0</v>
      </c>
      <c r="C1" s="3"/>
    </row>
    <row r="2" spans="2:5" ht="12.75" customHeight="1" x14ac:dyDescent="0.3">
      <c r="B2" s="1" t="s">
        <v>1</v>
      </c>
      <c r="C2" s="3"/>
      <c r="D2" s="3"/>
    </row>
    <row r="3" spans="2:5" ht="8.25" customHeight="1" x14ac:dyDescent="0.3">
      <c r="B3" s="1"/>
      <c r="C3" s="3"/>
    </row>
    <row r="4" spans="2:5" ht="13" x14ac:dyDescent="0.3">
      <c r="B4" s="1" t="s">
        <v>2</v>
      </c>
      <c r="C4" s="3"/>
      <c r="D4" s="3"/>
    </row>
    <row r="5" spans="2:5" ht="8.25" customHeight="1" x14ac:dyDescent="0.3">
      <c r="B5" s="1"/>
      <c r="C5" s="3"/>
    </row>
    <row r="6" spans="2:5" ht="13" x14ac:dyDescent="0.3">
      <c r="B6" s="1"/>
      <c r="C6" s="3"/>
      <c r="D6" s="3"/>
    </row>
    <row r="7" spans="2:5" ht="8.25" customHeight="1" x14ac:dyDescent="0.3">
      <c r="B7" s="1"/>
      <c r="C7" s="1"/>
    </row>
    <row r="8" spans="2:5" ht="12.75" customHeight="1" x14ac:dyDescent="0.25">
      <c r="B8" s="4"/>
      <c r="C8" s="5"/>
      <c r="D8" s="4"/>
      <c r="E8" s="6"/>
    </row>
    <row r="9" spans="2:5" ht="12.75" customHeight="1" x14ac:dyDescent="0.3">
      <c r="B9" s="1" t="s">
        <v>3</v>
      </c>
      <c r="E9" s="6"/>
    </row>
    <row r="10" spans="2:5" ht="8.25" customHeight="1" thickBot="1" x14ac:dyDescent="0.35">
      <c r="B10" s="1"/>
      <c r="C10" s="1"/>
    </row>
    <row r="11" spans="2:5" ht="12.75" customHeight="1" x14ac:dyDescent="0.3">
      <c r="B11" s="212" t="s">
        <v>4</v>
      </c>
      <c r="C11" s="213"/>
      <c r="D11" s="119" t="s">
        <v>5</v>
      </c>
    </row>
    <row r="12" spans="2:5" ht="12.75" customHeight="1" x14ac:dyDescent="0.25">
      <c r="B12" s="208" t="s">
        <v>6</v>
      </c>
      <c r="C12" s="209"/>
      <c r="D12" s="118" t="s">
        <v>7</v>
      </c>
    </row>
    <row r="13" spans="2:5" ht="12.75" customHeight="1" x14ac:dyDescent="0.25">
      <c r="B13" s="208" t="s">
        <v>8</v>
      </c>
      <c r="C13" s="209"/>
      <c r="D13" s="118" t="s">
        <v>9</v>
      </c>
    </row>
    <row r="14" spans="2:5" ht="12.75" customHeight="1" x14ac:dyDescent="0.25">
      <c r="B14" s="208" t="s">
        <v>10</v>
      </c>
      <c r="C14" s="209"/>
      <c r="D14" s="118" t="s">
        <v>11</v>
      </c>
    </row>
    <row r="15" spans="2:5" ht="12.75" customHeight="1" x14ac:dyDescent="0.25">
      <c r="B15" s="208" t="s">
        <v>12</v>
      </c>
      <c r="C15" s="209"/>
      <c r="D15" s="118" t="s">
        <v>13</v>
      </c>
    </row>
    <row r="16" spans="2:5" ht="12.75" customHeight="1" x14ac:dyDescent="0.25">
      <c r="B16" s="208" t="s">
        <v>14</v>
      </c>
      <c r="C16" s="209"/>
      <c r="D16" s="118" t="s">
        <v>15</v>
      </c>
    </row>
    <row r="17" spans="2:7" ht="12.75" customHeight="1" thickBot="1" x14ac:dyDescent="0.3">
      <c r="B17" s="210" t="s">
        <v>16</v>
      </c>
      <c r="C17" s="211"/>
      <c r="D17" s="120"/>
    </row>
    <row r="18" spans="2:7" ht="12.75" customHeight="1" x14ac:dyDescent="0.25">
      <c r="B18" s="4"/>
      <c r="C18" s="5"/>
      <c r="D18" s="4"/>
    </row>
    <row r="19" spans="2:7" ht="12.75" customHeight="1" x14ac:dyDescent="0.25">
      <c r="B19" s="4"/>
      <c r="C19" s="5"/>
      <c r="D19" s="4"/>
      <c r="E19" s="6"/>
    </row>
    <row r="20" spans="2:7" ht="12.75" customHeight="1" x14ac:dyDescent="0.3">
      <c r="B20" s="1"/>
      <c r="C20" s="5"/>
      <c r="D20" s="4"/>
      <c r="E20" s="6"/>
    </row>
    <row r="21" spans="2:7" ht="12.75" customHeight="1" x14ac:dyDescent="0.25"/>
    <row r="22" spans="2:7" ht="12.75" customHeight="1" x14ac:dyDescent="0.25"/>
    <row r="23" spans="2:7" ht="12.75" customHeight="1" x14ac:dyDescent="0.25"/>
    <row r="24" spans="2:7" s="7" customFormat="1" x14ac:dyDescent="0.25">
      <c r="B24" s="2"/>
      <c r="C24" s="2"/>
      <c r="D24" s="2"/>
      <c r="E24" s="2"/>
      <c r="F24" s="2"/>
      <c r="G24" s="2"/>
    </row>
    <row r="25" spans="2:7" s="7" customFormat="1" x14ac:dyDescent="0.25">
      <c r="B25" s="2"/>
      <c r="C25" s="2"/>
      <c r="D25" s="2"/>
      <c r="E25" s="2"/>
      <c r="F25" s="2"/>
      <c r="G25" s="2"/>
    </row>
    <row r="26" spans="2:7" ht="12.75" customHeight="1" x14ac:dyDescent="0.25"/>
    <row r="29" spans="2:7" ht="8.25" customHeight="1" x14ac:dyDescent="0.25"/>
    <row r="30" spans="2:7" s="8" customFormat="1" ht="12.75" customHeight="1" x14ac:dyDescent="0.25">
      <c r="B30" s="2"/>
      <c r="C30" s="2"/>
      <c r="D30" s="2"/>
      <c r="E30" s="2"/>
      <c r="F30" s="2"/>
      <c r="G30" s="2"/>
    </row>
    <row r="31" spans="2:7" ht="12.75" customHeight="1" x14ac:dyDescent="0.25"/>
    <row r="32" spans="2:7" ht="12.75" customHeight="1" x14ac:dyDescent="0.25"/>
    <row r="33" spans="2:5" ht="12.75" customHeight="1" x14ac:dyDescent="0.25"/>
    <row r="34" spans="2:5" ht="12.75" customHeight="1" x14ac:dyDescent="0.25"/>
    <row r="35" spans="2:5" ht="12.75" customHeight="1" x14ac:dyDescent="0.25"/>
    <row r="36" spans="2:5" ht="12.75" customHeight="1" x14ac:dyDescent="0.25"/>
    <row r="37" spans="2:5" ht="12.75" customHeight="1" x14ac:dyDescent="0.25"/>
    <row r="38" spans="2:5" ht="12.75" customHeight="1" x14ac:dyDescent="0.25"/>
    <row r="39" spans="2:5" ht="12.75" customHeight="1" x14ac:dyDescent="0.25">
      <c r="B39" s="4"/>
      <c r="C39" s="5"/>
      <c r="D39" s="4"/>
      <c r="E39" s="6"/>
    </row>
  </sheetData>
  <mergeCells count="7">
    <mergeCell ref="B16:C16"/>
    <mergeCell ref="B17:C17"/>
    <mergeCell ref="B11:C11"/>
    <mergeCell ref="B12:C12"/>
    <mergeCell ref="B13:C13"/>
    <mergeCell ref="B14:C14"/>
    <mergeCell ref="B15:C15"/>
  </mergeCells>
  <pageMargins left="0.59055118110236227" right="0.59055118110236227" top="0.59055118110236227" bottom="0.94488188976377963" header="0.51181102362204722" footer="0.62992125984251968"/>
  <pageSetup paperSize="9" orientation="portrait" r:id="rId1"/>
  <headerFooter>
    <oddHeader>&amp;C&amp;"Arial,Regular"&amp;9&amp;K0000FFOFFICIAL USE</oddHeader>
    <oddFooter>&amp;L&amp;6&amp;Z
&amp;F : &amp;A
©Arup | F42.9 | Rel 14.2  14 February 2011&amp;R&amp;6Page &amp;P of &amp;N
Printed &amp;D  Time &amp;T&amp;C&amp;"Arial,Regular"&amp;9&amp;K0000FFOFFICIAL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L29"/>
  <sheetViews>
    <sheetView showGridLines="0" topLeftCell="A7" workbookViewId="0">
      <selection activeCell="C20" sqref="C20"/>
    </sheetView>
  </sheetViews>
  <sheetFormatPr defaultColWidth="8.81640625" defaultRowHeight="14.5" x14ac:dyDescent="0.35"/>
  <cols>
    <col min="1" max="1" width="3" customWidth="1"/>
    <col min="2" max="2" width="12.6328125" bestFit="1" customWidth="1"/>
    <col min="5" max="5" width="10.36328125" bestFit="1" customWidth="1"/>
    <col min="9" max="9" width="10.36328125" bestFit="1" customWidth="1"/>
  </cols>
  <sheetData>
    <row r="1" spans="2:12" x14ac:dyDescent="0.35">
      <c r="B1" s="12"/>
    </row>
    <row r="2" spans="2:12" ht="18.5" x14ac:dyDescent="0.45">
      <c r="B2" s="29" t="s">
        <v>17</v>
      </c>
    </row>
    <row r="3" spans="2:12" x14ac:dyDescent="0.35">
      <c r="B3" s="12"/>
      <c r="C3" s="214"/>
      <c r="D3" s="214"/>
      <c r="E3" s="214"/>
    </row>
    <row r="4" spans="2:12" x14ac:dyDescent="0.35">
      <c r="B4" s="116" t="s">
        <v>18</v>
      </c>
      <c r="C4" s="117"/>
      <c r="D4" s="115"/>
      <c r="E4" s="115"/>
      <c r="H4" s="116" t="s">
        <v>19</v>
      </c>
      <c r="I4" s="106"/>
    </row>
    <row r="5" spans="2:12" x14ac:dyDescent="0.35">
      <c r="B5" s="12"/>
      <c r="C5" s="12"/>
      <c r="D5" s="12"/>
      <c r="E5" s="12"/>
    </row>
    <row r="6" spans="2:12" x14ac:dyDescent="0.35">
      <c r="B6" s="107"/>
      <c r="C6" s="108" t="s">
        <v>20</v>
      </c>
      <c r="D6" s="108" t="s">
        <v>21</v>
      </c>
      <c r="E6" s="109" t="s">
        <v>22</v>
      </c>
      <c r="H6" s="107"/>
      <c r="I6" s="108" t="s">
        <v>23</v>
      </c>
      <c r="J6" s="109" t="s">
        <v>22</v>
      </c>
    </row>
    <row r="7" spans="2:12" x14ac:dyDescent="0.35">
      <c r="B7" s="110" t="s">
        <v>24</v>
      </c>
      <c r="C7" s="14">
        <f>SUM(C8:C10)</f>
        <v>70</v>
      </c>
      <c r="D7" s="14">
        <f>SUM(D8:D10)</f>
        <v>51</v>
      </c>
      <c r="E7" s="83">
        <f>SUM(C7:D7)</f>
        <v>121</v>
      </c>
      <c r="H7" s="110" t="s">
        <v>24</v>
      </c>
      <c r="I7" s="14">
        <f>SUM(I8:I10)</f>
        <v>0</v>
      </c>
      <c r="J7" s="14">
        <f>E7+I7</f>
        <v>121</v>
      </c>
    </row>
    <row r="8" spans="2:12" x14ac:dyDescent="0.35">
      <c r="B8" s="111" t="s">
        <v>10</v>
      </c>
      <c r="C8" s="14">
        <v>9</v>
      </c>
      <c r="D8" s="14">
        <v>13</v>
      </c>
      <c r="E8" s="83">
        <f>SUM(C8:D8)</f>
        <v>22</v>
      </c>
      <c r="H8" s="111" t="s">
        <v>10</v>
      </c>
      <c r="I8" s="14"/>
      <c r="J8" s="83">
        <f>I8+E8</f>
        <v>22</v>
      </c>
    </row>
    <row r="9" spans="2:12" x14ac:dyDescent="0.35">
      <c r="B9" s="111" t="s">
        <v>12</v>
      </c>
      <c r="C9" s="14">
        <v>26</v>
      </c>
      <c r="D9" s="14">
        <v>38</v>
      </c>
      <c r="E9" s="83">
        <f>SUM(C9:D9)</f>
        <v>64</v>
      </c>
      <c r="H9" s="111" t="s">
        <v>12</v>
      </c>
      <c r="I9" s="14"/>
      <c r="J9" s="83">
        <f>I9+E9</f>
        <v>64</v>
      </c>
    </row>
    <row r="10" spans="2:12" x14ac:dyDescent="0.35">
      <c r="B10" s="112" t="s">
        <v>14</v>
      </c>
      <c r="C10" s="113">
        <v>35</v>
      </c>
      <c r="D10" s="113">
        <v>0</v>
      </c>
      <c r="E10" s="114">
        <f>SUM(C10:D10)</f>
        <v>35</v>
      </c>
      <c r="H10" s="112" t="s">
        <v>14</v>
      </c>
      <c r="I10" s="113"/>
      <c r="J10" s="83">
        <f>I10+E10</f>
        <v>35</v>
      </c>
    </row>
    <row r="14" spans="2:12" x14ac:dyDescent="0.35">
      <c r="B14" s="116" t="s">
        <v>25</v>
      </c>
      <c r="C14" s="106"/>
      <c r="H14" s="116" t="s">
        <v>26</v>
      </c>
      <c r="I14" s="106"/>
    </row>
    <row r="16" spans="2:12" x14ac:dyDescent="0.35">
      <c r="B16" s="107"/>
      <c r="C16" s="108" t="s">
        <v>20</v>
      </c>
      <c r="D16" s="108" t="s">
        <v>21</v>
      </c>
      <c r="E16" s="108" t="s">
        <v>23</v>
      </c>
      <c r="F16" s="109" t="s">
        <v>22</v>
      </c>
      <c r="H16" s="107"/>
      <c r="I16" s="108" t="s">
        <v>20</v>
      </c>
      <c r="J16" s="108" t="s">
        <v>21</v>
      </c>
      <c r="K16" s="108" t="s">
        <v>23</v>
      </c>
      <c r="L16" s="109" t="s">
        <v>22</v>
      </c>
    </row>
    <row r="17" spans="2:12" x14ac:dyDescent="0.35">
      <c r="B17" s="110" t="s">
        <v>24</v>
      </c>
      <c r="C17" s="14" t="e">
        <f>SUM(C18:C20)</f>
        <v>#REF!</v>
      </c>
      <c r="D17" s="14">
        <f>SUM(D18:D20)</f>
        <v>25</v>
      </c>
      <c r="E17" s="14" t="e">
        <f>SUM(E18:E20)</f>
        <v>#REF!</v>
      </c>
      <c r="F17" s="83" t="e">
        <f>SUM(C17:E17)</f>
        <v>#REF!</v>
      </c>
      <c r="H17" s="110" t="s">
        <v>24</v>
      </c>
      <c r="I17" s="122" t="e">
        <f t="shared" ref="I17:J19" si="0">C17/C7</f>
        <v>#REF!</v>
      </c>
      <c r="J17" s="122">
        <f t="shared" si="0"/>
        <v>0.49019607843137253</v>
      </c>
      <c r="K17" s="122" t="e">
        <f t="shared" ref="K17:L20" si="1">E17/I7</f>
        <v>#REF!</v>
      </c>
      <c r="L17" s="123" t="e">
        <f t="shared" si="1"/>
        <v>#REF!</v>
      </c>
    </row>
    <row r="18" spans="2:12" x14ac:dyDescent="0.35">
      <c r="B18" s="111" t="s">
        <v>10</v>
      </c>
      <c r="C18" s="14">
        <f>COUNTIFS(State!J5:J27,"Core",State!O5:O27,1)</f>
        <v>5</v>
      </c>
      <c r="D18" s="14">
        <f>COUNTIFS(State!J5:J27,"Optional",State!O5:O27,1)</f>
        <v>7</v>
      </c>
      <c r="E18" s="14">
        <f>COUNTIFS(State!J5:J27,"Additional",State!O5:O27,1)</f>
        <v>0</v>
      </c>
      <c r="F18" s="83">
        <f>SUM(C18:E18)</f>
        <v>12</v>
      </c>
      <c r="H18" s="111" t="s">
        <v>10</v>
      </c>
      <c r="I18" s="122">
        <f t="shared" si="0"/>
        <v>0.55555555555555558</v>
      </c>
      <c r="J18" s="122">
        <f t="shared" si="0"/>
        <v>0.53846153846153844</v>
      </c>
      <c r="K18" s="122" t="e">
        <f t="shared" si="1"/>
        <v>#DIV/0!</v>
      </c>
      <c r="L18" s="123">
        <f t="shared" si="1"/>
        <v>0.54545454545454541</v>
      </c>
    </row>
    <row r="19" spans="2:12" x14ac:dyDescent="0.35">
      <c r="B19" s="111" t="s">
        <v>12</v>
      </c>
      <c r="C19" s="14">
        <f>COUNTIFS(Pressure!J5:J68,"Core",Pressure!O5:O68,1)</f>
        <v>16</v>
      </c>
      <c r="D19" s="14">
        <f>COUNTIFS(Pressure!J5:J68,"Optional",Pressure!O5:O68,1)</f>
        <v>18</v>
      </c>
      <c r="E19" s="14">
        <f>COUNTIFS(Pressure!J5:J73,"Additional",Pressure!O5:O73,1)</f>
        <v>4</v>
      </c>
      <c r="F19" s="83">
        <f>SUM(C19:E19)</f>
        <v>38</v>
      </c>
      <c r="H19" s="111" t="s">
        <v>12</v>
      </c>
      <c r="I19" s="122">
        <f t="shared" si="0"/>
        <v>0.61538461538461542</v>
      </c>
      <c r="J19" s="122">
        <f t="shared" si="0"/>
        <v>0.47368421052631576</v>
      </c>
      <c r="K19" s="122" t="e">
        <f t="shared" si="1"/>
        <v>#DIV/0!</v>
      </c>
      <c r="L19" s="123">
        <f t="shared" si="1"/>
        <v>0.59375</v>
      </c>
    </row>
    <row r="20" spans="2:12" x14ac:dyDescent="0.35">
      <c r="B20" s="112" t="s">
        <v>14</v>
      </c>
      <c r="C20" s="113" t="e">
        <f>COUNTIFS(#REF!,"Core",#REF!,1)</f>
        <v>#REF!</v>
      </c>
      <c r="D20" s="113">
        <v>0</v>
      </c>
      <c r="E20" s="113" t="e">
        <f>COUNTIFS(#REF!,"Additional",#REF!,1)</f>
        <v>#REF!</v>
      </c>
      <c r="F20" s="114" t="e">
        <f>SUM(C20:E20)</f>
        <v>#REF!</v>
      </c>
      <c r="H20" s="112" t="s">
        <v>14</v>
      </c>
      <c r="I20" s="124" t="e">
        <f>C20/C10</f>
        <v>#REF!</v>
      </c>
      <c r="J20" s="124" t="s">
        <v>27</v>
      </c>
      <c r="K20" s="124" t="e">
        <f t="shared" si="1"/>
        <v>#REF!</v>
      </c>
      <c r="L20" s="125" t="e">
        <f t="shared" si="1"/>
        <v>#REF!</v>
      </c>
    </row>
    <row r="23" spans="2:12" x14ac:dyDescent="0.35">
      <c r="B23" s="116" t="s">
        <v>16</v>
      </c>
    </row>
    <row r="25" spans="2:12" x14ac:dyDescent="0.35">
      <c r="B25" s="215"/>
      <c r="C25" s="216"/>
      <c r="D25" s="216"/>
      <c r="E25" s="216"/>
      <c r="F25" s="217"/>
    </row>
    <row r="26" spans="2:12" x14ac:dyDescent="0.35">
      <c r="B26" s="218"/>
      <c r="C26" s="219"/>
      <c r="D26" s="219"/>
      <c r="E26" s="219"/>
      <c r="F26" s="220"/>
    </row>
    <row r="27" spans="2:12" x14ac:dyDescent="0.35">
      <c r="B27" s="218"/>
      <c r="C27" s="219"/>
      <c r="D27" s="219"/>
      <c r="E27" s="219"/>
      <c r="F27" s="220"/>
    </row>
    <row r="28" spans="2:12" x14ac:dyDescent="0.35">
      <c r="B28" s="218"/>
      <c r="C28" s="219"/>
      <c r="D28" s="219"/>
      <c r="E28" s="219"/>
      <c r="F28" s="220"/>
    </row>
    <row r="29" spans="2:12" x14ac:dyDescent="0.35">
      <c r="B29" s="221"/>
      <c r="C29" s="222"/>
      <c r="D29" s="222"/>
      <c r="E29" s="222"/>
      <c r="F29" s="223"/>
    </row>
  </sheetData>
  <mergeCells count="2">
    <mergeCell ref="C3:E3"/>
    <mergeCell ref="B25:F29"/>
  </mergeCells>
  <pageMargins left="0.7" right="0.7" top="0.75" bottom="0.75" header="0.3" footer="0.3"/>
  <pageSetup orientation="portrait" r:id="rId1"/>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V595"/>
  <sheetViews>
    <sheetView showGridLines="0" topLeftCell="A4" zoomScaleNormal="100" workbookViewId="0">
      <selection activeCell="AM34" sqref="AM34"/>
    </sheetView>
  </sheetViews>
  <sheetFormatPr defaultColWidth="9.1796875" defaultRowHeight="14.5" x14ac:dyDescent="0.35"/>
  <cols>
    <col min="1" max="1" width="3.1796875" customWidth="1"/>
    <col min="2" max="2" width="9.1796875" style="18"/>
    <col min="3" max="3" width="9.1796875" style="14"/>
    <col min="4" max="4" width="7.1796875" style="14" customWidth="1"/>
    <col min="5" max="5" width="9.1796875" style="14"/>
    <col min="6" max="6" width="16.36328125" style="14" customWidth="1"/>
    <col min="7" max="7" width="13.1796875" style="14" customWidth="1"/>
    <col min="8" max="8" width="41.81640625" style="15" customWidth="1"/>
    <col min="9" max="9" width="15.6328125" style="14" bestFit="1" customWidth="1"/>
    <col min="10" max="10" width="12.6328125" style="14" bestFit="1" customWidth="1"/>
    <col min="11" max="11" width="12.6328125" style="16" customWidth="1"/>
    <col min="12" max="12" width="12.6328125" style="36" customWidth="1"/>
    <col min="13" max="13" width="12.6328125" style="17" customWidth="1"/>
    <col min="14" max="14" width="9.1796875" style="14"/>
    <col min="15" max="15" width="10.453125" style="14" customWidth="1"/>
    <col min="16" max="17" width="9.81640625" style="14" bestFit="1" customWidth="1"/>
    <col min="18" max="23" width="9.1796875" style="14"/>
    <col min="24" max="24" width="10.453125" style="14" bestFit="1" customWidth="1"/>
    <col min="25" max="25" width="9.81640625" style="14" bestFit="1" customWidth="1"/>
    <col min="26" max="29" width="9.1796875" style="14"/>
    <col min="30" max="30" width="10.36328125" style="14" bestFit="1" customWidth="1"/>
    <col min="31" max="32" width="16" style="14" customWidth="1"/>
    <col min="33" max="33" width="11.453125" style="14" bestFit="1" customWidth="1"/>
    <col min="34" max="34" width="14.6328125" style="14" bestFit="1" customWidth="1"/>
    <col min="35" max="35" width="14.1796875" style="14" bestFit="1" customWidth="1"/>
    <col min="36" max="38" width="14.1796875" style="15" customWidth="1"/>
    <col min="39" max="39" width="27.1796875" style="14" customWidth="1"/>
    <col min="40" max="40" width="27.6328125" style="30" customWidth="1"/>
    <col min="41" max="41" width="9.1796875" style="32"/>
    <col min="73" max="73" width="9.1796875" style="33"/>
    <col min="74" max="16384" width="9.1796875" style="14"/>
  </cols>
  <sheetData>
    <row r="1" spans="1:74" customFormat="1" x14ac:dyDescent="0.35">
      <c r="H1" s="53"/>
      <c r="J1" s="84"/>
      <c r="K1" s="84"/>
      <c r="L1" s="84"/>
      <c r="M1" s="84"/>
      <c r="AJ1" s="53"/>
      <c r="AK1" s="53"/>
      <c r="AL1" s="53"/>
    </row>
    <row r="2" spans="1:74" customFormat="1" ht="18.5" x14ac:dyDescent="0.45">
      <c r="B2" s="29" t="s">
        <v>28</v>
      </c>
      <c r="H2" s="53"/>
      <c r="K2" s="84"/>
      <c r="L2" s="84"/>
      <c r="M2" s="84"/>
      <c r="AJ2" s="53"/>
      <c r="AK2" s="53"/>
      <c r="AL2" s="53"/>
    </row>
    <row r="3" spans="1:74" customFormat="1" ht="15" thickBot="1" x14ac:dyDescent="0.4">
      <c r="H3" s="53"/>
      <c r="K3" s="85"/>
      <c r="L3" s="85"/>
      <c r="M3" s="85"/>
      <c r="AJ3" s="53"/>
      <c r="AK3" s="53"/>
      <c r="AL3" s="53"/>
    </row>
    <row r="4" spans="1:74" s="52" customFormat="1" ht="43.5" x14ac:dyDescent="0.35">
      <c r="A4"/>
      <c r="B4" s="68" t="s">
        <v>29</v>
      </c>
      <c r="C4" s="69" t="s">
        <v>30</v>
      </c>
      <c r="D4" s="69" t="s">
        <v>31</v>
      </c>
      <c r="E4" s="69" t="s">
        <v>32</v>
      </c>
      <c r="F4" s="69" t="s">
        <v>33</v>
      </c>
      <c r="G4" s="69" t="s">
        <v>34</v>
      </c>
      <c r="H4" s="70" t="s">
        <v>35</v>
      </c>
      <c r="I4" s="69" t="s">
        <v>36</v>
      </c>
      <c r="J4" s="69" t="s">
        <v>37</v>
      </c>
      <c r="K4" s="71" t="s">
        <v>38</v>
      </c>
      <c r="L4" s="72" t="s">
        <v>39</v>
      </c>
      <c r="M4" s="73" t="s">
        <v>40</v>
      </c>
      <c r="N4" s="70" t="s">
        <v>41</v>
      </c>
      <c r="O4" s="70" t="s">
        <v>42</v>
      </c>
      <c r="P4" s="69">
        <v>2007</v>
      </c>
      <c r="Q4" s="159">
        <v>2008</v>
      </c>
      <c r="R4" s="159">
        <v>2009</v>
      </c>
      <c r="S4" s="159">
        <v>2010</v>
      </c>
      <c r="T4" s="159">
        <v>2011</v>
      </c>
      <c r="U4" s="159">
        <v>2012</v>
      </c>
      <c r="V4" s="159">
        <v>2013</v>
      </c>
      <c r="W4" s="159">
        <v>2014</v>
      </c>
      <c r="X4" s="159">
        <v>2015</v>
      </c>
      <c r="Y4" s="159">
        <v>2016</v>
      </c>
      <c r="Z4" s="159">
        <v>2017</v>
      </c>
      <c r="AA4" s="159">
        <v>2018</v>
      </c>
      <c r="AB4" s="159">
        <v>2019</v>
      </c>
      <c r="AC4" s="159">
        <v>2020</v>
      </c>
      <c r="AD4" s="69" t="s">
        <v>43</v>
      </c>
      <c r="AE4" s="70" t="s">
        <v>44</v>
      </c>
      <c r="AF4" s="70" t="s">
        <v>45</v>
      </c>
      <c r="AG4" s="69" t="s">
        <v>46</v>
      </c>
      <c r="AH4" s="69" t="s">
        <v>47</v>
      </c>
      <c r="AI4" s="69" t="s">
        <v>48</v>
      </c>
      <c r="AJ4" s="70" t="s">
        <v>49</v>
      </c>
      <c r="AK4" s="70" t="s">
        <v>50</v>
      </c>
      <c r="AL4" s="70" t="s">
        <v>51</v>
      </c>
      <c r="AM4" s="70" t="s">
        <v>52</v>
      </c>
      <c r="AN4" s="74" t="s">
        <v>16</v>
      </c>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67"/>
    </row>
    <row r="5" spans="1:74" x14ac:dyDescent="0.35">
      <c r="B5" s="88"/>
      <c r="C5" s="89"/>
      <c r="D5" s="90">
        <v>1</v>
      </c>
      <c r="E5" s="91" t="s">
        <v>10</v>
      </c>
      <c r="F5" s="91" t="s">
        <v>53</v>
      </c>
      <c r="G5" s="91" t="s">
        <v>54</v>
      </c>
      <c r="H5" s="91" t="s">
        <v>55</v>
      </c>
      <c r="I5" s="91" t="s">
        <v>56</v>
      </c>
      <c r="J5" s="91" t="s">
        <v>20</v>
      </c>
      <c r="K5" s="16">
        <v>10</v>
      </c>
      <c r="L5" s="34" t="s">
        <v>57</v>
      </c>
      <c r="M5" s="17">
        <v>20</v>
      </c>
      <c r="N5" s="91"/>
      <c r="O5" s="91">
        <f>IF(AE5="No Data",0,1)</f>
        <v>1</v>
      </c>
      <c r="P5" s="154"/>
      <c r="Q5" s="91"/>
      <c r="R5" s="140">
        <f>[2]Вычисления!A2</f>
        <v>260</v>
      </c>
      <c r="S5" s="140">
        <f>[2]Вычисления!B2</f>
        <v>220</v>
      </c>
      <c r="T5" s="140">
        <f>[2]Вычисления!C2</f>
        <v>130</v>
      </c>
      <c r="U5" s="140">
        <f>[2]Вычисления!D2</f>
        <v>160</v>
      </c>
      <c r="V5" s="140">
        <f>[2]Вычисления!E2</f>
        <v>160</v>
      </c>
      <c r="W5" s="140">
        <f>[2]Вычисления!F2</f>
        <v>140</v>
      </c>
      <c r="X5" s="140"/>
      <c r="Y5" s="140">
        <f>[2]Вычисления!H2</f>
        <v>20</v>
      </c>
      <c r="Z5" s="140">
        <f>[2]Вычисления!I2</f>
        <v>9</v>
      </c>
      <c r="AA5" s="140">
        <f>[2]Вычисления!J2</f>
        <v>15</v>
      </c>
      <c r="AB5" s="140">
        <f>[2]Вычисления!K2</f>
        <v>30</v>
      </c>
      <c r="AC5" s="140">
        <f>[2]Вычисления!L2</f>
        <v>23</v>
      </c>
      <c r="AD5" s="158">
        <f>IF(AC5&lt;&gt;"",$AC$4,IF(AB5&lt;&gt;"",$AB$4,IF(AA5&lt;&gt;"",$AA$4,IF(Z5&lt;&gt;"",$Z$4,IF(Y5&lt;&gt;"",$Y$4,IF(X5&lt;&gt;"",$X$4,IF(W5&lt;&gt;"",$W$4,IF(V5&lt;&gt;"",$V$4,IF(U5&lt;&gt;"",$U$4,IF(T5&lt;&gt;"",$T$4,IF(S5&lt;&gt;"",$S$4,IF(R5&lt;&gt;"",$R$4,IF(Q5&lt;&gt;"",$Q$4,IF(P5&lt;&gt;"",$P$4,"NA"))))))))))))))</f>
        <v>2020</v>
      </c>
      <c r="AE5" s="91">
        <f>IF(AC5&lt;&gt;"",AC5,IF(AB5&lt;&gt;"",AB5,IF(AA5&lt;&gt;"",AA5,IF(Z5&lt;&gt;"",Z5,IF(Y5&lt;&gt;"",Y5,IF(X5&lt;&gt;"",X5,IF(W5&lt;&gt;"",W5,IF(V5&lt;&gt;"",V5,IF(U5&lt;&gt;"",U5,IF(T5&lt;&gt;"",T5,IF(S5&lt;&gt;"",S5,IF(R5&lt;&gt;"",R5,IF(Q5&lt;&gt;"",Q5,IF(P5&lt;&gt;"",P5,"No Data"))))))))))))))</f>
        <v>23</v>
      </c>
      <c r="AF5" s="91" t="str">
        <f>IF(AE5="No Data","No Flag",IF(AE5&gt;M5,"RED",IF(AE5&lt;K5,"GREEN","YELLOW")))</f>
        <v>RED</v>
      </c>
      <c r="AG5" s="91"/>
      <c r="AH5" s="91"/>
      <c r="AI5" s="91"/>
      <c r="AJ5" s="96"/>
      <c r="AK5" s="96"/>
      <c r="AL5" s="96"/>
      <c r="AM5" s="91" t="s">
        <v>699</v>
      </c>
      <c r="AN5" s="97" t="s">
        <v>58</v>
      </c>
      <c r="AO5"/>
    </row>
    <row r="6" spans="1:74" x14ac:dyDescent="0.35">
      <c r="B6" s="88"/>
      <c r="C6" s="89"/>
      <c r="D6" s="90">
        <v>1.1000000000000001</v>
      </c>
      <c r="E6" s="91" t="s">
        <v>10</v>
      </c>
      <c r="F6" s="91" t="s">
        <v>53</v>
      </c>
      <c r="G6" s="91" t="s">
        <v>54</v>
      </c>
      <c r="H6" s="91" t="s">
        <v>59</v>
      </c>
      <c r="I6" s="91" t="s">
        <v>60</v>
      </c>
      <c r="J6" s="91" t="s">
        <v>21</v>
      </c>
      <c r="K6" s="16">
        <v>20</v>
      </c>
      <c r="L6" s="36" t="s">
        <v>61</v>
      </c>
      <c r="M6" s="17">
        <v>50</v>
      </c>
      <c r="N6" s="91"/>
      <c r="O6" s="91">
        <f t="shared" ref="O6:O33" si="0">IF(AE6="No Data",0,1)</f>
        <v>1</v>
      </c>
      <c r="P6" s="91"/>
      <c r="Q6" s="133"/>
      <c r="R6" s="133"/>
      <c r="S6" s="133"/>
      <c r="T6" s="133"/>
      <c r="U6" s="133"/>
      <c r="V6" s="133">
        <f>[3]Лист1!$A$7</f>
        <v>73.8</v>
      </c>
      <c r="W6" s="133">
        <f>[2]Вычисления!A5</f>
        <v>12</v>
      </c>
      <c r="X6" s="133">
        <f>[2]Вычисления!B5</f>
        <v>60</v>
      </c>
      <c r="Y6" s="133">
        <f>[2]Вычисления!C5</f>
        <v>26</v>
      </c>
      <c r="Z6" s="133">
        <f>[2]Вычисления!D5</f>
        <v>29</v>
      </c>
      <c r="AA6" s="160">
        <f>[2]Вычисления!E5</f>
        <v>31</v>
      </c>
      <c r="AB6" s="160">
        <f>[2]Вычисления!F5</f>
        <v>50</v>
      </c>
      <c r="AC6" s="160">
        <f>[2]Вычисления!G5</f>
        <v>29</v>
      </c>
      <c r="AD6" s="158">
        <f t="shared" ref="AD6:AD33" si="1">IF(AC6&lt;&gt;"",$AC$4,IF(AB6&lt;&gt;"",$AB$4,IF(AA6&lt;&gt;"",$AA$4,IF(Z6&lt;&gt;"",$Z$4,IF(Y6&lt;&gt;"",$Y$4,IF(X6&lt;&gt;"",$X$4,IF(W6&lt;&gt;"",$W$4,IF(V6&lt;&gt;"",$V$4,IF(U6&lt;&gt;"",$U$4,IF(T6&lt;&gt;"",$T$4,IF(S6&lt;&gt;"",$S$4,IF(R6&lt;&gt;"",$R$4,IF(Q6&lt;&gt;"",$Q$4,IF(P6&lt;&gt;"",$P$4,"NA"))))))))))))))</f>
        <v>2020</v>
      </c>
      <c r="AE6" s="91">
        <f>IF(AC6&lt;&gt;"",AC6,IF(AB6&lt;&gt;"",AB6,IF(AA6&lt;&gt;"",AA6,IF(Z6&lt;&gt;"",Z6,IF(Y6&lt;&gt;"",Y6,IF(X6&lt;&gt;"",X6,IF(W6&lt;&gt;"",W6,IF(V6&lt;&gt;"",V6,IF(U6&lt;&gt;"",U6,IF(T6&lt;&gt;"",T6,IF(S6&lt;&gt;"",S6,IF(R6&lt;&gt;"",R6,IF(Q6&lt;&gt;"",Q6,IF(P6&lt;&gt;"",P6,"No Data"))))))))))))))</f>
        <v>29</v>
      </c>
      <c r="AF6" s="91" t="str">
        <f t="shared" ref="AF6:AF10" si="2">IF(AE6="No Data","No Flag",IF(AE6&gt;M6,"RED",IF(AE6&lt;K6,"GREEN","YELLOW")))</f>
        <v>YELLOW</v>
      </c>
      <c r="AG6" s="91"/>
      <c r="AH6" s="91"/>
      <c r="AI6" s="91"/>
      <c r="AJ6" s="96"/>
      <c r="AK6" s="96"/>
      <c r="AL6" s="96"/>
      <c r="AM6" s="91" t="s">
        <v>700</v>
      </c>
      <c r="AN6" s="138" t="s">
        <v>62</v>
      </c>
      <c r="AO6"/>
    </row>
    <row r="7" spans="1:74" x14ac:dyDescent="0.35">
      <c r="B7" s="88"/>
      <c r="C7" s="89"/>
      <c r="D7" s="90">
        <v>1.2</v>
      </c>
      <c r="E7" s="91" t="s">
        <v>10</v>
      </c>
      <c r="F7" s="91" t="s">
        <v>53</v>
      </c>
      <c r="G7" s="91" t="s">
        <v>54</v>
      </c>
      <c r="H7" s="91" t="s">
        <v>63</v>
      </c>
      <c r="I7" s="91" t="s">
        <v>56</v>
      </c>
      <c r="J7" s="91" t="s">
        <v>21</v>
      </c>
      <c r="K7" s="16">
        <v>20</v>
      </c>
      <c r="L7" s="36" t="s">
        <v>61</v>
      </c>
      <c r="M7" s="17">
        <v>50</v>
      </c>
      <c r="N7" s="91"/>
      <c r="O7" s="91">
        <f t="shared" si="0"/>
        <v>1</v>
      </c>
      <c r="P7" s="161"/>
      <c r="Q7" s="161"/>
      <c r="R7" s="91">
        <f>[2]Вычисления!A8</f>
        <v>14</v>
      </c>
      <c r="S7" s="91">
        <f>[2]Вычисления!B8</f>
        <v>10</v>
      </c>
      <c r="T7" s="91">
        <f>[2]Вычисления!C8</f>
        <v>10</v>
      </c>
      <c r="U7" s="91">
        <f>[2]Вычисления!D8</f>
        <v>80</v>
      </c>
      <c r="V7" s="91">
        <v>80</v>
      </c>
      <c r="W7" s="91">
        <f>[2]Вычисления!F8</f>
        <v>3.6</v>
      </c>
      <c r="X7" s="91">
        <f>[2]Вычисления!G8</f>
        <v>40</v>
      </c>
      <c r="Y7" s="91">
        <f>[2]Вычисления!H8</f>
        <v>60</v>
      </c>
      <c r="Z7" s="91">
        <f>[2]Вычисления!I8</f>
        <v>56</v>
      </c>
      <c r="AA7" s="139">
        <f>[2]Вычисления!J8</f>
        <v>46</v>
      </c>
      <c r="AB7" s="139">
        <f>[2]Вычисления!K8</f>
        <v>128</v>
      </c>
      <c r="AC7" s="139">
        <f>[2]Вычисления!L8</f>
        <v>135</v>
      </c>
      <c r="AD7" s="158">
        <f t="shared" si="1"/>
        <v>2020</v>
      </c>
      <c r="AE7" s="91">
        <f>IF(AC7&lt;&gt;"",AC7,IF(AB7&lt;&gt;"",AB7,IF(AA7&lt;&gt;"",AA7,IF(Z7&lt;&gt;"",Z7,IF(Y7&lt;&gt;"",Y7,IF(X7&lt;&gt;"",X7,IF(W7&lt;&gt;"",W7,IF(V7&lt;&gt;"",V7,IF(U7&lt;&gt;"",U7,IF(T7&lt;&gt;"",T7,IF(S7&lt;&gt;"",S7,IF(R7&lt;&gt;"",R7,IF(Q7&lt;&gt;"",Q7,IF(P7&lt;&gt;"",P7,"No Data"))))))))))))))</f>
        <v>135</v>
      </c>
      <c r="AF7" s="91" t="str">
        <f t="shared" si="2"/>
        <v>RED</v>
      </c>
      <c r="AG7" s="91"/>
      <c r="AH7" s="91"/>
      <c r="AI7" s="91"/>
      <c r="AJ7" s="96"/>
      <c r="AK7" s="96"/>
      <c r="AL7" s="96"/>
      <c r="AM7" s="91" t="s">
        <v>700</v>
      </c>
      <c r="AN7" s="138" t="s">
        <v>64</v>
      </c>
      <c r="AO7"/>
    </row>
    <row r="8" spans="1:74" x14ac:dyDescent="0.35">
      <c r="B8" s="88"/>
      <c r="C8" s="89"/>
      <c r="D8" s="90">
        <v>1.3</v>
      </c>
      <c r="E8" s="91" t="s">
        <v>10</v>
      </c>
      <c r="F8" s="91" t="s">
        <v>53</v>
      </c>
      <c r="G8" s="91" t="s">
        <v>54</v>
      </c>
      <c r="H8" s="91" t="s">
        <v>65</v>
      </c>
      <c r="I8" s="91" t="s">
        <v>56</v>
      </c>
      <c r="J8" s="91" t="s">
        <v>21</v>
      </c>
      <c r="K8" s="16">
        <v>40</v>
      </c>
      <c r="L8" s="36" t="s">
        <v>66</v>
      </c>
      <c r="M8" s="17">
        <v>80</v>
      </c>
      <c r="N8" s="91"/>
      <c r="O8" s="91">
        <f t="shared" si="0"/>
        <v>1</v>
      </c>
      <c r="P8" s="161"/>
      <c r="Q8" s="161"/>
      <c r="R8" s="91">
        <f>[2]Вычисления!A11</f>
        <v>93</v>
      </c>
      <c r="S8" s="139">
        <f>[2]Вычисления!B11</f>
        <v>86</v>
      </c>
      <c r="T8" s="91">
        <f>[2]Вычисления!C11</f>
        <v>80</v>
      </c>
      <c r="U8" s="91">
        <f>[2]Вычисления!D11</f>
        <v>80</v>
      </c>
      <c r="V8" s="91">
        <f>[2]Вычисления!E11</f>
        <v>80</v>
      </c>
      <c r="W8" s="91">
        <f>[2]Вычисления!F11</f>
        <v>77</v>
      </c>
      <c r="X8" s="91">
        <f>[2]Вычисления!G11</f>
        <v>29</v>
      </c>
      <c r="Y8" s="91">
        <f>[2]Вычисления!H11</f>
        <v>64</v>
      </c>
      <c r="Z8" s="91">
        <f>[2]Вычисления!I11</f>
        <v>37</v>
      </c>
      <c r="AA8" s="139">
        <f>[2]Вычисления!J11</f>
        <v>24</v>
      </c>
      <c r="AB8" s="139">
        <f>[2]Вычисления!K11</f>
        <v>30</v>
      </c>
      <c r="AC8" s="139">
        <f>[2]Вычисления!L11</f>
        <v>31</v>
      </c>
      <c r="AD8" s="158">
        <f t="shared" si="1"/>
        <v>2020</v>
      </c>
      <c r="AE8" s="91">
        <f>IF(AC8&lt;&gt;"",AC8,IF(AB8&lt;&gt;"",AB8,IF(AA8&lt;&gt;"",AA8,IF(Z8&lt;&gt;"",Z8,IF(Y8&lt;&gt;"",Y8,IF(X8&lt;&gt;"",X8,IF(W8&lt;&gt;"",W8,IF(V8&lt;&gt;"",V8,IF(U8&lt;&gt;"",U8,IF(T8&lt;&gt;"",T8,IF(S8&lt;&gt;"",S8,IF(R8&lt;&gt;"",R8,IF(Q8&lt;&gt;"",Q8,IF(P8&lt;&gt;"",P8,"No Data"))))))))))))))</f>
        <v>31</v>
      </c>
      <c r="AF8" s="91" t="str">
        <f t="shared" si="2"/>
        <v>GREEN</v>
      </c>
      <c r="AG8" s="91"/>
      <c r="AH8" s="91"/>
      <c r="AI8" s="91"/>
      <c r="AJ8" s="96"/>
      <c r="AK8" s="96"/>
      <c r="AL8" s="96"/>
      <c r="AM8" s="91" t="s">
        <v>700</v>
      </c>
      <c r="AN8" s="152" t="s">
        <v>67</v>
      </c>
      <c r="AO8" s="153" t="s">
        <v>68</v>
      </c>
    </row>
    <row r="9" spans="1:74" x14ac:dyDescent="0.35">
      <c r="B9" s="88"/>
      <c r="C9" s="89"/>
      <c r="D9" s="90" t="s">
        <v>69</v>
      </c>
      <c r="E9" s="91" t="s">
        <v>10</v>
      </c>
      <c r="F9" s="91" t="s">
        <v>53</v>
      </c>
      <c r="G9" s="91" t="s">
        <v>54</v>
      </c>
      <c r="H9" s="91" t="s">
        <v>70</v>
      </c>
      <c r="I9" s="91" t="s">
        <v>56</v>
      </c>
      <c r="J9" s="91" t="s">
        <v>23</v>
      </c>
      <c r="K9" s="16">
        <v>30</v>
      </c>
      <c r="L9" s="36" t="s">
        <v>71</v>
      </c>
      <c r="M9" s="17">
        <v>70</v>
      </c>
      <c r="N9" s="91"/>
      <c r="O9" s="91">
        <f t="shared" si="0"/>
        <v>0</v>
      </c>
      <c r="P9" s="91"/>
      <c r="Q9" s="91"/>
      <c r="R9" s="91"/>
      <c r="S9" s="91"/>
      <c r="T9" s="91"/>
      <c r="U9" s="91"/>
      <c r="V9" s="91"/>
      <c r="W9" s="139"/>
      <c r="X9" s="91"/>
      <c r="Y9" s="91"/>
      <c r="Z9" s="139"/>
      <c r="AA9" s="139"/>
      <c r="AB9" s="139"/>
      <c r="AC9" s="139"/>
      <c r="AD9" s="158" t="str">
        <f t="shared" si="1"/>
        <v>NA</v>
      </c>
      <c r="AE9" s="91" t="str">
        <f t="shared" ref="AE9:AE33" si="3">IF(AC9&lt;&gt;"",AC9,IF(AB9&lt;&gt;"",AB9,IF(AA9&lt;&gt;"",AA9,IF(Z9&lt;&gt;"",Z9,IF(Y9&lt;&gt;"",Y9,IF(X9&lt;&gt;"",X9,IF(W9&lt;&gt;"",W9,IF(V9&lt;&gt;"",V9,IF(U9&lt;&gt;"",U9,IF(T9&lt;&gt;"",T9,IF(S9&lt;&gt;"",S9,IF(R9&lt;&gt;"",R9,IF(Q9&lt;&gt;"",Q9,IF(P9&lt;&gt;"",P9,"No Data"))))))))))))))</f>
        <v>No Data</v>
      </c>
      <c r="AF9" s="91" t="str">
        <f t="shared" si="2"/>
        <v>No Flag</v>
      </c>
      <c r="AG9" s="91"/>
      <c r="AH9" s="91"/>
      <c r="AI9" s="91"/>
      <c r="AJ9" s="96"/>
      <c r="AK9" s="96"/>
      <c r="AL9" s="96"/>
      <c r="AM9" s="91"/>
      <c r="AN9" s="97"/>
      <c r="AO9"/>
    </row>
    <row r="10" spans="1:74" ht="31" customHeight="1" x14ac:dyDescent="0.35">
      <c r="B10" s="88"/>
      <c r="C10" s="89"/>
      <c r="D10" s="90">
        <v>2</v>
      </c>
      <c r="E10" s="91" t="s">
        <v>10</v>
      </c>
      <c r="F10" s="91" t="s">
        <v>53</v>
      </c>
      <c r="G10" s="91" t="s">
        <v>72</v>
      </c>
      <c r="H10" s="91" t="s">
        <v>73</v>
      </c>
      <c r="I10" s="91" t="s">
        <v>74</v>
      </c>
      <c r="J10" s="91" t="s">
        <v>20</v>
      </c>
      <c r="K10" s="16">
        <v>2</v>
      </c>
      <c r="L10" s="35" t="s">
        <v>75</v>
      </c>
      <c r="M10" s="17">
        <v>4</v>
      </c>
      <c r="N10" s="91"/>
      <c r="O10" s="91">
        <f t="shared" si="0"/>
        <v>1</v>
      </c>
      <c r="P10" s="144">
        <v>1.2524999999999999</v>
      </c>
      <c r="Q10" s="144">
        <v>1.4880157045840403</v>
      </c>
      <c r="R10" s="144">
        <v>1.4049999999999998</v>
      </c>
      <c r="S10" s="144">
        <v>1.4499999999999997</v>
      </c>
      <c r="T10" s="144">
        <v>1.4225000000000001</v>
      </c>
      <c r="U10" s="144">
        <v>1.5175000000000001</v>
      </c>
      <c r="V10" s="144">
        <v>1.7349999999999999</v>
      </c>
      <c r="W10" s="144">
        <v>1.4424999999999999</v>
      </c>
      <c r="X10" s="144">
        <v>1.0775000000000001</v>
      </c>
      <c r="Y10" s="144">
        <v>1.1074999999999999</v>
      </c>
      <c r="Z10" s="144">
        <v>1.2949999999999999</v>
      </c>
      <c r="AA10" s="141">
        <v>1.2850000000000001</v>
      </c>
      <c r="AB10" s="141">
        <v>1.1225000000000001</v>
      </c>
      <c r="AC10" s="141">
        <v>1.115</v>
      </c>
      <c r="AD10" s="158">
        <f t="shared" si="1"/>
        <v>2020</v>
      </c>
      <c r="AE10" s="91">
        <f t="shared" si="3"/>
        <v>1.115</v>
      </c>
      <c r="AF10" s="91" t="str">
        <f t="shared" si="2"/>
        <v>GREEN</v>
      </c>
      <c r="AG10" s="91"/>
      <c r="AH10" s="91"/>
      <c r="AI10" s="91"/>
      <c r="AJ10" s="96"/>
      <c r="AK10" s="96"/>
      <c r="AL10" s="96"/>
      <c r="AM10" s="151" t="s">
        <v>701</v>
      </c>
      <c r="AN10" s="97" t="s">
        <v>76</v>
      </c>
      <c r="AO10"/>
    </row>
    <row r="11" spans="1:74" x14ac:dyDescent="0.35">
      <c r="B11" s="88"/>
      <c r="C11" s="89"/>
      <c r="D11" s="90">
        <v>2.1</v>
      </c>
      <c r="E11" s="91" t="s">
        <v>10</v>
      </c>
      <c r="F11" s="91" t="s">
        <v>53</v>
      </c>
      <c r="G11" s="91" t="s">
        <v>72</v>
      </c>
      <c r="H11" s="91" t="s">
        <v>77</v>
      </c>
      <c r="I11" s="91" t="s">
        <v>74</v>
      </c>
      <c r="J11" s="91" t="s">
        <v>21</v>
      </c>
      <c r="K11" s="16">
        <v>0.15</v>
      </c>
      <c r="L11" s="36" t="s">
        <v>78</v>
      </c>
      <c r="M11" s="17">
        <v>0.2</v>
      </c>
      <c r="N11" s="91"/>
      <c r="O11" s="91">
        <f t="shared" si="0"/>
        <v>1</v>
      </c>
      <c r="P11" s="144">
        <v>0.1275</v>
      </c>
      <c r="Q11" s="144">
        <v>4.2125000000000003E-2</v>
      </c>
      <c r="R11" s="144">
        <v>9.1749999999999991E-3</v>
      </c>
      <c r="S11" s="144">
        <v>0.01</v>
      </c>
      <c r="T11" s="144">
        <v>0.01</v>
      </c>
      <c r="U11" s="144">
        <v>9.2499999999999999E-2</v>
      </c>
      <c r="V11" s="144">
        <v>0.20250000000000001</v>
      </c>
      <c r="W11" s="144">
        <v>7.0000000000000007E-2</v>
      </c>
      <c r="X11" s="144">
        <v>0.26250000000000001</v>
      </c>
      <c r="Y11" s="144">
        <v>0.26</v>
      </c>
      <c r="Z11" s="144">
        <v>0.16999999999999998</v>
      </c>
      <c r="AA11" s="144">
        <v>0.2525</v>
      </c>
      <c r="AB11" s="144">
        <v>0.17749999999999999</v>
      </c>
      <c r="AC11" s="144">
        <v>0.30499999999999999</v>
      </c>
      <c r="AD11" s="158">
        <f t="shared" si="1"/>
        <v>2020</v>
      </c>
      <c r="AE11" s="91">
        <f t="shared" si="3"/>
        <v>0.30499999999999999</v>
      </c>
      <c r="AF11" s="91" t="str">
        <f>IF(AE11="No Data","No Flag",IF(AE11&gt;M11,"RED",IF(AE11&lt;K11,"GREEN","YELLOW")))</f>
        <v>RED</v>
      </c>
      <c r="AG11" s="91"/>
      <c r="AH11" s="91"/>
      <c r="AI11" s="91"/>
      <c r="AJ11" s="96"/>
      <c r="AK11" s="96"/>
      <c r="AL11" s="96"/>
      <c r="AM11" s="91" t="s">
        <v>79</v>
      </c>
      <c r="AN11" s="97" t="s">
        <v>80</v>
      </c>
      <c r="AO11"/>
    </row>
    <row r="12" spans="1:74" x14ac:dyDescent="0.35">
      <c r="B12" s="88"/>
      <c r="C12" s="89"/>
      <c r="D12" s="90">
        <v>3</v>
      </c>
      <c r="E12" s="91" t="s">
        <v>10</v>
      </c>
      <c r="F12" s="91" t="s">
        <v>53</v>
      </c>
      <c r="G12" s="91" t="s">
        <v>81</v>
      </c>
      <c r="H12" s="91" t="s">
        <v>82</v>
      </c>
      <c r="I12" s="91" t="s">
        <v>83</v>
      </c>
      <c r="J12" s="91" t="s">
        <v>20</v>
      </c>
      <c r="K12" s="37">
        <v>0.97</v>
      </c>
      <c r="L12" s="36" t="s">
        <v>84</v>
      </c>
      <c r="M12" s="40">
        <v>0.9</v>
      </c>
      <c r="N12" s="91"/>
      <c r="O12" s="91">
        <f t="shared" si="0"/>
        <v>1</v>
      </c>
      <c r="P12" s="99">
        <v>1</v>
      </c>
      <c r="Q12" s="99">
        <v>1</v>
      </c>
      <c r="R12" s="99">
        <v>1</v>
      </c>
      <c r="S12" s="99">
        <v>1</v>
      </c>
      <c r="T12" s="99">
        <v>1</v>
      </c>
      <c r="U12" s="99">
        <v>1</v>
      </c>
      <c r="V12" s="99">
        <v>1</v>
      </c>
      <c r="W12" s="99">
        <v>1</v>
      </c>
      <c r="X12" s="99">
        <v>1</v>
      </c>
      <c r="Y12" s="99">
        <v>1</v>
      </c>
      <c r="Z12" s="99">
        <v>1</v>
      </c>
      <c r="AA12" s="99">
        <v>1</v>
      </c>
      <c r="AB12" s="99">
        <v>1</v>
      </c>
      <c r="AC12" s="99">
        <v>1</v>
      </c>
      <c r="AD12" s="158">
        <f t="shared" si="1"/>
        <v>2020</v>
      </c>
      <c r="AE12" s="99">
        <f>IF(AC12&lt;&gt;"",AC12,IF(AB12&lt;&gt;"",AB12,IF(AA12&lt;&gt;"",AA12,IF(Z12&lt;&gt;"",Z12,IF(Y12&lt;&gt;"",Y12,IF(X12&lt;&gt;"",X12,IF(W12&lt;&gt;"",W12,IF(V12&lt;&gt;"",V12,IF(U12&lt;&gt;"",U12,IF(T12&lt;&gt;"",T12,IF(S12&lt;&gt;"",S12,IF(R12&lt;&gt;"",R12,IF(Q12&lt;&gt;"",Q12,IF(P12&lt;&gt;"",P12,"No Data"))))))))))))))</f>
        <v>1</v>
      </c>
      <c r="AF12" s="91" t="str">
        <f>IF(AE12="No Data","No Flag",IF(AE12&lt;M12,"RED",IF(AE12&gt;K12,"GREEN","YELLOW")))</f>
        <v>GREEN</v>
      </c>
      <c r="AG12" s="91"/>
      <c r="AH12" s="91"/>
      <c r="AI12" s="91"/>
      <c r="AJ12" s="96"/>
      <c r="AK12" s="96"/>
      <c r="AL12" s="96"/>
      <c r="AM12" s="91" t="s">
        <v>702</v>
      </c>
      <c r="AN12" s="97"/>
      <c r="AO12"/>
    </row>
    <row r="13" spans="1:74" x14ac:dyDescent="0.35">
      <c r="B13" s="88"/>
      <c r="C13" s="89"/>
      <c r="D13" s="90">
        <v>4</v>
      </c>
      <c r="E13" s="91" t="s">
        <v>10</v>
      </c>
      <c r="F13" s="91" t="s">
        <v>53</v>
      </c>
      <c r="G13" s="91" t="s">
        <v>85</v>
      </c>
      <c r="H13" s="91" t="s">
        <v>86</v>
      </c>
      <c r="I13" s="91" t="s">
        <v>87</v>
      </c>
      <c r="J13" s="91" t="s">
        <v>20</v>
      </c>
      <c r="K13" s="16">
        <v>10</v>
      </c>
      <c r="L13" s="36" t="s">
        <v>57</v>
      </c>
      <c r="M13" s="17">
        <v>20</v>
      </c>
      <c r="N13" s="91"/>
      <c r="O13" s="91">
        <f t="shared" si="0"/>
        <v>0</v>
      </c>
      <c r="P13" s="91"/>
      <c r="Q13" s="91"/>
      <c r="R13" s="91"/>
      <c r="S13" s="91"/>
      <c r="T13" s="91"/>
      <c r="U13" s="91"/>
      <c r="V13" s="91"/>
      <c r="W13" s="91"/>
      <c r="X13" s="91"/>
      <c r="Y13" s="91"/>
      <c r="Z13" s="91"/>
      <c r="AA13" s="139"/>
      <c r="AB13" s="91"/>
      <c r="AC13" s="91"/>
      <c r="AD13" s="158" t="str">
        <f t="shared" si="1"/>
        <v>NA</v>
      </c>
      <c r="AE13" s="91" t="str">
        <f t="shared" si="3"/>
        <v>No Data</v>
      </c>
      <c r="AF13" s="91" t="str">
        <f t="shared" ref="AF13:AF18" si="4">IF(AE13="No Data","No Flag",IF(AE13&gt;M13,"RED",IF(AE13&lt;K13,"GREEN","YELLOW")))</f>
        <v>No Flag</v>
      </c>
      <c r="AG13" s="91"/>
      <c r="AH13" s="91"/>
      <c r="AI13" s="91"/>
      <c r="AJ13" s="96"/>
      <c r="AK13" s="96"/>
      <c r="AL13" s="96"/>
      <c r="AM13" s="91"/>
      <c r="AN13" s="97"/>
      <c r="AO13"/>
    </row>
    <row r="14" spans="1:74" x14ac:dyDescent="0.35">
      <c r="B14" s="88"/>
      <c r="C14" s="89"/>
      <c r="D14" s="90" t="s">
        <v>88</v>
      </c>
      <c r="E14" s="91" t="s">
        <v>10</v>
      </c>
      <c r="F14" s="91" t="s">
        <v>53</v>
      </c>
      <c r="G14" s="91" t="s">
        <v>85</v>
      </c>
      <c r="H14" s="91" t="s">
        <v>89</v>
      </c>
      <c r="I14" s="91" t="s">
        <v>90</v>
      </c>
      <c r="J14" s="91" t="s">
        <v>21</v>
      </c>
      <c r="K14" s="16">
        <v>0.3</v>
      </c>
      <c r="L14" s="36" t="s">
        <v>91</v>
      </c>
      <c r="M14" s="17">
        <v>10</v>
      </c>
      <c r="N14" s="91"/>
      <c r="O14" s="91">
        <f t="shared" si="0"/>
        <v>0</v>
      </c>
      <c r="P14" s="91"/>
      <c r="Q14" s="91"/>
      <c r="R14" s="91"/>
      <c r="S14" s="91"/>
      <c r="T14" s="91"/>
      <c r="U14" s="91"/>
      <c r="V14" s="91"/>
      <c r="W14" s="91"/>
      <c r="X14" s="91"/>
      <c r="Y14" s="91"/>
      <c r="Z14" s="91"/>
      <c r="AA14" s="91"/>
      <c r="AB14" s="91"/>
      <c r="AC14" s="91"/>
      <c r="AD14" s="158" t="str">
        <f t="shared" si="1"/>
        <v>NA</v>
      </c>
      <c r="AE14" s="91" t="str">
        <f t="shared" si="3"/>
        <v>No Data</v>
      </c>
      <c r="AF14" s="91" t="str">
        <f t="shared" si="4"/>
        <v>No Flag</v>
      </c>
      <c r="AG14" s="91"/>
      <c r="AH14" s="91"/>
      <c r="AI14" s="91"/>
      <c r="AJ14" s="96"/>
      <c r="AK14" s="96"/>
      <c r="AL14" s="96"/>
      <c r="AM14" s="91"/>
      <c r="AN14" s="97"/>
      <c r="AO14"/>
    </row>
    <row r="15" spans="1:74" x14ac:dyDescent="0.35">
      <c r="B15" s="88"/>
      <c r="C15" s="89"/>
      <c r="D15" s="90" t="s">
        <v>92</v>
      </c>
      <c r="E15" s="91" t="s">
        <v>10</v>
      </c>
      <c r="F15" s="91" t="s">
        <v>53</v>
      </c>
      <c r="G15" s="91" t="s">
        <v>85</v>
      </c>
      <c r="H15" s="91" t="s">
        <v>93</v>
      </c>
      <c r="I15" s="91" t="s">
        <v>90</v>
      </c>
      <c r="J15" s="91" t="s">
        <v>21</v>
      </c>
      <c r="K15" s="16">
        <v>0.8</v>
      </c>
      <c r="L15" s="36" t="s">
        <v>94</v>
      </c>
      <c r="M15" s="17">
        <v>12</v>
      </c>
      <c r="N15" s="91"/>
      <c r="O15" s="91">
        <f>IF(AE15="No Data",0,1)</f>
        <v>1</v>
      </c>
      <c r="P15" s="91">
        <v>0.3</v>
      </c>
      <c r="Q15" s="91">
        <v>0.3</v>
      </c>
      <c r="R15" s="91">
        <v>0.4</v>
      </c>
      <c r="S15" s="91">
        <v>0.31</v>
      </c>
      <c r="T15" s="91">
        <v>0.42</v>
      </c>
      <c r="U15" s="91">
        <v>0.25</v>
      </c>
      <c r="V15" s="91">
        <v>0.65</v>
      </c>
      <c r="W15" s="91">
        <v>0.23</v>
      </c>
      <c r="X15" s="141">
        <v>0.25</v>
      </c>
      <c r="Y15" s="91">
        <v>0.2</v>
      </c>
      <c r="Z15" s="91">
        <v>0.39</v>
      </c>
      <c r="AA15" s="91">
        <v>0.27</v>
      </c>
      <c r="AB15" s="91">
        <v>0.22</v>
      </c>
      <c r="AC15" s="91">
        <v>0.32</v>
      </c>
      <c r="AD15" s="158">
        <f t="shared" si="1"/>
        <v>2020</v>
      </c>
      <c r="AE15" s="91">
        <f t="shared" si="3"/>
        <v>0.32</v>
      </c>
      <c r="AF15" s="91" t="str">
        <f t="shared" si="4"/>
        <v>GREEN</v>
      </c>
      <c r="AG15" s="91"/>
      <c r="AH15" s="91"/>
      <c r="AI15" s="91"/>
      <c r="AJ15" s="96"/>
      <c r="AK15" s="96"/>
      <c r="AL15" s="96"/>
      <c r="AM15" s="137" t="s">
        <v>703</v>
      </c>
      <c r="AN15" s="97"/>
      <c r="AO15"/>
    </row>
    <row r="16" spans="1:74" x14ac:dyDescent="0.35">
      <c r="B16" s="88"/>
      <c r="C16" s="89"/>
      <c r="D16" s="90" t="s">
        <v>95</v>
      </c>
      <c r="E16" s="91" t="s">
        <v>10</v>
      </c>
      <c r="F16" s="91" t="s">
        <v>53</v>
      </c>
      <c r="G16" s="91" t="s">
        <v>85</v>
      </c>
      <c r="H16" s="91" t="s">
        <v>96</v>
      </c>
      <c r="I16" s="91" t="s">
        <v>90</v>
      </c>
      <c r="J16" s="91" t="s">
        <v>21</v>
      </c>
      <c r="K16" s="16">
        <v>140</v>
      </c>
      <c r="L16" s="36" t="s">
        <v>97</v>
      </c>
      <c r="M16" s="17">
        <v>720</v>
      </c>
      <c r="N16" s="91"/>
      <c r="O16" s="91">
        <f t="shared" si="0"/>
        <v>1</v>
      </c>
      <c r="P16" s="91">
        <v>23.45</v>
      </c>
      <c r="Q16" s="91">
        <v>21.94</v>
      </c>
      <c r="R16" s="91">
        <v>23.7</v>
      </c>
      <c r="S16" s="91">
        <v>20.72</v>
      </c>
      <c r="T16" s="91">
        <v>17.89</v>
      </c>
      <c r="U16" s="91">
        <v>20.91</v>
      </c>
      <c r="V16" s="91">
        <v>23.3</v>
      </c>
      <c r="W16" s="91">
        <v>22.89</v>
      </c>
      <c r="X16" s="195">
        <v>17.54</v>
      </c>
      <c r="Y16" s="91">
        <v>18.36</v>
      </c>
      <c r="Z16" s="91">
        <v>18.260000000000002</v>
      </c>
      <c r="AA16" s="91">
        <v>11.51</v>
      </c>
      <c r="AB16" s="91">
        <v>8.14</v>
      </c>
      <c r="AC16" s="91">
        <v>10.29</v>
      </c>
      <c r="AD16" s="158">
        <f t="shared" si="1"/>
        <v>2020</v>
      </c>
      <c r="AE16" s="91">
        <f t="shared" si="3"/>
        <v>10.29</v>
      </c>
      <c r="AF16" s="91" t="str">
        <f t="shared" si="4"/>
        <v>GREEN</v>
      </c>
      <c r="AG16" s="91"/>
      <c r="AH16" s="91"/>
      <c r="AI16" s="91"/>
      <c r="AJ16" s="96"/>
      <c r="AK16" s="96"/>
      <c r="AL16" s="96"/>
      <c r="AM16" s="149" t="s">
        <v>98</v>
      </c>
      <c r="AN16" s="138" t="s">
        <v>99</v>
      </c>
      <c r="AO16"/>
    </row>
    <row r="17" spans="1:73" x14ac:dyDescent="0.35">
      <c r="B17" s="88"/>
      <c r="C17" s="89"/>
      <c r="D17" s="90">
        <v>4.2</v>
      </c>
      <c r="E17" s="91" t="s">
        <v>10</v>
      </c>
      <c r="F17" s="91" t="s">
        <v>100</v>
      </c>
      <c r="G17" s="91" t="s">
        <v>85</v>
      </c>
      <c r="H17" s="91" t="s">
        <v>101</v>
      </c>
      <c r="I17" s="91" t="s">
        <v>90</v>
      </c>
      <c r="J17" s="91" t="s">
        <v>21</v>
      </c>
      <c r="K17" s="16">
        <v>50</v>
      </c>
      <c r="L17" s="36" t="s">
        <v>102</v>
      </c>
      <c r="M17" s="17">
        <v>5000</v>
      </c>
      <c r="N17" s="91"/>
      <c r="O17" s="91">
        <f t="shared" si="0"/>
        <v>0</v>
      </c>
      <c r="P17" s="91"/>
      <c r="Q17" s="91"/>
      <c r="R17" s="91"/>
      <c r="S17" s="91"/>
      <c r="T17" s="91"/>
      <c r="U17" s="91"/>
      <c r="V17" s="91"/>
      <c r="W17" s="91"/>
      <c r="X17" s="91"/>
      <c r="Y17" s="91"/>
      <c r="Z17" s="91"/>
      <c r="AA17" s="91"/>
      <c r="AB17" s="91"/>
      <c r="AC17" s="91"/>
      <c r="AD17" s="158" t="str">
        <f t="shared" si="1"/>
        <v>NA</v>
      </c>
      <c r="AE17" s="91" t="str">
        <f t="shared" si="3"/>
        <v>No Data</v>
      </c>
      <c r="AF17" s="91" t="str">
        <f t="shared" si="4"/>
        <v>No Flag</v>
      </c>
      <c r="AG17" s="91"/>
      <c r="AH17" s="91"/>
      <c r="AI17" s="91"/>
      <c r="AJ17" s="96"/>
      <c r="AK17" s="96"/>
      <c r="AL17" s="150"/>
      <c r="AM17" s="91"/>
      <c r="AN17" s="97"/>
      <c r="AO17"/>
    </row>
    <row r="18" spans="1:73" x14ac:dyDescent="0.35">
      <c r="B18" s="88"/>
      <c r="C18" s="89"/>
      <c r="D18" s="90">
        <v>5</v>
      </c>
      <c r="E18" s="91" t="s">
        <v>10</v>
      </c>
      <c r="F18" s="91" t="s">
        <v>103</v>
      </c>
      <c r="G18" s="91" t="s">
        <v>104</v>
      </c>
      <c r="H18" s="91" t="s">
        <v>105</v>
      </c>
      <c r="I18" s="91" t="s">
        <v>83</v>
      </c>
      <c r="J18" s="91" t="s">
        <v>20</v>
      </c>
      <c r="K18" s="37">
        <v>0.2</v>
      </c>
      <c r="L18" s="36" t="s">
        <v>106</v>
      </c>
      <c r="M18" s="40">
        <v>0.4</v>
      </c>
      <c r="N18" s="91"/>
      <c r="O18" s="91">
        <f t="shared" si="0"/>
        <v>0</v>
      </c>
      <c r="P18" s="91"/>
      <c r="Q18" s="99"/>
      <c r="R18" s="99"/>
      <c r="S18" s="99"/>
      <c r="T18" s="99"/>
      <c r="U18" s="99"/>
      <c r="V18" s="91"/>
      <c r="W18" s="91"/>
      <c r="X18" s="91"/>
      <c r="Y18" s="91"/>
      <c r="Z18" s="91"/>
      <c r="AA18" s="91"/>
      <c r="AB18" s="91"/>
      <c r="AC18" s="91"/>
      <c r="AD18" s="158" t="str">
        <f t="shared" si="1"/>
        <v>NA</v>
      </c>
      <c r="AE18" s="91" t="str">
        <f t="shared" si="3"/>
        <v>No Data</v>
      </c>
      <c r="AF18" s="91" t="str">
        <f t="shared" si="4"/>
        <v>No Flag</v>
      </c>
      <c r="AG18" s="91"/>
      <c r="AH18" s="91"/>
      <c r="AI18" s="91"/>
      <c r="AJ18" s="96"/>
      <c r="AK18" s="96"/>
      <c r="AL18" s="96"/>
      <c r="AM18" s="91"/>
      <c r="AN18" s="97"/>
      <c r="AO18"/>
    </row>
    <row r="19" spans="1:73" ht="23.5" customHeight="1" x14ac:dyDescent="0.35">
      <c r="B19" s="88"/>
      <c r="C19" s="89"/>
      <c r="D19" s="90">
        <v>6</v>
      </c>
      <c r="E19" s="91" t="s">
        <v>10</v>
      </c>
      <c r="F19" s="91" t="s">
        <v>103</v>
      </c>
      <c r="G19" s="91" t="s">
        <v>107</v>
      </c>
      <c r="H19" s="91" t="s">
        <v>108</v>
      </c>
      <c r="I19" s="91" t="s">
        <v>109</v>
      </c>
      <c r="J19" s="91" t="s">
        <v>20</v>
      </c>
      <c r="K19" s="16">
        <v>10</v>
      </c>
      <c r="L19" s="36" t="s">
        <v>110</v>
      </c>
      <c r="M19" s="17">
        <v>7</v>
      </c>
      <c r="N19" s="91"/>
      <c r="O19" s="91">
        <f t="shared" si="0"/>
        <v>1</v>
      </c>
      <c r="P19" s="91"/>
      <c r="Q19" s="91"/>
      <c r="R19" s="91"/>
      <c r="S19" s="91"/>
      <c r="T19" s="91"/>
      <c r="U19" s="91"/>
      <c r="V19" s="91"/>
      <c r="W19" s="91"/>
      <c r="X19" s="91"/>
      <c r="Y19" s="91">
        <v>8.1999999999999993</v>
      </c>
      <c r="Z19" s="91"/>
      <c r="AA19" s="91"/>
      <c r="AB19" s="91"/>
      <c r="AC19" s="91">
        <v>4.8</v>
      </c>
      <c r="AD19" s="158">
        <f t="shared" si="1"/>
        <v>2020</v>
      </c>
      <c r="AE19" s="91">
        <f t="shared" si="3"/>
        <v>4.8</v>
      </c>
      <c r="AF19" s="91" t="str">
        <f>IF(AE19="No Data","No Flag",IF(AE19&lt;M19,"RED",IF(AE19&gt;K19,"GREEN","YELLOW")))</f>
        <v>RED</v>
      </c>
      <c r="AG19" s="91"/>
      <c r="AH19" s="91"/>
      <c r="AI19" s="91"/>
      <c r="AJ19" s="96"/>
      <c r="AK19" s="96"/>
      <c r="AL19" s="96"/>
      <c r="AM19" s="197" t="s">
        <v>704</v>
      </c>
      <c r="AN19" s="148"/>
      <c r="AO19"/>
    </row>
    <row r="20" spans="1:73" x14ac:dyDescent="0.35">
      <c r="B20" s="88"/>
      <c r="C20" s="89"/>
      <c r="D20" s="90">
        <v>6.1</v>
      </c>
      <c r="E20" s="91" t="s">
        <v>10</v>
      </c>
      <c r="F20" s="91" t="s">
        <v>103</v>
      </c>
      <c r="G20" s="91" t="s">
        <v>107</v>
      </c>
      <c r="H20" s="91" t="s">
        <v>111</v>
      </c>
      <c r="I20" s="91" t="s">
        <v>83</v>
      </c>
      <c r="J20" s="91" t="s">
        <v>21</v>
      </c>
      <c r="K20" s="37">
        <v>0.5</v>
      </c>
      <c r="L20" s="36" t="s">
        <v>112</v>
      </c>
      <c r="M20" s="40">
        <v>0.3</v>
      </c>
      <c r="N20" s="91"/>
      <c r="O20" s="91">
        <f t="shared" si="0"/>
        <v>0</v>
      </c>
      <c r="P20" s="91"/>
      <c r="Q20" s="91"/>
      <c r="R20" s="91"/>
      <c r="S20" s="91"/>
      <c r="T20" s="91"/>
      <c r="U20" s="91"/>
      <c r="V20" s="91"/>
      <c r="W20" s="98"/>
      <c r="X20" s="91"/>
      <c r="Y20" s="91"/>
      <c r="Z20" s="91"/>
      <c r="AA20" s="91"/>
      <c r="AB20" s="91"/>
      <c r="AC20" s="91"/>
      <c r="AD20" s="158" t="str">
        <f t="shared" si="1"/>
        <v>NA</v>
      </c>
      <c r="AE20" s="91" t="str">
        <f t="shared" si="3"/>
        <v>No Data</v>
      </c>
      <c r="AF20" s="91" t="str">
        <f>IF(AE20="No Data","No Flag",IF(AE20&lt;M20,"RED",IF(AE20&gt;K20,"GREEN","YELLOW")))</f>
        <v>No Flag</v>
      </c>
      <c r="AG20" s="91"/>
      <c r="AH20" s="91"/>
      <c r="AI20" s="91"/>
      <c r="AJ20" s="96"/>
      <c r="AK20" s="96"/>
      <c r="AL20" s="96"/>
      <c r="AM20" s="91"/>
      <c r="AN20" s="97"/>
      <c r="AO20"/>
    </row>
    <row r="21" spans="1:73" ht="29" x14ac:dyDescent="0.35">
      <c r="B21" s="88"/>
      <c r="C21" s="89"/>
      <c r="D21" s="90">
        <v>7</v>
      </c>
      <c r="E21" s="91" t="s">
        <v>10</v>
      </c>
      <c r="F21" s="91" t="s">
        <v>103</v>
      </c>
      <c r="G21" s="91" t="s">
        <v>113</v>
      </c>
      <c r="H21" s="91" t="s">
        <v>114</v>
      </c>
      <c r="I21" s="91" t="s">
        <v>115</v>
      </c>
      <c r="J21" s="91" t="s">
        <v>20</v>
      </c>
      <c r="K21" s="37">
        <v>0</v>
      </c>
      <c r="L21" s="54" t="s">
        <v>116</v>
      </c>
      <c r="M21" s="40">
        <v>-0.02</v>
      </c>
      <c r="N21" s="91"/>
      <c r="O21" s="91">
        <f t="shared" si="0"/>
        <v>0</v>
      </c>
      <c r="P21" s="91"/>
      <c r="Q21" s="91"/>
      <c r="R21" s="91"/>
      <c r="S21" s="91"/>
      <c r="T21" s="91"/>
      <c r="U21" s="91"/>
      <c r="V21" s="91"/>
      <c r="W21" s="91"/>
      <c r="X21" s="91"/>
      <c r="Y21" s="91"/>
      <c r="Z21" s="91"/>
      <c r="AA21" s="91"/>
      <c r="AB21" s="91"/>
      <c r="AC21" s="91"/>
      <c r="AD21" s="158" t="str">
        <f t="shared" si="1"/>
        <v>NA</v>
      </c>
      <c r="AE21" s="91" t="str">
        <f t="shared" si="3"/>
        <v>No Data</v>
      </c>
      <c r="AF21" s="91" t="str">
        <f>IF(AE21="No Data","No Flag",IF(AE21&lt;M21,"RED",IF(AE21&gt;K21,"GREEN","YELLOW")))</f>
        <v>No Flag</v>
      </c>
      <c r="AG21" s="91"/>
      <c r="AH21" s="91"/>
      <c r="AI21" s="91"/>
      <c r="AJ21" s="96"/>
      <c r="AK21" s="96"/>
      <c r="AL21" s="96"/>
      <c r="AM21" s="139"/>
      <c r="AN21" s="97"/>
      <c r="AO21"/>
    </row>
    <row r="22" spans="1:73" ht="29" x14ac:dyDescent="0.35">
      <c r="B22" s="88"/>
      <c r="C22" s="89"/>
      <c r="D22" s="90">
        <v>7.1</v>
      </c>
      <c r="E22" s="91" t="s">
        <v>10</v>
      </c>
      <c r="F22" s="91" t="s">
        <v>103</v>
      </c>
      <c r="G22" s="91" t="s">
        <v>113</v>
      </c>
      <c r="H22" s="91" t="s">
        <v>117</v>
      </c>
      <c r="I22" s="91" t="s">
        <v>115</v>
      </c>
      <c r="J22" s="91" t="s">
        <v>21</v>
      </c>
      <c r="K22" s="37">
        <v>0</v>
      </c>
      <c r="L22" s="54" t="s">
        <v>116</v>
      </c>
      <c r="M22" s="40">
        <v>-0.02</v>
      </c>
      <c r="N22" s="91"/>
      <c r="O22" s="91">
        <f t="shared" si="0"/>
        <v>0</v>
      </c>
      <c r="P22" s="91"/>
      <c r="Q22" s="91"/>
      <c r="R22" s="91"/>
      <c r="S22" s="91"/>
      <c r="T22" s="91"/>
      <c r="U22" s="91"/>
      <c r="V22" s="91"/>
      <c r="W22" s="91"/>
      <c r="X22" s="91"/>
      <c r="Y22" s="91"/>
      <c r="Z22" s="91"/>
      <c r="AA22" s="91"/>
      <c r="AB22" s="91"/>
      <c r="AC22" s="91"/>
      <c r="AD22" s="158" t="str">
        <f t="shared" si="1"/>
        <v>NA</v>
      </c>
      <c r="AE22" s="91" t="str">
        <f t="shared" si="3"/>
        <v>No Data</v>
      </c>
      <c r="AF22" s="91" t="str">
        <f t="shared" ref="AF22:AF33" si="5">IF(AE22="No Data","No Flag",IF(AE22&gt;M22,"RED",IF(AE22&lt;K22,"GREEN","YELLOW")))</f>
        <v>No Flag</v>
      </c>
      <c r="AG22" s="91"/>
      <c r="AH22" s="91"/>
      <c r="AI22" s="91"/>
      <c r="AJ22" s="96"/>
      <c r="AK22" s="96"/>
      <c r="AL22" s="96"/>
      <c r="AM22" s="91"/>
      <c r="AN22" s="97"/>
      <c r="AO22"/>
    </row>
    <row r="23" spans="1:73" x14ac:dyDescent="0.35">
      <c r="B23" s="88"/>
      <c r="C23" s="89"/>
      <c r="D23" s="90">
        <v>8</v>
      </c>
      <c r="E23" s="91" t="s">
        <v>10</v>
      </c>
      <c r="F23" s="91" t="s">
        <v>118</v>
      </c>
      <c r="G23" s="91" t="s">
        <v>119</v>
      </c>
      <c r="H23" s="91" t="s">
        <v>120</v>
      </c>
      <c r="I23" s="91" t="s">
        <v>121</v>
      </c>
      <c r="J23" s="91" t="s">
        <v>20</v>
      </c>
      <c r="K23" s="16">
        <v>5</v>
      </c>
      <c r="L23" s="35" t="s">
        <v>122</v>
      </c>
      <c r="M23" s="17">
        <v>10</v>
      </c>
      <c r="N23" s="91"/>
      <c r="O23" s="91">
        <f t="shared" si="0"/>
        <v>1</v>
      </c>
      <c r="P23" s="91"/>
      <c r="Q23" s="91"/>
      <c r="R23" s="91"/>
      <c r="S23" s="142">
        <f>[4]CO2!A10</f>
        <v>0.93140483656484763</v>
      </c>
      <c r="T23" s="142">
        <f>[4]CO2!B10</f>
        <v>1.2324839786154411</v>
      </c>
      <c r="U23" s="142">
        <f>[4]CO2!C10</f>
        <v>6.0561357610842386</v>
      </c>
      <c r="V23" s="142">
        <f>[4]CO2!D10</f>
        <v>4.9628756907936262</v>
      </c>
      <c r="W23" s="91"/>
      <c r="X23" s="91"/>
      <c r="Y23" s="91"/>
      <c r="Z23" s="91"/>
      <c r="AA23" s="91"/>
      <c r="AB23" s="91"/>
      <c r="AC23" s="91"/>
      <c r="AD23" s="158">
        <f t="shared" si="1"/>
        <v>2013</v>
      </c>
      <c r="AE23" s="91">
        <f t="shared" si="3"/>
        <v>4.9628756907936262</v>
      </c>
      <c r="AF23" s="91" t="str">
        <f t="shared" si="5"/>
        <v>GREEN</v>
      </c>
      <c r="AG23" s="91"/>
      <c r="AH23" s="91"/>
      <c r="AI23" s="91"/>
      <c r="AJ23" s="96"/>
      <c r="AK23" s="96"/>
      <c r="AL23" s="96"/>
      <c r="AM23" s="149" t="s">
        <v>123</v>
      </c>
      <c r="AN23" s="97"/>
      <c r="AO23"/>
    </row>
    <row r="24" spans="1:73" x14ac:dyDescent="0.35">
      <c r="B24" s="88"/>
      <c r="C24" s="89"/>
      <c r="D24" s="90">
        <v>8.1</v>
      </c>
      <c r="E24" s="91" t="s">
        <v>10</v>
      </c>
      <c r="F24" s="91" t="s">
        <v>118</v>
      </c>
      <c r="G24" s="91" t="s">
        <v>119</v>
      </c>
      <c r="H24" s="91" t="s">
        <v>124</v>
      </c>
      <c r="I24" s="91" t="s">
        <v>125</v>
      </c>
      <c r="J24" s="91" t="s">
        <v>21</v>
      </c>
      <c r="K24" s="16">
        <v>0.35</v>
      </c>
      <c r="L24" s="36" t="s">
        <v>126</v>
      </c>
      <c r="M24" s="17">
        <v>0.8</v>
      </c>
      <c r="N24" s="91"/>
      <c r="O24" s="91">
        <f t="shared" si="0"/>
        <v>1</v>
      </c>
      <c r="P24" s="91"/>
      <c r="Q24" s="91"/>
      <c r="R24" s="91"/>
      <c r="S24" s="157" t="e">
        <f>[4]CO2!J13</f>
        <v>#REF!</v>
      </c>
      <c r="T24" s="157">
        <f>[4]CO2!K13</f>
        <v>3.67751251738308E-5</v>
      </c>
      <c r="U24" s="157">
        <f>[4]CO2!L13</f>
        <v>4.1830714222308036E-5</v>
      </c>
      <c r="V24" s="157">
        <f>[4]CO2!M13</f>
        <v>1.7522636001108033E-4</v>
      </c>
      <c r="W24" s="157">
        <f>[4]CO2!N13</f>
        <v>1.3215185033740515E-4</v>
      </c>
      <c r="X24" s="157">
        <f>[4]CO2!O13</f>
        <v>1.5167015112621659E-4</v>
      </c>
      <c r="Y24" s="91"/>
      <c r="Z24" s="91"/>
      <c r="AA24" s="91"/>
      <c r="AB24" s="91"/>
      <c r="AC24" s="91"/>
      <c r="AD24" s="158">
        <f t="shared" si="1"/>
        <v>2015</v>
      </c>
      <c r="AE24" s="91">
        <f t="shared" si="3"/>
        <v>1.5167015112621659E-4</v>
      </c>
      <c r="AF24" s="91" t="str">
        <f t="shared" si="5"/>
        <v>GREEN</v>
      </c>
      <c r="AG24" s="91"/>
      <c r="AH24" s="91"/>
      <c r="AI24" s="91"/>
      <c r="AJ24" s="150"/>
      <c r="AK24" s="96"/>
      <c r="AL24" s="96"/>
      <c r="AM24" s="149" t="s">
        <v>127</v>
      </c>
      <c r="AN24" s="97" t="s">
        <v>705</v>
      </c>
      <c r="AO24"/>
    </row>
    <row r="25" spans="1:73" x14ac:dyDescent="0.35">
      <c r="B25" s="88"/>
      <c r="C25" s="89"/>
      <c r="D25" s="90">
        <v>9</v>
      </c>
      <c r="E25" s="91" t="s">
        <v>10</v>
      </c>
      <c r="F25" s="91" t="s">
        <v>118</v>
      </c>
      <c r="G25" s="91" t="s">
        <v>128</v>
      </c>
      <c r="H25" s="91" t="s">
        <v>129</v>
      </c>
      <c r="I25" s="91" t="s">
        <v>83</v>
      </c>
      <c r="J25" s="91" t="s">
        <v>20</v>
      </c>
      <c r="K25" s="38">
        <v>5.0000000000000001E-3</v>
      </c>
      <c r="L25" s="36" t="s">
        <v>130</v>
      </c>
      <c r="M25" s="39">
        <v>0.01</v>
      </c>
      <c r="N25" s="91"/>
      <c r="O25" s="91">
        <f t="shared" si="0"/>
        <v>0</v>
      </c>
      <c r="P25" s="91"/>
      <c r="Q25" s="91"/>
      <c r="R25" s="91"/>
      <c r="S25" s="91"/>
      <c r="T25" s="91"/>
      <c r="U25" s="91"/>
      <c r="V25" s="91"/>
      <c r="W25" s="91"/>
      <c r="X25" s="91"/>
      <c r="Y25" s="91"/>
      <c r="Z25" s="91"/>
      <c r="AA25" s="91"/>
      <c r="AB25" s="91"/>
      <c r="AC25" s="91"/>
      <c r="AD25" s="158" t="str">
        <f t="shared" si="1"/>
        <v>NA</v>
      </c>
      <c r="AE25" s="91" t="str">
        <f t="shared" si="3"/>
        <v>No Data</v>
      </c>
      <c r="AF25" s="91" t="str">
        <f t="shared" si="5"/>
        <v>No Flag</v>
      </c>
      <c r="AG25" s="91"/>
      <c r="AH25" s="91"/>
      <c r="AI25" s="91"/>
      <c r="AJ25" s="96"/>
      <c r="AK25" s="96"/>
      <c r="AL25" s="96"/>
      <c r="AM25" s="91"/>
      <c r="AN25" s="97" t="s">
        <v>658</v>
      </c>
      <c r="AO25"/>
    </row>
    <row r="26" spans="1:73" x14ac:dyDescent="0.35">
      <c r="B26" s="88"/>
      <c r="C26" s="89"/>
      <c r="D26" s="90">
        <v>9.1</v>
      </c>
      <c r="E26" s="91" t="s">
        <v>10</v>
      </c>
      <c r="F26" s="91" t="s">
        <v>118</v>
      </c>
      <c r="G26" s="91" t="s">
        <v>128</v>
      </c>
      <c r="H26" s="91" t="s">
        <v>131</v>
      </c>
      <c r="I26" s="91" t="s">
        <v>83</v>
      </c>
      <c r="J26" s="91" t="s">
        <v>21</v>
      </c>
      <c r="K26" s="37">
        <v>0.1</v>
      </c>
      <c r="L26" s="36" t="s">
        <v>132</v>
      </c>
      <c r="M26" s="40">
        <v>0.2</v>
      </c>
      <c r="N26" s="91"/>
      <c r="O26" s="91">
        <f t="shared" si="0"/>
        <v>0</v>
      </c>
      <c r="P26" s="91"/>
      <c r="Q26" s="91"/>
      <c r="R26" s="91"/>
      <c r="S26" s="91"/>
      <c r="T26" s="91"/>
      <c r="U26" s="91"/>
      <c r="V26" s="91"/>
      <c r="W26" s="91"/>
      <c r="X26" s="91"/>
      <c r="Y26" s="91"/>
      <c r="Z26" s="91"/>
      <c r="AA26" s="91"/>
      <c r="AB26" s="91"/>
      <c r="AC26" s="91"/>
      <c r="AD26" s="158" t="str">
        <f t="shared" si="1"/>
        <v>NA</v>
      </c>
      <c r="AE26" s="91" t="str">
        <f t="shared" si="3"/>
        <v>No Data</v>
      </c>
      <c r="AF26" s="91" t="str">
        <f t="shared" si="5"/>
        <v>No Flag</v>
      </c>
      <c r="AG26" s="91"/>
      <c r="AH26" s="91"/>
      <c r="AI26" s="91"/>
      <c r="AJ26" s="96"/>
      <c r="AK26" s="96"/>
      <c r="AL26" s="96"/>
      <c r="AM26" s="91"/>
      <c r="AN26" s="97"/>
      <c r="AO26"/>
    </row>
    <row r="27" spans="1:73" s="76" customFormat="1" ht="15" thickBot="1" x14ac:dyDescent="0.4">
      <c r="A27"/>
      <c r="B27" s="162"/>
      <c r="C27" s="163"/>
      <c r="D27" s="164">
        <v>9.1999999999999993</v>
      </c>
      <c r="E27" s="155" t="s">
        <v>10</v>
      </c>
      <c r="F27" s="155" t="s">
        <v>118</v>
      </c>
      <c r="G27" s="155" t="s">
        <v>128</v>
      </c>
      <c r="H27" s="207" t="s">
        <v>133</v>
      </c>
      <c r="I27" s="155" t="s">
        <v>83</v>
      </c>
      <c r="J27" s="155" t="s">
        <v>21</v>
      </c>
      <c r="K27" s="165">
        <v>0.1</v>
      </c>
      <c r="L27" s="166" t="s">
        <v>132</v>
      </c>
      <c r="M27" s="167">
        <v>0.2</v>
      </c>
      <c r="N27" s="155"/>
      <c r="O27" s="155">
        <f t="shared" si="0"/>
        <v>0</v>
      </c>
      <c r="P27" s="155"/>
      <c r="Q27" s="155"/>
      <c r="R27" s="155"/>
      <c r="S27" s="155"/>
      <c r="T27" s="155"/>
      <c r="U27" s="155"/>
      <c r="V27" s="155"/>
      <c r="W27" s="155"/>
      <c r="X27" s="155"/>
      <c r="Y27" s="155"/>
      <c r="Z27" s="155"/>
      <c r="AA27" s="155"/>
      <c r="AB27" s="155"/>
      <c r="AC27" s="155"/>
      <c r="AD27" s="168" t="str">
        <f t="shared" si="1"/>
        <v>NA</v>
      </c>
      <c r="AE27" s="155" t="str">
        <f t="shared" si="3"/>
        <v>No Data</v>
      </c>
      <c r="AF27" s="155" t="str">
        <f t="shared" si="5"/>
        <v>No Flag</v>
      </c>
      <c r="AG27" s="155"/>
      <c r="AH27" s="155"/>
      <c r="AI27" s="155"/>
      <c r="AJ27" s="169"/>
      <c r="AK27" s="169"/>
      <c r="AL27" s="169"/>
      <c r="AM27" s="155"/>
      <c r="AN27" s="170"/>
      <c r="AO27"/>
      <c r="AP27"/>
      <c r="AQ27"/>
      <c r="AR27"/>
      <c r="AS27"/>
      <c r="AT27"/>
      <c r="AU27"/>
      <c r="AV27"/>
      <c r="AW27"/>
      <c r="AX27"/>
      <c r="AY27"/>
      <c r="AZ27"/>
      <c r="BA27"/>
      <c r="BB27"/>
      <c r="BC27"/>
      <c r="BD27"/>
      <c r="BE27"/>
      <c r="BF27"/>
      <c r="BG27"/>
      <c r="BH27"/>
      <c r="BI27"/>
      <c r="BJ27"/>
      <c r="BK27"/>
      <c r="BL27"/>
      <c r="BM27"/>
      <c r="BN27"/>
      <c r="BO27"/>
      <c r="BP27"/>
      <c r="BQ27"/>
      <c r="BR27"/>
      <c r="BS27"/>
      <c r="BT27"/>
      <c r="BU27" s="33"/>
    </row>
    <row r="28" spans="1:73" customFormat="1" x14ac:dyDescent="0.35">
      <c r="B28" s="171"/>
      <c r="C28" s="121"/>
      <c r="D28" s="172"/>
      <c r="E28" s="173" t="s">
        <v>10</v>
      </c>
      <c r="F28" s="173"/>
      <c r="G28" s="173"/>
      <c r="H28" s="91" t="s">
        <v>134</v>
      </c>
      <c r="I28" s="173"/>
      <c r="J28" s="173" t="s">
        <v>23</v>
      </c>
      <c r="K28" s="174"/>
      <c r="L28" s="175"/>
      <c r="M28" s="176"/>
      <c r="N28" s="173"/>
      <c r="O28" s="173">
        <f t="shared" si="0"/>
        <v>1</v>
      </c>
      <c r="P28" s="173"/>
      <c r="Q28" s="173"/>
      <c r="R28" s="173"/>
      <c r="S28" s="173"/>
      <c r="T28" s="173"/>
      <c r="U28" s="173"/>
      <c r="V28" s="173"/>
      <c r="W28" s="173"/>
      <c r="X28" s="173">
        <v>26</v>
      </c>
      <c r="Y28" s="173">
        <v>11</v>
      </c>
      <c r="Z28" s="173">
        <v>18</v>
      </c>
      <c r="AA28" s="173">
        <v>26</v>
      </c>
      <c r="AB28" s="173">
        <v>28</v>
      </c>
      <c r="AC28" s="173"/>
      <c r="AD28" s="177">
        <f t="shared" si="1"/>
        <v>2019</v>
      </c>
      <c r="AE28" s="173">
        <f t="shared" si="3"/>
        <v>28</v>
      </c>
      <c r="AF28" s="173" t="str">
        <f t="shared" si="5"/>
        <v>RED</v>
      </c>
      <c r="AG28" s="173"/>
      <c r="AH28" s="173"/>
      <c r="AI28" s="173"/>
      <c r="AJ28" s="173"/>
      <c r="AK28" s="173"/>
      <c r="AL28" s="173"/>
      <c r="AM28" s="173" t="s">
        <v>706</v>
      </c>
      <c r="AN28" s="178"/>
    </row>
    <row r="29" spans="1:73" customFormat="1" x14ac:dyDescent="0.35">
      <c r="B29" s="88"/>
      <c r="C29" s="89"/>
      <c r="D29" s="90"/>
      <c r="E29" s="91" t="s">
        <v>10</v>
      </c>
      <c r="F29" s="91"/>
      <c r="G29" s="91"/>
      <c r="H29" s="91" t="s">
        <v>135</v>
      </c>
      <c r="I29" s="91"/>
      <c r="J29" s="91" t="s">
        <v>23</v>
      </c>
      <c r="K29" s="37"/>
      <c r="L29" s="36"/>
      <c r="M29" s="17"/>
      <c r="N29" s="91"/>
      <c r="O29" s="91">
        <f t="shared" si="0"/>
        <v>1</v>
      </c>
      <c r="P29" s="91"/>
      <c r="Q29" s="91"/>
      <c r="R29" s="91"/>
      <c r="S29" s="91"/>
      <c r="T29" s="91"/>
      <c r="U29" s="91"/>
      <c r="V29" s="91"/>
      <c r="W29" s="91"/>
      <c r="X29" s="91">
        <v>0</v>
      </c>
      <c r="Y29" s="91">
        <v>0</v>
      </c>
      <c r="Z29" s="91">
        <v>0</v>
      </c>
      <c r="AA29" s="91">
        <v>0</v>
      </c>
      <c r="AB29" s="91">
        <v>0</v>
      </c>
      <c r="AC29" s="91"/>
      <c r="AD29" s="158">
        <f t="shared" si="1"/>
        <v>2019</v>
      </c>
      <c r="AE29" s="91">
        <f t="shared" si="3"/>
        <v>0</v>
      </c>
      <c r="AF29" s="91" t="str">
        <f t="shared" si="5"/>
        <v>YELLOW</v>
      </c>
      <c r="AG29" s="91"/>
      <c r="AH29" s="91"/>
      <c r="AI29" s="91"/>
      <c r="AJ29" s="91"/>
      <c r="AK29" s="91"/>
      <c r="AL29" s="91"/>
      <c r="AM29" s="91"/>
      <c r="AN29" s="97"/>
    </row>
    <row r="30" spans="1:73" customFormat="1" x14ac:dyDescent="0.35">
      <c r="B30" s="88"/>
      <c r="C30" s="89"/>
      <c r="D30" s="90"/>
      <c r="E30" s="91" t="s">
        <v>10</v>
      </c>
      <c r="F30" s="91"/>
      <c r="G30" s="91"/>
      <c r="H30" s="91" t="s">
        <v>136</v>
      </c>
      <c r="I30" s="91"/>
      <c r="J30" s="91" t="s">
        <v>23</v>
      </c>
      <c r="K30" s="37"/>
      <c r="L30" s="36"/>
      <c r="M30" s="17"/>
      <c r="N30" s="91"/>
      <c r="O30" s="91">
        <f t="shared" si="0"/>
        <v>1</v>
      </c>
      <c r="P30" s="91"/>
      <c r="Q30" s="91"/>
      <c r="R30" s="91"/>
      <c r="S30" s="91"/>
      <c r="T30" s="91"/>
      <c r="U30" s="91"/>
      <c r="V30" s="91"/>
      <c r="W30" s="91"/>
      <c r="X30" s="91">
        <v>12</v>
      </c>
      <c r="Y30" s="91">
        <v>2</v>
      </c>
      <c r="Z30" s="91">
        <v>4</v>
      </c>
      <c r="AA30" s="91">
        <v>3</v>
      </c>
      <c r="AB30" s="91"/>
      <c r="AC30" s="91"/>
      <c r="AD30" s="158">
        <f t="shared" si="1"/>
        <v>2018</v>
      </c>
      <c r="AE30" s="91">
        <f t="shared" si="3"/>
        <v>3</v>
      </c>
      <c r="AF30" s="91" t="str">
        <f t="shared" si="5"/>
        <v>RED</v>
      </c>
      <c r="AG30" s="91"/>
      <c r="AH30" s="91"/>
      <c r="AI30" s="91"/>
      <c r="AJ30" s="91"/>
      <c r="AK30" s="91"/>
      <c r="AL30" s="91"/>
      <c r="AM30" s="91"/>
      <c r="AN30" s="97"/>
    </row>
    <row r="31" spans="1:73" customFormat="1" x14ac:dyDescent="0.35">
      <c r="B31" s="88"/>
      <c r="C31" s="89"/>
      <c r="D31" s="90"/>
      <c r="E31" s="91" t="s">
        <v>10</v>
      </c>
      <c r="F31" s="91"/>
      <c r="G31" s="91"/>
      <c r="H31" s="91"/>
      <c r="I31" s="91"/>
      <c r="J31" s="91" t="s">
        <v>23</v>
      </c>
      <c r="K31" s="37"/>
      <c r="L31" s="36"/>
      <c r="M31" s="17"/>
      <c r="N31" s="91"/>
      <c r="O31" s="91">
        <f t="shared" si="0"/>
        <v>0</v>
      </c>
      <c r="P31" s="91"/>
      <c r="Q31" s="91"/>
      <c r="R31" s="91"/>
      <c r="S31" s="91"/>
      <c r="T31" s="91"/>
      <c r="U31" s="91"/>
      <c r="V31" s="91"/>
      <c r="W31" s="91"/>
      <c r="X31" s="91"/>
      <c r="Y31" s="91"/>
      <c r="Z31" s="91"/>
      <c r="AA31" s="91"/>
      <c r="AB31" s="91"/>
      <c r="AC31" s="91"/>
      <c r="AD31" s="158" t="str">
        <f t="shared" si="1"/>
        <v>NA</v>
      </c>
      <c r="AE31" s="91" t="str">
        <f t="shared" si="3"/>
        <v>No Data</v>
      </c>
      <c r="AF31" s="91" t="str">
        <f t="shared" si="5"/>
        <v>No Flag</v>
      </c>
      <c r="AG31" s="91"/>
      <c r="AH31" s="91"/>
      <c r="AI31" s="91"/>
      <c r="AJ31" s="91"/>
      <c r="AK31" s="91"/>
      <c r="AL31" s="91"/>
      <c r="AM31" s="91"/>
      <c r="AN31" s="97"/>
    </row>
    <row r="32" spans="1:73" customFormat="1" x14ac:dyDescent="0.35">
      <c r="B32" s="88"/>
      <c r="C32" s="89"/>
      <c r="D32" s="90"/>
      <c r="E32" s="91" t="s">
        <v>10</v>
      </c>
      <c r="F32" s="91"/>
      <c r="G32" s="91"/>
      <c r="H32" s="91"/>
      <c r="I32" s="91"/>
      <c r="J32" s="91" t="s">
        <v>23</v>
      </c>
      <c r="K32" s="37"/>
      <c r="L32" s="36"/>
      <c r="M32" s="17"/>
      <c r="N32" s="91"/>
      <c r="O32" s="91">
        <f t="shared" si="0"/>
        <v>0</v>
      </c>
      <c r="P32" s="91"/>
      <c r="Q32" s="91"/>
      <c r="R32" s="91"/>
      <c r="S32" s="91"/>
      <c r="T32" s="91"/>
      <c r="U32" s="91"/>
      <c r="V32" s="91"/>
      <c r="W32" s="91"/>
      <c r="X32" s="91"/>
      <c r="Y32" s="91"/>
      <c r="Z32" s="91"/>
      <c r="AA32" s="91"/>
      <c r="AB32" s="91"/>
      <c r="AC32" s="91"/>
      <c r="AD32" s="158" t="str">
        <f t="shared" si="1"/>
        <v>NA</v>
      </c>
      <c r="AE32" s="91" t="str">
        <f t="shared" si="3"/>
        <v>No Data</v>
      </c>
      <c r="AF32" s="91" t="str">
        <f t="shared" si="5"/>
        <v>No Flag</v>
      </c>
      <c r="AG32" s="91"/>
      <c r="AH32" s="91"/>
      <c r="AI32" s="91"/>
      <c r="AJ32" s="91"/>
      <c r="AK32" s="91"/>
      <c r="AL32" s="91"/>
      <c r="AM32" s="91"/>
      <c r="AN32" s="97"/>
    </row>
    <row r="33" spans="2:40" customFormat="1" ht="15" thickBot="1" x14ac:dyDescent="0.4">
      <c r="B33" s="92"/>
      <c r="C33" s="93"/>
      <c r="D33" s="94"/>
      <c r="E33" s="95" t="s">
        <v>10</v>
      </c>
      <c r="F33" s="95"/>
      <c r="G33" s="95"/>
      <c r="H33" s="95"/>
      <c r="I33" s="95"/>
      <c r="J33" s="95" t="s">
        <v>23</v>
      </c>
      <c r="K33" s="75"/>
      <c r="L33" s="62"/>
      <c r="M33" s="63"/>
      <c r="N33" s="95"/>
      <c r="O33" s="95">
        <f t="shared" si="0"/>
        <v>0</v>
      </c>
      <c r="P33" s="95"/>
      <c r="Q33" s="95"/>
      <c r="R33" s="95"/>
      <c r="S33" s="95"/>
      <c r="T33" s="95"/>
      <c r="U33" s="95"/>
      <c r="V33" s="95"/>
      <c r="W33" s="95"/>
      <c r="X33" s="95"/>
      <c r="Y33" s="95"/>
      <c r="Z33" s="95"/>
      <c r="AA33" s="95"/>
      <c r="AB33" s="95"/>
      <c r="AC33" s="95"/>
      <c r="AD33" s="179" t="str">
        <f t="shared" si="1"/>
        <v>NA</v>
      </c>
      <c r="AE33" s="95" t="str">
        <f t="shared" si="3"/>
        <v>No Data</v>
      </c>
      <c r="AF33" s="95" t="str">
        <f t="shared" si="5"/>
        <v>No Flag</v>
      </c>
      <c r="AG33" s="95"/>
      <c r="AH33" s="95"/>
      <c r="AI33" s="95"/>
      <c r="AJ33" s="95"/>
      <c r="AK33" s="95"/>
      <c r="AL33" s="95"/>
      <c r="AM33" s="95"/>
      <c r="AN33" s="101"/>
    </row>
    <row r="34" spans="2:40" customFormat="1" x14ac:dyDescent="0.35">
      <c r="D34" s="19"/>
      <c r="K34" s="85"/>
      <c r="L34" s="85"/>
      <c r="M34" s="85"/>
      <c r="N34" s="84"/>
      <c r="O34" s="84"/>
      <c r="P34" s="84"/>
      <c r="AJ34" s="53"/>
      <c r="AK34" s="53"/>
      <c r="AL34" s="53"/>
    </row>
    <row r="35" spans="2:40" customFormat="1" x14ac:dyDescent="0.35">
      <c r="D35" s="19"/>
      <c r="K35" s="85"/>
      <c r="L35" s="85"/>
      <c r="M35" s="85"/>
      <c r="N35" s="84"/>
      <c r="O35" s="84"/>
      <c r="P35" s="84"/>
      <c r="AJ35" s="53"/>
      <c r="AK35" s="53"/>
      <c r="AL35" s="53"/>
    </row>
    <row r="36" spans="2:40" customFormat="1" x14ac:dyDescent="0.35">
      <c r="D36" s="19"/>
      <c r="K36" s="85"/>
      <c r="L36" s="85"/>
      <c r="M36" s="85"/>
      <c r="N36" s="84"/>
      <c r="O36" s="84"/>
      <c r="P36" s="84"/>
      <c r="AJ36" s="53"/>
      <c r="AK36" s="53"/>
      <c r="AL36" s="53"/>
    </row>
    <row r="37" spans="2:40" customFormat="1" x14ac:dyDescent="0.35">
      <c r="D37" s="19"/>
      <c r="K37" s="85"/>
      <c r="L37" s="85"/>
      <c r="M37" s="85"/>
      <c r="N37" s="84"/>
      <c r="O37" s="84"/>
      <c r="P37" s="84"/>
      <c r="AJ37" s="53"/>
      <c r="AK37" s="53"/>
      <c r="AL37" s="53"/>
    </row>
    <row r="38" spans="2:40" customFormat="1" x14ac:dyDescent="0.35">
      <c r="D38" s="19"/>
      <c r="K38" s="86"/>
      <c r="L38" s="85"/>
      <c r="M38" s="86"/>
      <c r="N38" s="84"/>
      <c r="O38" s="84"/>
      <c r="P38" s="84"/>
      <c r="AJ38" s="53"/>
      <c r="AK38" s="53"/>
      <c r="AL38" s="53"/>
    </row>
    <row r="39" spans="2:40" customFormat="1" x14ac:dyDescent="0.35">
      <c r="D39" s="19"/>
      <c r="K39" s="85"/>
      <c r="L39" s="85"/>
      <c r="M39" s="85"/>
      <c r="N39" s="84"/>
      <c r="O39" s="84"/>
      <c r="P39" s="84"/>
      <c r="AJ39" s="53"/>
      <c r="AK39" s="53"/>
      <c r="AL39" s="53"/>
    </row>
    <row r="40" spans="2:40" customFormat="1" x14ac:dyDescent="0.35">
      <c r="D40" s="19"/>
      <c r="K40" s="85"/>
      <c r="L40" s="85"/>
      <c r="M40" s="85"/>
      <c r="N40" s="84"/>
      <c r="O40" s="84"/>
      <c r="P40" s="84"/>
      <c r="AJ40" s="53"/>
      <c r="AK40" s="53"/>
      <c r="AL40" s="53"/>
    </row>
    <row r="41" spans="2:40" customFormat="1" x14ac:dyDescent="0.35">
      <c r="D41" s="19"/>
      <c r="K41" s="85"/>
      <c r="L41" s="85"/>
      <c r="M41" s="85"/>
      <c r="N41" s="84"/>
      <c r="O41" s="84"/>
      <c r="P41" s="84"/>
      <c r="AJ41" s="53"/>
      <c r="AK41" s="53"/>
      <c r="AL41" s="53"/>
    </row>
    <row r="42" spans="2:40" customFormat="1" x14ac:dyDescent="0.35">
      <c r="D42" s="19"/>
      <c r="K42" s="84"/>
      <c r="L42" s="84"/>
      <c r="M42" s="84"/>
      <c r="N42" s="84"/>
      <c r="O42" s="84"/>
      <c r="P42" s="84"/>
      <c r="AJ42" s="53"/>
      <c r="AK42" s="53"/>
      <c r="AL42" s="53"/>
    </row>
    <row r="43" spans="2:40" customFormat="1" x14ac:dyDescent="0.35">
      <c r="D43" s="19"/>
      <c r="K43" s="84"/>
      <c r="L43" s="84"/>
      <c r="M43" s="84"/>
      <c r="N43" s="84"/>
      <c r="O43" s="84"/>
      <c r="P43" s="84"/>
      <c r="AJ43" s="53"/>
      <c r="AK43" s="53"/>
      <c r="AL43" s="53"/>
    </row>
    <row r="44" spans="2:40" customFormat="1" x14ac:dyDescent="0.35">
      <c r="D44" s="19"/>
      <c r="K44" s="85"/>
      <c r="L44" s="85"/>
      <c r="M44" s="85"/>
      <c r="N44" s="84"/>
      <c r="O44" s="84"/>
      <c r="P44" s="84"/>
      <c r="AJ44" s="53"/>
      <c r="AK44" s="53"/>
      <c r="AL44" s="53"/>
    </row>
    <row r="45" spans="2:40" customFormat="1" x14ac:dyDescent="0.35">
      <c r="D45" s="19"/>
      <c r="K45" s="85"/>
      <c r="L45" s="85"/>
      <c r="M45" s="85"/>
      <c r="N45" s="84"/>
      <c r="O45" s="84"/>
      <c r="P45" s="84"/>
      <c r="AJ45" s="53"/>
      <c r="AK45" s="53"/>
      <c r="AL45" s="53"/>
    </row>
    <row r="46" spans="2:40" customFormat="1" x14ac:dyDescent="0.35">
      <c r="D46" s="19"/>
      <c r="K46" s="85"/>
      <c r="L46" s="85"/>
      <c r="M46" s="85"/>
      <c r="N46" s="84"/>
      <c r="O46" s="84"/>
      <c r="P46" s="84"/>
      <c r="AJ46" s="53"/>
      <c r="AK46" s="53"/>
      <c r="AL46" s="53"/>
    </row>
    <row r="47" spans="2:40" customFormat="1" x14ac:dyDescent="0.35">
      <c r="D47" s="19"/>
      <c r="K47" s="85"/>
      <c r="L47" s="85"/>
      <c r="M47" s="85"/>
      <c r="N47" s="84"/>
      <c r="O47" s="84"/>
      <c r="P47" s="84"/>
      <c r="AJ47" s="53"/>
      <c r="AK47" s="53"/>
      <c r="AL47" s="53"/>
    </row>
    <row r="48" spans="2:40" customFormat="1" x14ac:dyDescent="0.35">
      <c r="D48" s="19"/>
      <c r="K48" s="85"/>
      <c r="L48" s="85"/>
      <c r="M48" s="85"/>
      <c r="N48" s="84"/>
      <c r="O48" s="84"/>
      <c r="P48" s="84"/>
      <c r="AJ48" s="53"/>
      <c r="AK48" s="53"/>
      <c r="AL48" s="53"/>
    </row>
    <row r="49" spans="4:38" customFormat="1" x14ac:dyDescent="0.35">
      <c r="D49" s="19"/>
      <c r="K49" s="85"/>
      <c r="L49" s="85"/>
      <c r="M49" s="85"/>
      <c r="N49" s="84"/>
      <c r="O49" s="84"/>
      <c r="P49" s="84"/>
      <c r="AJ49" s="53"/>
      <c r="AK49" s="53"/>
      <c r="AL49" s="53"/>
    </row>
    <row r="50" spans="4:38" customFormat="1" x14ac:dyDescent="0.35">
      <c r="D50" s="19"/>
      <c r="K50" s="85"/>
      <c r="L50" s="85"/>
      <c r="M50" s="85"/>
      <c r="N50" s="84"/>
      <c r="O50" s="84"/>
      <c r="P50" s="84"/>
      <c r="AJ50" s="53"/>
      <c r="AK50" s="53"/>
      <c r="AL50" s="53"/>
    </row>
    <row r="51" spans="4:38" customFormat="1" x14ac:dyDescent="0.35">
      <c r="D51" s="19"/>
      <c r="K51" s="85"/>
      <c r="L51" s="85"/>
      <c r="M51" s="85"/>
      <c r="N51" s="84"/>
      <c r="O51" s="84"/>
      <c r="P51" s="84"/>
      <c r="AJ51" s="53"/>
      <c r="AK51" s="53"/>
      <c r="AL51" s="53"/>
    </row>
    <row r="52" spans="4:38" customFormat="1" x14ac:dyDescent="0.35">
      <c r="D52" s="19"/>
      <c r="K52" s="85"/>
      <c r="L52" s="85"/>
      <c r="M52" s="85"/>
      <c r="N52" s="84"/>
      <c r="O52" s="84"/>
      <c r="P52" s="84"/>
      <c r="AJ52" s="53"/>
      <c r="AK52" s="53"/>
      <c r="AL52" s="53"/>
    </row>
    <row r="53" spans="4:38" customFormat="1" x14ac:dyDescent="0.35">
      <c r="D53" s="19"/>
      <c r="K53" s="85"/>
      <c r="L53" s="85"/>
      <c r="M53" s="85"/>
      <c r="N53" s="84"/>
      <c r="O53" s="84"/>
      <c r="P53" s="84"/>
      <c r="AJ53" s="53"/>
      <c r="AK53" s="53"/>
      <c r="AL53" s="53"/>
    </row>
    <row r="54" spans="4:38" customFormat="1" x14ac:dyDescent="0.35">
      <c r="D54" s="19"/>
      <c r="K54" s="85"/>
      <c r="L54" s="85"/>
      <c r="M54" s="85"/>
      <c r="N54" s="84"/>
      <c r="O54" s="84"/>
      <c r="P54" s="84"/>
      <c r="AJ54" s="53"/>
      <c r="AK54" s="53"/>
      <c r="AL54" s="53"/>
    </row>
    <row r="55" spans="4:38" customFormat="1" x14ac:dyDescent="0.35">
      <c r="D55" s="19"/>
      <c r="K55" s="85"/>
      <c r="L55" s="85"/>
      <c r="M55" s="85"/>
      <c r="N55" s="84"/>
      <c r="O55" s="84"/>
      <c r="P55" s="84"/>
      <c r="AJ55" s="53"/>
      <c r="AK55" s="53"/>
      <c r="AL55" s="53"/>
    </row>
    <row r="56" spans="4:38" customFormat="1" x14ac:dyDescent="0.35">
      <c r="D56" s="19"/>
      <c r="K56" s="86"/>
      <c r="L56" s="85"/>
      <c r="M56" s="86"/>
      <c r="N56" s="84"/>
      <c r="O56" s="84"/>
      <c r="P56" s="84"/>
      <c r="AJ56" s="53"/>
      <c r="AK56" s="53"/>
      <c r="AL56" s="53"/>
    </row>
    <row r="57" spans="4:38" customFormat="1" x14ac:dyDescent="0.35">
      <c r="D57" s="19"/>
      <c r="K57" s="86"/>
      <c r="L57" s="85"/>
      <c r="M57" s="86"/>
      <c r="N57" s="84"/>
      <c r="O57" s="84"/>
      <c r="P57" s="84"/>
      <c r="AJ57" s="53"/>
      <c r="AK57" s="53"/>
      <c r="AL57" s="53"/>
    </row>
    <row r="58" spans="4:38" customFormat="1" x14ac:dyDescent="0.35">
      <c r="D58" s="19"/>
      <c r="K58" s="86"/>
      <c r="L58" s="85"/>
      <c r="M58" s="86"/>
      <c r="N58" s="84"/>
      <c r="O58" s="84"/>
      <c r="P58" s="84"/>
      <c r="AJ58" s="53"/>
      <c r="AK58" s="53"/>
      <c r="AL58" s="53"/>
    </row>
    <row r="59" spans="4:38" customFormat="1" x14ac:dyDescent="0.35">
      <c r="D59" s="19"/>
      <c r="K59" s="86"/>
      <c r="L59" s="85"/>
      <c r="M59" s="86"/>
      <c r="N59" s="84"/>
      <c r="O59" s="84"/>
      <c r="P59" s="84"/>
      <c r="AJ59" s="53"/>
      <c r="AK59" s="53"/>
      <c r="AL59" s="53"/>
    </row>
    <row r="60" spans="4:38" customFormat="1" x14ac:dyDescent="0.35">
      <c r="D60" s="19"/>
      <c r="K60" s="85"/>
      <c r="L60" s="85"/>
      <c r="M60" s="85"/>
      <c r="N60" s="84"/>
      <c r="O60" s="84"/>
      <c r="P60" s="84"/>
      <c r="AJ60" s="53"/>
      <c r="AK60" s="53"/>
      <c r="AL60" s="53"/>
    </row>
    <row r="61" spans="4:38" customFormat="1" x14ac:dyDescent="0.35">
      <c r="D61" s="19"/>
      <c r="K61" s="86"/>
      <c r="L61" s="85"/>
      <c r="M61" s="86"/>
      <c r="N61" s="84"/>
      <c r="O61" s="84"/>
      <c r="P61" s="84"/>
      <c r="AJ61" s="53"/>
      <c r="AK61" s="53"/>
      <c r="AL61" s="53"/>
    </row>
    <row r="62" spans="4:38" customFormat="1" x14ac:dyDescent="0.35">
      <c r="D62" s="19"/>
      <c r="K62" s="86"/>
      <c r="L62" s="85"/>
      <c r="M62" s="86"/>
      <c r="N62" s="84"/>
      <c r="O62" s="84"/>
      <c r="P62" s="84"/>
      <c r="AJ62" s="53"/>
      <c r="AK62" s="53"/>
      <c r="AL62" s="53"/>
    </row>
    <row r="63" spans="4:38" customFormat="1" x14ac:dyDescent="0.35">
      <c r="D63" s="19"/>
      <c r="K63" s="86"/>
      <c r="L63" s="85"/>
      <c r="M63" s="86"/>
      <c r="N63" s="84"/>
      <c r="O63" s="84"/>
      <c r="P63" s="84"/>
      <c r="AJ63" s="53"/>
      <c r="AK63" s="53"/>
      <c r="AL63" s="53"/>
    </row>
    <row r="64" spans="4:38" customFormat="1" x14ac:dyDescent="0.35">
      <c r="D64" s="19"/>
      <c r="K64" s="85"/>
      <c r="L64" s="85"/>
      <c r="M64" s="85"/>
      <c r="N64" s="84"/>
      <c r="O64" s="84"/>
      <c r="P64" s="84"/>
      <c r="AJ64" s="53"/>
      <c r="AK64" s="53"/>
      <c r="AL64" s="53"/>
    </row>
    <row r="65" spans="4:38" customFormat="1" x14ac:dyDescent="0.35">
      <c r="D65" s="19"/>
      <c r="K65" s="85"/>
      <c r="L65" s="85"/>
      <c r="M65" s="85"/>
      <c r="N65" s="84"/>
      <c r="O65" s="84"/>
      <c r="P65" s="84"/>
      <c r="AJ65" s="53"/>
      <c r="AK65" s="53"/>
      <c r="AL65" s="53"/>
    </row>
    <row r="66" spans="4:38" customFormat="1" x14ac:dyDescent="0.35">
      <c r="D66" s="19"/>
      <c r="H66" s="79"/>
      <c r="K66" s="85"/>
      <c r="L66" s="85"/>
      <c r="M66" s="85"/>
      <c r="N66" s="84"/>
      <c r="O66" s="84"/>
      <c r="P66" s="84"/>
      <c r="AJ66" s="53"/>
      <c r="AK66" s="53"/>
      <c r="AL66" s="53"/>
    </row>
    <row r="67" spans="4:38" customFormat="1" x14ac:dyDescent="0.35">
      <c r="D67" s="19"/>
      <c r="K67" s="86"/>
      <c r="L67" s="85"/>
      <c r="M67" s="86"/>
      <c r="N67" s="84"/>
      <c r="O67" s="84"/>
      <c r="P67" s="84"/>
      <c r="AJ67" s="53"/>
      <c r="AK67" s="53"/>
      <c r="AL67" s="53"/>
    </row>
    <row r="68" spans="4:38" customFormat="1" x14ac:dyDescent="0.35">
      <c r="D68" s="19"/>
      <c r="K68" s="86"/>
      <c r="L68" s="85"/>
      <c r="M68" s="86"/>
      <c r="N68" s="84"/>
      <c r="O68" s="84"/>
      <c r="P68" s="84"/>
      <c r="AJ68" s="53"/>
      <c r="AK68" s="53"/>
      <c r="AL68" s="53"/>
    </row>
    <row r="69" spans="4:38" customFormat="1" x14ac:dyDescent="0.35">
      <c r="D69" s="19"/>
      <c r="K69" s="85"/>
      <c r="L69" s="85"/>
      <c r="M69" s="85"/>
      <c r="N69" s="84"/>
      <c r="O69" s="84"/>
      <c r="P69" s="84"/>
      <c r="AJ69" s="53"/>
      <c r="AK69" s="53"/>
      <c r="AL69" s="53"/>
    </row>
    <row r="70" spans="4:38" customFormat="1" x14ac:dyDescent="0.35">
      <c r="D70" s="19"/>
      <c r="K70" s="85"/>
      <c r="L70" s="85"/>
      <c r="M70" s="85"/>
      <c r="N70" s="84"/>
      <c r="O70" s="84"/>
      <c r="P70" s="84"/>
      <c r="AJ70" s="53"/>
      <c r="AK70" s="53"/>
      <c r="AL70" s="53"/>
    </row>
    <row r="71" spans="4:38" customFormat="1" x14ac:dyDescent="0.35">
      <c r="D71" s="19"/>
      <c r="K71" s="85"/>
      <c r="L71" s="85"/>
      <c r="M71" s="85"/>
      <c r="N71" s="84"/>
      <c r="O71" s="84"/>
      <c r="P71" s="84"/>
      <c r="AJ71" s="53"/>
      <c r="AK71" s="53"/>
      <c r="AL71" s="53"/>
    </row>
    <row r="72" spans="4:38" customFormat="1" x14ac:dyDescent="0.35">
      <c r="D72" s="19"/>
      <c r="K72" s="85"/>
      <c r="L72" s="85"/>
      <c r="M72" s="85"/>
      <c r="N72" s="84"/>
      <c r="O72" s="84"/>
      <c r="P72" s="84"/>
      <c r="AJ72" s="53"/>
      <c r="AK72" s="53"/>
      <c r="AL72" s="53"/>
    </row>
    <row r="73" spans="4:38" customFormat="1" x14ac:dyDescent="0.35">
      <c r="D73" s="19"/>
      <c r="K73" s="87"/>
      <c r="L73" s="85"/>
      <c r="M73" s="86"/>
      <c r="N73" s="84"/>
      <c r="O73" s="84"/>
      <c r="P73" s="84"/>
      <c r="X73" s="80"/>
      <c r="AE73" s="81"/>
      <c r="AJ73" s="53"/>
      <c r="AK73" s="53"/>
      <c r="AL73" s="53"/>
    </row>
    <row r="74" spans="4:38" customFormat="1" x14ac:dyDescent="0.35">
      <c r="D74" s="19"/>
      <c r="K74" s="85"/>
      <c r="L74" s="85"/>
      <c r="M74" s="85"/>
      <c r="N74" s="84"/>
      <c r="O74" s="84"/>
      <c r="P74" s="84"/>
      <c r="AJ74" s="53"/>
      <c r="AK74" s="53"/>
      <c r="AL74" s="53"/>
    </row>
    <row r="75" spans="4:38" customFormat="1" x14ac:dyDescent="0.35">
      <c r="D75" s="19"/>
      <c r="K75" s="84"/>
      <c r="L75" s="84"/>
      <c r="M75" s="84"/>
      <c r="N75" s="84"/>
      <c r="O75" s="84"/>
      <c r="P75" s="84"/>
    </row>
    <row r="76" spans="4:38" customFormat="1" x14ac:dyDescent="0.35">
      <c r="D76" s="19"/>
      <c r="K76" s="85"/>
      <c r="L76" s="85"/>
      <c r="M76" s="85"/>
      <c r="N76" s="84"/>
      <c r="O76" s="84"/>
      <c r="P76" s="84"/>
      <c r="AJ76" s="53"/>
      <c r="AK76" s="53"/>
      <c r="AL76" s="53"/>
    </row>
    <row r="77" spans="4:38" customFormat="1" x14ac:dyDescent="0.35">
      <c r="D77" s="19"/>
      <c r="K77" s="64"/>
      <c r="L77" s="65"/>
      <c r="M77" s="66"/>
      <c r="AJ77" s="53"/>
      <c r="AK77" s="53"/>
      <c r="AL77" s="53"/>
    </row>
    <row r="78" spans="4:38" customFormat="1" x14ac:dyDescent="0.35">
      <c r="D78" s="19"/>
      <c r="K78" s="77"/>
      <c r="L78" s="65"/>
      <c r="M78" s="78"/>
      <c r="Y78" s="82"/>
      <c r="AJ78" s="53"/>
      <c r="AK78" s="53"/>
      <c r="AL78" s="53"/>
    </row>
    <row r="79" spans="4:38" customFormat="1" x14ac:dyDescent="0.35">
      <c r="D79" s="19"/>
      <c r="K79" s="77"/>
      <c r="L79" s="65"/>
      <c r="M79" s="78"/>
      <c r="AJ79" s="53"/>
      <c r="AK79" s="53"/>
      <c r="AL79" s="53"/>
    </row>
    <row r="80" spans="4:38" customFormat="1" x14ac:dyDescent="0.35">
      <c r="D80" s="19"/>
      <c r="K80" s="77"/>
      <c r="L80" s="65"/>
      <c r="M80" s="78"/>
      <c r="AJ80" s="53"/>
      <c r="AK80" s="53"/>
      <c r="AL80" s="53"/>
    </row>
    <row r="81" spans="4:38" customFormat="1" x14ac:dyDescent="0.35">
      <c r="D81" s="19"/>
      <c r="K81" s="77"/>
      <c r="L81" s="65"/>
      <c r="M81" s="78"/>
      <c r="Y81" s="82"/>
      <c r="AJ81" s="53"/>
      <c r="AK81" s="53"/>
      <c r="AL81" s="53"/>
    </row>
    <row r="82" spans="4:38" customFormat="1" x14ac:dyDescent="0.35">
      <c r="D82" s="19"/>
      <c r="K82" s="77"/>
      <c r="L82" s="65"/>
      <c r="M82" s="78"/>
      <c r="AJ82" s="53"/>
      <c r="AK82" s="53"/>
      <c r="AL82" s="53"/>
    </row>
    <row r="83" spans="4:38" customFormat="1" x14ac:dyDescent="0.35">
      <c r="D83" s="19"/>
      <c r="K83" s="64"/>
      <c r="L83" s="65"/>
      <c r="M83" s="66"/>
      <c r="AJ83" s="53"/>
      <c r="AK83" s="53"/>
      <c r="AL83" s="53"/>
    </row>
    <row r="84" spans="4:38" customFormat="1" x14ac:dyDescent="0.35">
      <c r="D84" s="19"/>
      <c r="K84" s="64"/>
      <c r="L84" s="65"/>
      <c r="M84" s="66"/>
      <c r="AJ84" s="53"/>
      <c r="AK84" s="53"/>
      <c r="AL84" s="53"/>
    </row>
    <row r="85" spans="4:38" customFormat="1" x14ac:dyDescent="0.35">
      <c r="D85" s="19"/>
      <c r="K85" s="64"/>
      <c r="L85" s="65"/>
      <c r="M85" s="66"/>
      <c r="AJ85" s="53"/>
      <c r="AK85" s="53"/>
      <c r="AL85" s="53"/>
    </row>
    <row r="86" spans="4:38" customFormat="1" x14ac:dyDescent="0.35">
      <c r="D86" s="19"/>
      <c r="K86" s="64"/>
      <c r="L86" s="65"/>
      <c r="M86" s="66"/>
      <c r="AJ86" s="53"/>
      <c r="AK86" s="53"/>
      <c r="AL86" s="53"/>
    </row>
    <row r="87" spans="4:38" customFormat="1" x14ac:dyDescent="0.35">
      <c r="D87" s="19"/>
      <c r="K87" s="77"/>
      <c r="L87" s="65"/>
      <c r="M87" s="78"/>
      <c r="AJ87" s="53"/>
      <c r="AK87" s="53"/>
      <c r="AL87" s="53"/>
    </row>
    <row r="88" spans="4:38" customFormat="1" x14ac:dyDescent="0.35">
      <c r="D88" s="19"/>
      <c r="K88" s="77"/>
      <c r="L88" s="65"/>
      <c r="M88" s="78"/>
      <c r="AJ88" s="53"/>
      <c r="AK88" s="53"/>
      <c r="AL88" s="53"/>
    </row>
    <row r="89" spans="4:38" customFormat="1" x14ac:dyDescent="0.35">
      <c r="D89" s="19"/>
      <c r="K89" s="77"/>
      <c r="L89" s="65"/>
      <c r="M89" s="78"/>
      <c r="AJ89" s="53"/>
      <c r="AK89" s="53"/>
      <c r="AL89" s="53"/>
    </row>
    <row r="90" spans="4:38" customFormat="1" x14ac:dyDescent="0.35">
      <c r="D90" s="19"/>
      <c r="K90" s="77"/>
      <c r="L90" s="65"/>
      <c r="M90" s="78"/>
      <c r="S90" s="82"/>
      <c r="W90" s="82"/>
      <c r="AJ90" s="53"/>
      <c r="AK90" s="53"/>
      <c r="AL90" s="53"/>
    </row>
    <row r="91" spans="4:38" customFormat="1" x14ac:dyDescent="0.35">
      <c r="D91" s="19"/>
      <c r="K91" s="64"/>
      <c r="L91" s="65"/>
      <c r="M91" s="66"/>
      <c r="AJ91" s="53"/>
      <c r="AK91" s="53"/>
      <c r="AL91" s="53"/>
    </row>
    <row r="92" spans="4:38" customFormat="1" x14ac:dyDescent="0.35">
      <c r="H92" s="53"/>
      <c r="K92" s="64"/>
      <c r="L92" s="65"/>
      <c r="M92" s="66"/>
      <c r="AJ92" s="53"/>
      <c r="AK92" s="53"/>
      <c r="AL92" s="53"/>
    </row>
    <row r="93" spans="4:38" customFormat="1" x14ac:dyDescent="0.35">
      <c r="H93" s="53"/>
      <c r="K93" s="64"/>
      <c r="L93" s="65"/>
      <c r="M93" s="66"/>
      <c r="AJ93" s="53"/>
      <c r="AK93" s="53"/>
      <c r="AL93" s="53"/>
    </row>
    <row r="94" spans="4:38" customFormat="1" x14ac:dyDescent="0.35">
      <c r="H94" s="53"/>
      <c r="K94" s="64"/>
      <c r="L94" s="65"/>
      <c r="M94" s="66"/>
      <c r="AJ94" s="53"/>
      <c r="AK94" s="53"/>
      <c r="AL94" s="53"/>
    </row>
    <row r="95" spans="4:38" customFormat="1" x14ac:dyDescent="0.35">
      <c r="H95" s="53"/>
      <c r="K95" s="64"/>
      <c r="L95" s="65"/>
      <c r="M95" s="66"/>
      <c r="AJ95" s="53"/>
      <c r="AK95" s="53"/>
      <c r="AL95" s="53"/>
    </row>
    <row r="96" spans="4:38" customFormat="1" x14ac:dyDescent="0.35">
      <c r="H96" s="53"/>
      <c r="K96" s="64"/>
      <c r="L96" s="65"/>
      <c r="M96" s="66"/>
      <c r="AJ96" s="53"/>
      <c r="AK96" s="53"/>
      <c r="AL96" s="53"/>
    </row>
    <row r="97" spans="8:38" customFormat="1" x14ac:dyDescent="0.35">
      <c r="H97" s="53"/>
      <c r="K97" s="64"/>
      <c r="L97" s="65"/>
      <c r="M97" s="66"/>
      <c r="AJ97" s="53"/>
      <c r="AK97" s="53"/>
      <c r="AL97" s="53"/>
    </row>
    <row r="98" spans="8:38" customFormat="1" x14ac:dyDescent="0.35">
      <c r="H98" s="53"/>
      <c r="K98" s="64"/>
      <c r="L98" s="65"/>
      <c r="M98" s="66"/>
      <c r="AJ98" s="53"/>
      <c r="AK98" s="53"/>
      <c r="AL98" s="53"/>
    </row>
    <row r="99" spans="8:38" customFormat="1" x14ac:dyDescent="0.35">
      <c r="H99" s="53"/>
      <c r="K99" s="64"/>
      <c r="L99" s="65"/>
      <c r="M99" s="66"/>
      <c r="AJ99" s="53"/>
      <c r="AK99" s="53"/>
      <c r="AL99" s="53"/>
    </row>
    <row r="100" spans="8:38" customFormat="1" x14ac:dyDescent="0.35">
      <c r="H100" s="53"/>
      <c r="K100" s="64"/>
      <c r="L100" s="65"/>
      <c r="M100" s="66"/>
      <c r="AJ100" s="53"/>
      <c r="AK100" s="53"/>
      <c r="AL100" s="53"/>
    </row>
    <row r="101" spans="8:38" customFormat="1" x14ac:dyDescent="0.35">
      <c r="H101" s="53"/>
      <c r="K101" s="64"/>
      <c r="L101" s="65"/>
      <c r="M101" s="66"/>
      <c r="AJ101" s="53"/>
      <c r="AK101" s="53"/>
      <c r="AL101" s="53"/>
    </row>
    <row r="102" spans="8:38" customFormat="1" x14ac:dyDescent="0.35">
      <c r="H102" s="53"/>
      <c r="K102" s="64"/>
      <c r="L102" s="65"/>
      <c r="M102" s="66"/>
      <c r="AJ102" s="53"/>
      <c r="AK102" s="53"/>
      <c r="AL102" s="53"/>
    </row>
    <row r="103" spans="8:38" customFormat="1" x14ac:dyDescent="0.35">
      <c r="H103" s="53"/>
      <c r="K103" s="64"/>
      <c r="L103" s="65"/>
      <c r="M103" s="66"/>
      <c r="AJ103" s="53"/>
      <c r="AK103" s="53"/>
      <c r="AL103" s="53"/>
    </row>
    <row r="104" spans="8:38" customFormat="1" x14ac:dyDescent="0.35">
      <c r="H104" s="53"/>
      <c r="K104" s="64"/>
      <c r="L104" s="65"/>
      <c r="M104" s="66"/>
      <c r="AJ104" s="53"/>
      <c r="AK104" s="53"/>
      <c r="AL104" s="53"/>
    </row>
    <row r="105" spans="8:38" customFormat="1" x14ac:dyDescent="0.35">
      <c r="H105" s="53"/>
      <c r="K105" s="64"/>
      <c r="L105" s="65"/>
      <c r="M105" s="66"/>
      <c r="AJ105" s="53"/>
      <c r="AK105" s="53"/>
      <c r="AL105" s="53"/>
    </row>
    <row r="106" spans="8:38" customFormat="1" x14ac:dyDescent="0.35">
      <c r="H106" s="53"/>
      <c r="K106" s="64"/>
      <c r="L106" s="65"/>
      <c r="M106" s="66"/>
      <c r="AJ106" s="53"/>
      <c r="AK106" s="53"/>
      <c r="AL106" s="53"/>
    </row>
    <row r="107" spans="8:38" customFormat="1" x14ac:dyDescent="0.35">
      <c r="H107" s="53"/>
      <c r="K107" s="64"/>
      <c r="L107" s="65"/>
      <c r="M107" s="66"/>
      <c r="AJ107" s="53"/>
      <c r="AK107" s="53"/>
      <c r="AL107" s="53"/>
    </row>
    <row r="108" spans="8:38" customFormat="1" x14ac:dyDescent="0.35">
      <c r="H108" s="53"/>
      <c r="K108" s="64"/>
      <c r="L108" s="65"/>
      <c r="M108" s="66"/>
      <c r="AJ108" s="53"/>
      <c r="AK108" s="53"/>
      <c r="AL108" s="53"/>
    </row>
    <row r="109" spans="8:38" customFormat="1" x14ac:dyDescent="0.35">
      <c r="H109" s="53"/>
      <c r="K109" s="64"/>
      <c r="L109" s="65"/>
      <c r="M109" s="66"/>
      <c r="AJ109" s="53"/>
      <c r="AK109" s="53"/>
      <c r="AL109" s="53"/>
    </row>
    <row r="110" spans="8:38" customFormat="1" x14ac:dyDescent="0.35">
      <c r="H110" s="53"/>
      <c r="K110" s="64"/>
      <c r="L110" s="65"/>
      <c r="M110" s="66"/>
      <c r="AJ110" s="53"/>
      <c r="AK110" s="53"/>
      <c r="AL110" s="53"/>
    </row>
    <row r="111" spans="8:38" customFormat="1" x14ac:dyDescent="0.35">
      <c r="H111" s="53"/>
      <c r="K111" s="64"/>
      <c r="L111" s="65"/>
      <c r="M111" s="66"/>
      <c r="AJ111" s="53"/>
      <c r="AK111" s="53"/>
      <c r="AL111" s="53"/>
    </row>
    <row r="112" spans="8:38" customFormat="1" x14ac:dyDescent="0.35">
      <c r="H112" s="53"/>
      <c r="K112" s="64"/>
      <c r="L112" s="65"/>
      <c r="M112" s="66"/>
      <c r="AJ112" s="53"/>
      <c r="AK112" s="53"/>
      <c r="AL112" s="53"/>
    </row>
    <row r="113" spans="8:38" customFormat="1" x14ac:dyDescent="0.35">
      <c r="H113" s="53"/>
      <c r="K113" s="64"/>
      <c r="L113" s="65"/>
      <c r="M113" s="66"/>
      <c r="AJ113" s="53"/>
      <c r="AK113" s="53"/>
      <c r="AL113" s="53"/>
    </row>
    <row r="114" spans="8:38" customFormat="1" x14ac:dyDescent="0.35">
      <c r="H114" s="53"/>
      <c r="K114" s="64"/>
      <c r="L114" s="65"/>
      <c r="M114" s="66"/>
      <c r="AJ114" s="53"/>
      <c r="AK114" s="53"/>
      <c r="AL114" s="53"/>
    </row>
    <row r="115" spans="8:38" customFormat="1" x14ac:dyDescent="0.35">
      <c r="H115" s="53"/>
      <c r="K115" s="64"/>
      <c r="L115" s="65"/>
      <c r="M115" s="66"/>
      <c r="AJ115" s="53"/>
      <c r="AK115" s="53"/>
      <c r="AL115" s="53"/>
    </row>
    <row r="116" spans="8:38" customFormat="1" x14ac:dyDescent="0.35">
      <c r="H116" s="53"/>
      <c r="K116" s="64"/>
      <c r="L116" s="65"/>
      <c r="M116" s="66"/>
      <c r="AJ116" s="53"/>
      <c r="AK116" s="53"/>
      <c r="AL116" s="53"/>
    </row>
    <row r="117" spans="8:38" customFormat="1" x14ac:dyDescent="0.35">
      <c r="H117" s="53"/>
      <c r="K117" s="64"/>
      <c r="L117" s="65"/>
      <c r="M117" s="66"/>
      <c r="AJ117" s="53"/>
      <c r="AK117" s="53"/>
      <c r="AL117" s="53"/>
    </row>
    <row r="118" spans="8:38" customFormat="1" x14ac:dyDescent="0.35">
      <c r="H118" s="53"/>
      <c r="K118" s="64"/>
      <c r="L118" s="65"/>
      <c r="M118" s="66"/>
      <c r="AJ118" s="53"/>
      <c r="AK118" s="53"/>
      <c r="AL118" s="53"/>
    </row>
    <row r="119" spans="8:38" customFormat="1" x14ac:dyDescent="0.35">
      <c r="H119" s="53"/>
      <c r="K119" s="64"/>
      <c r="L119" s="65"/>
      <c r="M119" s="66"/>
      <c r="AJ119" s="53"/>
      <c r="AK119" s="53"/>
      <c r="AL119" s="53"/>
    </row>
    <row r="120" spans="8:38" customFormat="1" x14ac:dyDescent="0.35">
      <c r="H120" s="53"/>
      <c r="K120" s="64"/>
      <c r="L120" s="65"/>
      <c r="M120" s="66"/>
      <c r="AJ120" s="53"/>
      <c r="AK120" s="53"/>
      <c r="AL120" s="53"/>
    </row>
    <row r="121" spans="8:38" customFormat="1" x14ac:dyDescent="0.35">
      <c r="H121" s="53"/>
      <c r="K121" s="64"/>
      <c r="L121" s="65"/>
      <c r="M121" s="66"/>
      <c r="AJ121" s="53"/>
      <c r="AK121" s="53"/>
      <c r="AL121" s="53"/>
    </row>
    <row r="122" spans="8:38" customFormat="1" x14ac:dyDescent="0.35">
      <c r="H122" s="53"/>
      <c r="K122" s="64"/>
      <c r="L122" s="65"/>
      <c r="M122" s="66"/>
      <c r="AJ122" s="53"/>
      <c r="AK122" s="53"/>
      <c r="AL122" s="53"/>
    </row>
    <row r="123" spans="8:38" customFormat="1" x14ac:dyDescent="0.35">
      <c r="H123" s="53"/>
      <c r="K123" s="64"/>
      <c r="L123" s="65"/>
      <c r="M123" s="66"/>
      <c r="AJ123" s="53"/>
      <c r="AK123" s="53"/>
      <c r="AL123" s="53"/>
    </row>
    <row r="124" spans="8:38" customFormat="1" x14ac:dyDescent="0.35">
      <c r="H124" s="53"/>
      <c r="K124" s="64"/>
      <c r="L124" s="65"/>
      <c r="M124" s="66"/>
      <c r="AJ124" s="53"/>
      <c r="AK124" s="53"/>
      <c r="AL124" s="53"/>
    </row>
    <row r="125" spans="8:38" customFormat="1" x14ac:dyDescent="0.35">
      <c r="H125" s="53"/>
      <c r="K125" s="64"/>
      <c r="L125" s="65"/>
      <c r="M125" s="66"/>
      <c r="AJ125" s="53"/>
      <c r="AK125" s="53"/>
      <c r="AL125" s="53"/>
    </row>
    <row r="126" spans="8:38" customFormat="1" x14ac:dyDescent="0.35">
      <c r="H126" s="53"/>
      <c r="K126" s="64"/>
      <c r="L126" s="65"/>
      <c r="M126" s="66"/>
      <c r="AJ126" s="53"/>
      <c r="AK126" s="53"/>
      <c r="AL126" s="53"/>
    </row>
    <row r="127" spans="8:38" customFormat="1" x14ac:dyDescent="0.35">
      <c r="H127" s="53"/>
      <c r="K127" s="64"/>
      <c r="L127" s="65"/>
      <c r="M127" s="66"/>
      <c r="AJ127" s="53"/>
      <c r="AK127" s="53"/>
      <c r="AL127" s="53"/>
    </row>
    <row r="128" spans="8:38" customFormat="1" x14ac:dyDescent="0.35">
      <c r="H128" s="53"/>
      <c r="K128" s="64"/>
      <c r="L128" s="65"/>
      <c r="M128" s="66"/>
      <c r="AJ128" s="53"/>
      <c r="AK128" s="53"/>
      <c r="AL128" s="53"/>
    </row>
    <row r="129" spans="8:38" customFormat="1" x14ac:dyDescent="0.35">
      <c r="H129" s="53"/>
      <c r="K129" s="64"/>
      <c r="L129" s="65"/>
      <c r="M129" s="66"/>
      <c r="AJ129" s="53"/>
      <c r="AK129" s="53"/>
      <c r="AL129" s="53"/>
    </row>
    <row r="130" spans="8:38" customFormat="1" x14ac:dyDescent="0.35">
      <c r="H130" s="53"/>
      <c r="K130" s="64"/>
      <c r="L130" s="65"/>
      <c r="M130" s="66"/>
      <c r="AJ130" s="53"/>
      <c r="AK130" s="53"/>
      <c r="AL130" s="53"/>
    </row>
    <row r="131" spans="8:38" customFormat="1" x14ac:dyDescent="0.35">
      <c r="H131" s="53"/>
      <c r="K131" s="64"/>
      <c r="L131" s="65"/>
      <c r="M131" s="66"/>
      <c r="AJ131" s="53"/>
      <c r="AK131" s="53"/>
      <c r="AL131" s="53"/>
    </row>
    <row r="132" spans="8:38" customFormat="1" x14ac:dyDescent="0.35">
      <c r="H132" s="53"/>
      <c r="K132" s="64"/>
      <c r="L132" s="65"/>
      <c r="M132" s="66"/>
      <c r="AJ132" s="53"/>
      <c r="AK132" s="53"/>
      <c r="AL132" s="53"/>
    </row>
    <row r="133" spans="8:38" customFormat="1" x14ac:dyDescent="0.35">
      <c r="H133" s="53"/>
      <c r="K133" s="64"/>
      <c r="L133" s="65"/>
      <c r="M133" s="66"/>
      <c r="AJ133" s="53"/>
      <c r="AK133" s="53"/>
      <c r="AL133" s="53"/>
    </row>
    <row r="134" spans="8:38" customFormat="1" x14ac:dyDescent="0.35">
      <c r="H134" s="53"/>
      <c r="K134" s="64"/>
      <c r="L134" s="65"/>
      <c r="M134" s="66"/>
      <c r="AJ134" s="53"/>
      <c r="AK134" s="53"/>
      <c r="AL134" s="53"/>
    </row>
    <row r="135" spans="8:38" customFormat="1" x14ac:dyDescent="0.35">
      <c r="H135" s="53"/>
      <c r="K135" s="64"/>
      <c r="L135" s="65"/>
      <c r="M135" s="66"/>
      <c r="AJ135" s="53"/>
      <c r="AK135" s="53"/>
      <c r="AL135" s="53"/>
    </row>
    <row r="136" spans="8:38" customFormat="1" x14ac:dyDescent="0.35">
      <c r="H136" s="53"/>
      <c r="K136" s="64"/>
      <c r="L136" s="65"/>
      <c r="M136" s="66"/>
      <c r="AJ136" s="53"/>
      <c r="AK136" s="53"/>
      <c r="AL136" s="53"/>
    </row>
    <row r="137" spans="8:38" customFormat="1" x14ac:dyDescent="0.35">
      <c r="H137" s="53"/>
      <c r="K137" s="64"/>
      <c r="L137" s="65"/>
      <c r="M137" s="66"/>
      <c r="AJ137" s="53"/>
      <c r="AK137" s="53"/>
      <c r="AL137" s="53"/>
    </row>
    <row r="138" spans="8:38" customFormat="1" x14ac:dyDescent="0.35">
      <c r="H138" s="53"/>
      <c r="K138" s="64"/>
      <c r="L138" s="65"/>
      <c r="M138" s="66"/>
      <c r="AJ138" s="53"/>
      <c r="AK138" s="53"/>
      <c r="AL138" s="53"/>
    </row>
    <row r="139" spans="8:38" customFormat="1" x14ac:dyDescent="0.35">
      <c r="H139" s="53"/>
      <c r="K139" s="64"/>
      <c r="L139" s="65"/>
      <c r="M139" s="66"/>
      <c r="AJ139" s="53"/>
      <c r="AK139" s="53"/>
      <c r="AL139" s="53"/>
    </row>
    <row r="140" spans="8:38" customFormat="1" x14ac:dyDescent="0.35">
      <c r="H140" s="53"/>
      <c r="K140" s="64"/>
      <c r="L140" s="65"/>
      <c r="M140" s="66"/>
      <c r="AJ140" s="53"/>
      <c r="AK140" s="53"/>
      <c r="AL140" s="53"/>
    </row>
    <row r="141" spans="8:38" customFormat="1" x14ac:dyDescent="0.35">
      <c r="H141" s="53"/>
      <c r="K141" s="64"/>
      <c r="L141" s="65"/>
      <c r="M141" s="66"/>
      <c r="AJ141" s="53"/>
      <c r="AK141" s="53"/>
      <c r="AL141" s="53"/>
    </row>
    <row r="142" spans="8:38" customFormat="1" x14ac:dyDescent="0.35">
      <c r="H142" s="53"/>
      <c r="K142" s="64"/>
      <c r="L142" s="65"/>
      <c r="M142" s="66"/>
      <c r="AJ142" s="53"/>
      <c r="AK142" s="53"/>
      <c r="AL142" s="53"/>
    </row>
    <row r="143" spans="8:38" customFormat="1" x14ac:dyDescent="0.35">
      <c r="H143" s="53"/>
      <c r="K143" s="64"/>
      <c r="L143" s="65"/>
      <c r="M143" s="66"/>
      <c r="AJ143" s="53"/>
      <c r="AK143" s="53"/>
      <c r="AL143" s="53"/>
    </row>
    <row r="144" spans="8:38" customFormat="1" x14ac:dyDescent="0.35">
      <c r="H144" s="53"/>
      <c r="K144" s="64"/>
      <c r="L144" s="65"/>
      <c r="M144" s="66"/>
      <c r="AJ144" s="53"/>
      <c r="AK144" s="53"/>
      <c r="AL144" s="53"/>
    </row>
    <row r="145" spans="1:73" customFormat="1" x14ac:dyDescent="0.35">
      <c r="H145" s="53"/>
      <c r="K145" s="64"/>
      <c r="L145" s="65"/>
      <c r="M145" s="66"/>
      <c r="AJ145" s="53"/>
      <c r="AK145" s="53"/>
      <c r="AL145" s="53"/>
    </row>
    <row r="146" spans="1:73" customFormat="1" x14ac:dyDescent="0.35">
      <c r="H146" s="53"/>
      <c r="K146" s="64"/>
      <c r="L146" s="65"/>
      <c r="M146" s="66"/>
      <c r="AJ146" s="53"/>
      <c r="AK146" s="53"/>
      <c r="AL146" s="53"/>
    </row>
    <row r="147" spans="1:73" customFormat="1" x14ac:dyDescent="0.35">
      <c r="H147" s="53"/>
      <c r="K147" s="64"/>
      <c r="L147" s="65"/>
      <c r="M147" s="66"/>
      <c r="AJ147" s="53"/>
      <c r="AK147" s="53"/>
      <c r="AL147" s="53"/>
    </row>
    <row r="148" spans="1:73" customFormat="1" x14ac:dyDescent="0.35">
      <c r="H148" s="53"/>
      <c r="K148" s="64"/>
      <c r="L148" s="65"/>
      <c r="M148" s="66"/>
      <c r="AJ148" s="53"/>
      <c r="AK148" s="53"/>
      <c r="AL148" s="53"/>
    </row>
    <row r="149" spans="1:73" customFormat="1" x14ac:dyDescent="0.35">
      <c r="H149" s="53"/>
      <c r="K149" s="64"/>
      <c r="L149" s="65"/>
      <c r="M149" s="66"/>
      <c r="AJ149" s="53"/>
      <c r="AK149" s="53"/>
      <c r="AL149" s="53"/>
    </row>
    <row r="150" spans="1:73" customFormat="1" x14ac:dyDescent="0.35">
      <c r="H150" s="53"/>
      <c r="K150" s="64"/>
      <c r="L150" s="65"/>
      <c r="M150" s="66"/>
      <c r="AJ150" s="53"/>
      <c r="AK150" s="53"/>
      <c r="AL150" s="53"/>
    </row>
    <row r="151" spans="1:73" customFormat="1" x14ac:dyDescent="0.35">
      <c r="H151" s="53"/>
      <c r="K151" s="64"/>
      <c r="L151" s="65"/>
      <c r="M151" s="66"/>
      <c r="AJ151" s="53"/>
      <c r="AK151" s="53"/>
      <c r="AL151" s="53"/>
    </row>
    <row r="152" spans="1:73" customFormat="1" x14ac:dyDescent="0.35">
      <c r="H152" s="53"/>
      <c r="K152" s="64"/>
      <c r="L152" s="65"/>
      <c r="M152" s="66"/>
      <c r="AJ152" s="53"/>
      <c r="AK152" s="53"/>
      <c r="AL152" s="53"/>
    </row>
    <row r="153" spans="1:73" customFormat="1" x14ac:dyDescent="0.35">
      <c r="H153" s="53"/>
      <c r="K153" s="64"/>
      <c r="L153" s="65"/>
      <c r="M153" s="66"/>
      <c r="AJ153" s="53"/>
      <c r="AK153" s="53"/>
      <c r="AL153" s="53"/>
    </row>
    <row r="154" spans="1:73" customFormat="1" x14ac:dyDescent="0.35">
      <c r="H154" s="53"/>
      <c r="K154" s="64"/>
      <c r="L154" s="65"/>
      <c r="M154" s="66"/>
      <c r="AJ154" s="53"/>
      <c r="AK154" s="53"/>
      <c r="AL154" s="53"/>
    </row>
    <row r="155" spans="1:73" customFormat="1" x14ac:dyDescent="0.35">
      <c r="H155" s="53"/>
      <c r="K155" s="64"/>
      <c r="L155" s="65"/>
      <c r="M155" s="66"/>
      <c r="AJ155" s="53"/>
      <c r="AK155" s="53"/>
      <c r="AL155" s="53"/>
    </row>
    <row r="156" spans="1:73" s="43" customFormat="1" x14ac:dyDescent="0.35">
      <c r="A156"/>
      <c r="B156" s="42"/>
      <c r="H156" s="58"/>
      <c r="K156" s="59"/>
      <c r="L156" s="60"/>
      <c r="M156" s="61"/>
      <c r="AE156" s="43" t="str">
        <f t="shared" ref="AE156:AE176" si="6">IF(Y156&lt;&gt;"",Y156,IF(X156&lt;&gt;"",X156,IF(W156&lt;&gt;"",W156,IF(V156&lt;&gt;"",V156,IF(U156&lt;&gt;"",U156,IF(T156&lt;&gt;"",T156,IF(S156&lt;&gt;"",S156,IF(R156&lt;&gt;"",R156,IF(Q156&lt;&gt;"",Q156,IF(P156&lt;&gt;"",P156,"No Data"))))))))))</f>
        <v>No Data</v>
      </c>
      <c r="AF156" s="43" t="str">
        <f t="shared" ref="AF156:AF181" si="7">IF(AE156="No Data","No Flag",IF(AE156&gt;M156,"RED",IF(AE156&lt;J156,"GREEN","YELLOW")))</f>
        <v>No Flag</v>
      </c>
      <c r="AJ156" s="58"/>
      <c r="AK156" s="58"/>
      <c r="AL156" s="58"/>
      <c r="AN156" s="44"/>
      <c r="AO156" s="32"/>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s="33"/>
    </row>
    <row r="157" spans="1:73" x14ac:dyDescent="0.35">
      <c r="AE157" s="14" t="str">
        <f t="shared" si="6"/>
        <v>No Data</v>
      </c>
      <c r="AF157" s="14" t="str">
        <f t="shared" si="7"/>
        <v>No Flag</v>
      </c>
    </row>
    <row r="158" spans="1:73" x14ac:dyDescent="0.35">
      <c r="AE158" s="14" t="str">
        <f t="shared" si="6"/>
        <v>No Data</v>
      </c>
      <c r="AF158" s="14" t="str">
        <f t="shared" si="7"/>
        <v>No Flag</v>
      </c>
    </row>
    <row r="159" spans="1:73" x14ac:dyDescent="0.35">
      <c r="AE159" s="14" t="str">
        <f t="shared" si="6"/>
        <v>No Data</v>
      </c>
      <c r="AF159" s="14" t="str">
        <f t="shared" si="7"/>
        <v>No Flag</v>
      </c>
    </row>
    <row r="160" spans="1:73" x14ac:dyDescent="0.35">
      <c r="AE160" s="14" t="str">
        <f t="shared" si="6"/>
        <v>No Data</v>
      </c>
      <c r="AF160" s="14" t="str">
        <f t="shared" si="7"/>
        <v>No Flag</v>
      </c>
    </row>
    <row r="161" spans="31:32" x14ac:dyDescent="0.35">
      <c r="AE161" s="14" t="str">
        <f t="shared" si="6"/>
        <v>No Data</v>
      </c>
      <c r="AF161" s="14" t="str">
        <f t="shared" si="7"/>
        <v>No Flag</v>
      </c>
    </row>
    <row r="162" spans="31:32" x14ac:dyDescent="0.35">
      <c r="AE162" s="14" t="str">
        <f t="shared" si="6"/>
        <v>No Data</v>
      </c>
      <c r="AF162" s="14" t="str">
        <f t="shared" si="7"/>
        <v>No Flag</v>
      </c>
    </row>
    <row r="163" spans="31:32" x14ac:dyDescent="0.35">
      <c r="AE163" s="14" t="str">
        <f t="shared" si="6"/>
        <v>No Data</v>
      </c>
      <c r="AF163" s="14" t="str">
        <f t="shared" si="7"/>
        <v>No Flag</v>
      </c>
    </row>
    <row r="164" spans="31:32" x14ac:dyDescent="0.35">
      <c r="AE164" s="14" t="str">
        <f t="shared" si="6"/>
        <v>No Data</v>
      </c>
      <c r="AF164" s="14" t="str">
        <f t="shared" si="7"/>
        <v>No Flag</v>
      </c>
    </row>
    <row r="165" spans="31:32" x14ac:dyDescent="0.35">
      <c r="AE165" s="14" t="str">
        <f t="shared" si="6"/>
        <v>No Data</v>
      </c>
      <c r="AF165" s="14" t="str">
        <f t="shared" si="7"/>
        <v>No Flag</v>
      </c>
    </row>
    <row r="166" spans="31:32" x14ac:dyDescent="0.35">
      <c r="AE166" s="14" t="str">
        <f t="shared" si="6"/>
        <v>No Data</v>
      </c>
      <c r="AF166" s="14" t="str">
        <f t="shared" si="7"/>
        <v>No Flag</v>
      </c>
    </row>
    <row r="167" spans="31:32" x14ac:dyDescent="0.35">
      <c r="AE167" s="14" t="str">
        <f t="shared" si="6"/>
        <v>No Data</v>
      </c>
      <c r="AF167" s="14" t="str">
        <f t="shared" si="7"/>
        <v>No Flag</v>
      </c>
    </row>
    <row r="168" spans="31:32" x14ac:dyDescent="0.35">
      <c r="AE168" s="14" t="str">
        <f t="shared" si="6"/>
        <v>No Data</v>
      </c>
      <c r="AF168" s="14" t="str">
        <f t="shared" si="7"/>
        <v>No Flag</v>
      </c>
    </row>
    <row r="169" spans="31:32" x14ac:dyDescent="0.35">
      <c r="AE169" s="14" t="str">
        <f t="shared" si="6"/>
        <v>No Data</v>
      </c>
      <c r="AF169" s="14" t="str">
        <f t="shared" si="7"/>
        <v>No Flag</v>
      </c>
    </row>
    <row r="170" spans="31:32" x14ac:dyDescent="0.35">
      <c r="AE170" s="14" t="str">
        <f t="shared" si="6"/>
        <v>No Data</v>
      </c>
      <c r="AF170" s="14" t="str">
        <f t="shared" si="7"/>
        <v>No Flag</v>
      </c>
    </row>
    <row r="171" spans="31:32" x14ac:dyDescent="0.35">
      <c r="AE171" s="14" t="str">
        <f t="shared" si="6"/>
        <v>No Data</v>
      </c>
      <c r="AF171" s="14" t="str">
        <f t="shared" si="7"/>
        <v>No Flag</v>
      </c>
    </row>
    <row r="172" spans="31:32" x14ac:dyDescent="0.35">
      <c r="AE172" s="14" t="str">
        <f t="shared" si="6"/>
        <v>No Data</v>
      </c>
      <c r="AF172" s="14" t="str">
        <f t="shared" si="7"/>
        <v>No Flag</v>
      </c>
    </row>
    <row r="173" spans="31:32" x14ac:dyDescent="0.35">
      <c r="AE173" s="14" t="str">
        <f t="shared" si="6"/>
        <v>No Data</v>
      </c>
      <c r="AF173" s="14" t="str">
        <f t="shared" si="7"/>
        <v>No Flag</v>
      </c>
    </row>
    <row r="174" spans="31:32" x14ac:dyDescent="0.35">
      <c r="AE174" s="14" t="str">
        <f t="shared" si="6"/>
        <v>No Data</v>
      </c>
      <c r="AF174" s="14" t="str">
        <f t="shared" si="7"/>
        <v>No Flag</v>
      </c>
    </row>
    <row r="175" spans="31:32" x14ac:dyDescent="0.35">
      <c r="AE175" s="14" t="str">
        <f t="shared" si="6"/>
        <v>No Data</v>
      </c>
      <c r="AF175" s="14" t="str">
        <f t="shared" si="7"/>
        <v>No Flag</v>
      </c>
    </row>
    <row r="176" spans="31:32" x14ac:dyDescent="0.35">
      <c r="AE176" s="14" t="str">
        <f t="shared" si="6"/>
        <v>No Data</v>
      </c>
      <c r="AF176" s="14" t="str">
        <f t="shared" si="7"/>
        <v>No Flag</v>
      </c>
    </row>
    <row r="177" spans="31:32" x14ac:dyDescent="0.35">
      <c r="AE177" s="14" t="str">
        <f t="shared" ref="AE177:AE240" si="8">IF(Y177&lt;&gt;"",Y177,IF(X177&lt;&gt;"",X177,IF(W177&lt;&gt;"",W177,IF(V177&lt;&gt;"",V177,IF(U177&lt;&gt;"",U177,IF(T177&lt;&gt;"",T177,IF(S177&lt;&gt;"",S177,IF(R177&lt;&gt;"",R177,IF(Q177&lt;&gt;"",Q177,IF(P177&lt;&gt;"",P177,"No Data"))))))))))</f>
        <v>No Data</v>
      </c>
      <c r="AF177" s="14" t="str">
        <f t="shared" si="7"/>
        <v>No Flag</v>
      </c>
    </row>
    <row r="178" spans="31:32" x14ac:dyDescent="0.35">
      <c r="AE178" s="14" t="str">
        <f t="shared" si="8"/>
        <v>No Data</v>
      </c>
      <c r="AF178" s="14" t="str">
        <f t="shared" si="7"/>
        <v>No Flag</v>
      </c>
    </row>
    <row r="179" spans="31:32" x14ac:dyDescent="0.35">
      <c r="AE179" s="14" t="str">
        <f t="shared" si="8"/>
        <v>No Data</v>
      </c>
      <c r="AF179" s="14" t="str">
        <f t="shared" si="7"/>
        <v>No Flag</v>
      </c>
    </row>
    <row r="180" spans="31:32" x14ac:dyDescent="0.35">
      <c r="AE180" s="14" t="str">
        <f t="shared" si="8"/>
        <v>No Data</v>
      </c>
      <c r="AF180" s="14" t="str">
        <f t="shared" si="7"/>
        <v>No Flag</v>
      </c>
    </row>
    <row r="181" spans="31:32" x14ac:dyDescent="0.35">
      <c r="AE181" s="14" t="str">
        <f t="shared" si="8"/>
        <v>No Data</v>
      </c>
      <c r="AF181" s="14" t="str">
        <f t="shared" si="7"/>
        <v>No Flag</v>
      </c>
    </row>
    <row r="182" spans="31:32" x14ac:dyDescent="0.35">
      <c r="AE182" s="14" t="str">
        <f t="shared" si="8"/>
        <v>No Data</v>
      </c>
      <c r="AF182" s="14" t="str">
        <f t="shared" ref="AF182:AF245" si="9">IF(AE182="No Data","No Flag",IF(AE182&gt;M182,"RED",IF(AE182&lt;J182,"GREEN","YELLOW")))</f>
        <v>No Flag</v>
      </c>
    </row>
    <row r="183" spans="31:32" x14ac:dyDescent="0.35">
      <c r="AE183" s="14" t="str">
        <f t="shared" si="8"/>
        <v>No Data</v>
      </c>
      <c r="AF183" s="14" t="str">
        <f t="shared" si="9"/>
        <v>No Flag</v>
      </c>
    </row>
    <row r="184" spans="31:32" x14ac:dyDescent="0.35">
      <c r="AE184" s="14" t="str">
        <f t="shared" si="8"/>
        <v>No Data</v>
      </c>
      <c r="AF184" s="14" t="str">
        <f t="shared" si="9"/>
        <v>No Flag</v>
      </c>
    </row>
    <row r="185" spans="31:32" x14ac:dyDescent="0.35">
      <c r="AE185" s="14" t="str">
        <f t="shared" si="8"/>
        <v>No Data</v>
      </c>
      <c r="AF185" s="14" t="str">
        <f t="shared" si="9"/>
        <v>No Flag</v>
      </c>
    </row>
    <row r="186" spans="31:32" x14ac:dyDescent="0.35">
      <c r="AE186" s="14" t="str">
        <f t="shared" si="8"/>
        <v>No Data</v>
      </c>
      <c r="AF186" s="14" t="str">
        <f t="shared" si="9"/>
        <v>No Flag</v>
      </c>
    </row>
    <row r="187" spans="31:32" x14ac:dyDescent="0.35">
      <c r="AE187" s="14" t="str">
        <f t="shared" si="8"/>
        <v>No Data</v>
      </c>
      <c r="AF187" s="14" t="str">
        <f t="shared" si="9"/>
        <v>No Flag</v>
      </c>
    </row>
    <row r="188" spans="31:32" x14ac:dyDescent="0.35">
      <c r="AE188" s="14" t="str">
        <f t="shared" si="8"/>
        <v>No Data</v>
      </c>
      <c r="AF188" s="14" t="str">
        <f t="shared" si="9"/>
        <v>No Flag</v>
      </c>
    </row>
    <row r="189" spans="31:32" x14ac:dyDescent="0.35">
      <c r="AE189" s="14" t="str">
        <f t="shared" si="8"/>
        <v>No Data</v>
      </c>
      <c r="AF189" s="14" t="str">
        <f t="shared" si="9"/>
        <v>No Flag</v>
      </c>
    </row>
    <row r="190" spans="31:32" x14ac:dyDescent="0.35">
      <c r="AE190" s="14" t="str">
        <f t="shared" si="8"/>
        <v>No Data</v>
      </c>
      <c r="AF190" s="14" t="str">
        <f t="shared" si="9"/>
        <v>No Flag</v>
      </c>
    </row>
    <row r="191" spans="31:32" x14ac:dyDescent="0.35">
      <c r="AE191" s="14" t="str">
        <f t="shared" si="8"/>
        <v>No Data</v>
      </c>
      <c r="AF191" s="14" t="str">
        <f t="shared" si="9"/>
        <v>No Flag</v>
      </c>
    </row>
    <row r="192" spans="31:32" x14ac:dyDescent="0.35">
      <c r="AE192" s="14" t="str">
        <f t="shared" si="8"/>
        <v>No Data</v>
      </c>
      <c r="AF192" s="14" t="str">
        <f t="shared" si="9"/>
        <v>No Flag</v>
      </c>
    </row>
    <row r="193" spans="31:32" x14ac:dyDescent="0.35">
      <c r="AE193" s="14" t="str">
        <f t="shared" si="8"/>
        <v>No Data</v>
      </c>
      <c r="AF193" s="14" t="str">
        <f t="shared" si="9"/>
        <v>No Flag</v>
      </c>
    </row>
    <row r="194" spans="31:32" x14ac:dyDescent="0.35">
      <c r="AE194" s="14" t="str">
        <f t="shared" si="8"/>
        <v>No Data</v>
      </c>
      <c r="AF194" s="14" t="str">
        <f t="shared" si="9"/>
        <v>No Flag</v>
      </c>
    </row>
    <row r="195" spans="31:32" x14ac:dyDescent="0.35">
      <c r="AE195" s="14" t="str">
        <f t="shared" si="8"/>
        <v>No Data</v>
      </c>
      <c r="AF195" s="14" t="str">
        <f t="shared" si="9"/>
        <v>No Flag</v>
      </c>
    </row>
    <row r="196" spans="31:32" x14ac:dyDescent="0.35">
      <c r="AE196" s="14" t="str">
        <f t="shared" si="8"/>
        <v>No Data</v>
      </c>
      <c r="AF196" s="14" t="str">
        <f t="shared" si="9"/>
        <v>No Flag</v>
      </c>
    </row>
    <row r="197" spans="31:32" x14ac:dyDescent="0.35">
      <c r="AE197" s="14" t="str">
        <f t="shared" si="8"/>
        <v>No Data</v>
      </c>
      <c r="AF197" s="14" t="str">
        <f t="shared" si="9"/>
        <v>No Flag</v>
      </c>
    </row>
    <row r="198" spans="31:32" x14ac:dyDescent="0.35">
      <c r="AE198" s="14" t="str">
        <f t="shared" si="8"/>
        <v>No Data</v>
      </c>
      <c r="AF198" s="14" t="str">
        <f t="shared" si="9"/>
        <v>No Flag</v>
      </c>
    </row>
    <row r="199" spans="31:32" x14ac:dyDescent="0.35">
      <c r="AE199" s="14" t="str">
        <f t="shared" si="8"/>
        <v>No Data</v>
      </c>
      <c r="AF199" s="14" t="str">
        <f t="shared" si="9"/>
        <v>No Flag</v>
      </c>
    </row>
    <row r="200" spans="31:32" x14ac:dyDescent="0.35">
      <c r="AE200" s="14" t="str">
        <f t="shared" si="8"/>
        <v>No Data</v>
      </c>
      <c r="AF200" s="14" t="str">
        <f t="shared" si="9"/>
        <v>No Flag</v>
      </c>
    </row>
    <row r="201" spans="31:32" x14ac:dyDescent="0.35">
      <c r="AE201" s="14" t="str">
        <f t="shared" si="8"/>
        <v>No Data</v>
      </c>
      <c r="AF201" s="14" t="str">
        <f t="shared" si="9"/>
        <v>No Flag</v>
      </c>
    </row>
    <row r="202" spans="31:32" x14ac:dyDescent="0.35">
      <c r="AE202" s="14" t="str">
        <f t="shared" si="8"/>
        <v>No Data</v>
      </c>
      <c r="AF202" s="14" t="str">
        <f t="shared" si="9"/>
        <v>No Flag</v>
      </c>
    </row>
    <row r="203" spans="31:32" x14ac:dyDescent="0.35">
      <c r="AE203" s="14" t="str">
        <f t="shared" si="8"/>
        <v>No Data</v>
      </c>
      <c r="AF203" s="14" t="str">
        <f t="shared" si="9"/>
        <v>No Flag</v>
      </c>
    </row>
    <row r="204" spans="31:32" x14ac:dyDescent="0.35">
      <c r="AE204" s="14" t="str">
        <f t="shared" si="8"/>
        <v>No Data</v>
      </c>
      <c r="AF204" s="14" t="str">
        <f t="shared" si="9"/>
        <v>No Flag</v>
      </c>
    </row>
    <row r="205" spans="31:32" x14ac:dyDescent="0.35">
      <c r="AE205" s="14" t="str">
        <f t="shared" si="8"/>
        <v>No Data</v>
      </c>
      <c r="AF205" s="14" t="str">
        <f t="shared" si="9"/>
        <v>No Flag</v>
      </c>
    </row>
    <row r="206" spans="31:32" x14ac:dyDescent="0.35">
      <c r="AE206" s="14" t="str">
        <f t="shared" si="8"/>
        <v>No Data</v>
      </c>
      <c r="AF206" s="14" t="str">
        <f t="shared" si="9"/>
        <v>No Flag</v>
      </c>
    </row>
    <row r="207" spans="31:32" x14ac:dyDescent="0.35">
      <c r="AE207" s="14" t="str">
        <f t="shared" si="8"/>
        <v>No Data</v>
      </c>
      <c r="AF207" s="14" t="str">
        <f t="shared" si="9"/>
        <v>No Flag</v>
      </c>
    </row>
    <row r="208" spans="31:32" x14ac:dyDescent="0.35">
      <c r="AE208" s="14" t="str">
        <f t="shared" si="8"/>
        <v>No Data</v>
      </c>
      <c r="AF208" s="14" t="str">
        <f t="shared" si="9"/>
        <v>No Flag</v>
      </c>
    </row>
    <row r="209" spans="31:32" x14ac:dyDescent="0.35">
      <c r="AE209" s="14" t="str">
        <f t="shared" si="8"/>
        <v>No Data</v>
      </c>
      <c r="AF209" s="14" t="str">
        <f t="shared" si="9"/>
        <v>No Flag</v>
      </c>
    </row>
    <row r="210" spans="31:32" x14ac:dyDescent="0.35">
      <c r="AE210" s="14" t="str">
        <f t="shared" si="8"/>
        <v>No Data</v>
      </c>
      <c r="AF210" s="14" t="str">
        <f t="shared" si="9"/>
        <v>No Flag</v>
      </c>
    </row>
    <row r="211" spans="31:32" x14ac:dyDescent="0.35">
      <c r="AE211" s="14" t="str">
        <f t="shared" si="8"/>
        <v>No Data</v>
      </c>
      <c r="AF211" s="14" t="str">
        <f t="shared" si="9"/>
        <v>No Flag</v>
      </c>
    </row>
    <row r="212" spans="31:32" x14ac:dyDescent="0.35">
      <c r="AE212" s="14" t="str">
        <f t="shared" si="8"/>
        <v>No Data</v>
      </c>
      <c r="AF212" s="14" t="str">
        <f t="shared" si="9"/>
        <v>No Flag</v>
      </c>
    </row>
    <row r="213" spans="31:32" x14ac:dyDescent="0.35">
      <c r="AE213" s="14" t="str">
        <f t="shared" si="8"/>
        <v>No Data</v>
      </c>
      <c r="AF213" s="14" t="str">
        <f t="shared" si="9"/>
        <v>No Flag</v>
      </c>
    </row>
    <row r="214" spans="31:32" x14ac:dyDescent="0.35">
      <c r="AE214" s="14" t="str">
        <f t="shared" si="8"/>
        <v>No Data</v>
      </c>
      <c r="AF214" s="14" t="str">
        <f t="shared" si="9"/>
        <v>No Flag</v>
      </c>
    </row>
    <row r="215" spans="31:32" x14ac:dyDescent="0.35">
      <c r="AE215" s="14" t="str">
        <f t="shared" si="8"/>
        <v>No Data</v>
      </c>
      <c r="AF215" s="14" t="str">
        <f t="shared" si="9"/>
        <v>No Flag</v>
      </c>
    </row>
    <row r="216" spans="31:32" x14ac:dyDescent="0.35">
      <c r="AE216" s="14" t="str">
        <f t="shared" si="8"/>
        <v>No Data</v>
      </c>
      <c r="AF216" s="14" t="str">
        <f t="shared" si="9"/>
        <v>No Flag</v>
      </c>
    </row>
    <row r="217" spans="31:32" x14ac:dyDescent="0.35">
      <c r="AE217" s="14" t="str">
        <f t="shared" si="8"/>
        <v>No Data</v>
      </c>
      <c r="AF217" s="14" t="str">
        <f t="shared" si="9"/>
        <v>No Flag</v>
      </c>
    </row>
    <row r="218" spans="31:32" x14ac:dyDescent="0.35">
      <c r="AE218" s="14" t="str">
        <f t="shared" si="8"/>
        <v>No Data</v>
      </c>
      <c r="AF218" s="14" t="str">
        <f t="shared" si="9"/>
        <v>No Flag</v>
      </c>
    </row>
    <row r="219" spans="31:32" x14ac:dyDescent="0.35">
      <c r="AE219" s="14" t="str">
        <f t="shared" si="8"/>
        <v>No Data</v>
      </c>
      <c r="AF219" s="14" t="str">
        <f t="shared" si="9"/>
        <v>No Flag</v>
      </c>
    </row>
    <row r="220" spans="31:32" x14ac:dyDescent="0.35">
      <c r="AE220" s="14" t="str">
        <f t="shared" si="8"/>
        <v>No Data</v>
      </c>
      <c r="AF220" s="14" t="str">
        <f t="shared" si="9"/>
        <v>No Flag</v>
      </c>
    </row>
    <row r="221" spans="31:32" x14ac:dyDescent="0.35">
      <c r="AE221" s="14" t="str">
        <f t="shared" si="8"/>
        <v>No Data</v>
      </c>
      <c r="AF221" s="14" t="str">
        <f t="shared" si="9"/>
        <v>No Flag</v>
      </c>
    </row>
    <row r="222" spans="31:32" x14ac:dyDescent="0.35">
      <c r="AE222" s="14" t="str">
        <f t="shared" si="8"/>
        <v>No Data</v>
      </c>
      <c r="AF222" s="14" t="str">
        <f t="shared" si="9"/>
        <v>No Flag</v>
      </c>
    </row>
    <row r="223" spans="31:32" x14ac:dyDescent="0.35">
      <c r="AE223" s="14" t="str">
        <f t="shared" si="8"/>
        <v>No Data</v>
      </c>
      <c r="AF223" s="14" t="str">
        <f t="shared" si="9"/>
        <v>No Flag</v>
      </c>
    </row>
    <row r="224" spans="31:32" x14ac:dyDescent="0.35">
      <c r="AE224" s="14" t="str">
        <f t="shared" si="8"/>
        <v>No Data</v>
      </c>
      <c r="AF224" s="14" t="str">
        <f t="shared" si="9"/>
        <v>No Flag</v>
      </c>
    </row>
    <row r="225" spans="31:32" x14ac:dyDescent="0.35">
      <c r="AE225" s="14" t="str">
        <f t="shared" si="8"/>
        <v>No Data</v>
      </c>
      <c r="AF225" s="14" t="str">
        <f t="shared" si="9"/>
        <v>No Flag</v>
      </c>
    </row>
    <row r="226" spans="31:32" x14ac:dyDescent="0.35">
      <c r="AE226" s="14" t="str">
        <f t="shared" si="8"/>
        <v>No Data</v>
      </c>
      <c r="AF226" s="14" t="str">
        <f t="shared" si="9"/>
        <v>No Flag</v>
      </c>
    </row>
    <row r="227" spans="31:32" x14ac:dyDescent="0.35">
      <c r="AE227" s="14" t="str">
        <f t="shared" si="8"/>
        <v>No Data</v>
      </c>
      <c r="AF227" s="14" t="str">
        <f t="shared" si="9"/>
        <v>No Flag</v>
      </c>
    </row>
    <row r="228" spans="31:32" x14ac:dyDescent="0.35">
      <c r="AE228" s="14" t="str">
        <f t="shared" si="8"/>
        <v>No Data</v>
      </c>
      <c r="AF228" s="14" t="str">
        <f t="shared" si="9"/>
        <v>No Flag</v>
      </c>
    </row>
    <row r="229" spans="31:32" x14ac:dyDescent="0.35">
      <c r="AE229" s="14" t="str">
        <f t="shared" si="8"/>
        <v>No Data</v>
      </c>
      <c r="AF229" s="14" t="str">
        <f t="shared" si="9"/>
        <v>No Flag</v>
      </c>
    </row>
    <row r="230" spans="31:32" x14ac:dyDescent="0.35">
      <c r="AE230" s="14" t="str">
        <f t="shared" si="8"/>
        <v>No Data</v>
      </c>
      <c r="AF230" s="14" t="str">
        <f t="shared" si="9"/>
        <v>No Flag</v>
      </c>
    </row>
    <row r="231" spans="31:32" x14ac:dyDescent="0.35">
      <c r="AE231" s="14" t="str">
        <f t="shared" si="8"/>
        <v>No Data</v>
      </c>
      <c r="AF231" s="14" t="str">
        <f t="shared" si="9"/>
        <v>No Flag</v>
      </c>
    </row>
    <row r="232" spans="31:32" x14ac:dyDescent="0.35">
      <c r="AE232" s="14" t="str">
        <f t="shared" si="8"/>
        <v>No Data</v>
      </c>
      <c r="AF232" s="14" t="str">
        <f t="shared" si="9"/>
        <v>No Flag</v>
      </c>
    </row>
    <row r="233" spans="31:32" x14ac:dyDescent="0.35">
      <c r="AE233" s="14" t="str">
        <f t="shared" si="8"/>
        <v>No Data</v>
      </c>
      <c r="AF233" s="14" t="str">
        <f t="shared" si="9"/>
        <v>No Flag</v>
      </c>
    </row>
    <row r="234" spans="31:32" x14ac:dyDescent="0.35">
      <c r="AE234" s="14" t="str">
        <f t="shared" si="8"/>
        <v>No Data</v>
      </c>
      <c r="AF234" s="14" t="str">
        <f t="shared" si="9"/>
        <v>No Flag</v>
      </c>
    </row>
    <row r="235" spans="31:32" x14ac:dyDescent="0.35">
      <c r="AE235" s="14" t="str">
        <f t="shared" si="8"/>
        <v>No Data</v>
      </c>
      <c r="AF235" s="14" t="str">
        <f t="shared" si="9"/>
        <v>No Flag</v>
      </c>
    </row>
    <row r="236" spans="31:32" x14ac:dyDescent="0.35">
      <c r="AE236" s="14" t="str">
        <f t="shared" si="8"/>
        <v>No Data</v>
      </c>
      <c r="AF236" s="14" t="str">
        <f t="shared" si="9"/>
        <v>No Flag</v>
      </c>
    </row>
    <row r="237" spans="31:32" x14ac:dyDescent="0.35">
      <c r="AE237" s="14" t="str">
        <f t="shared" si="8"/>
        <v>No Data</v>
      </c>
      <c r="AF237" s="14" t="str">
        <f t="shared" si="9"/>
        <v>No Flag</v>
      </c>
    </row>
    <row r="238" spans="31:32" x14ac:dyDescent="0.35">
      <c r="AE238" s="14" t="str">
        <f t="shared" si="8"/>
        <v>No Data</v>
      </c>
      <c r="AF238" s="14" t="str">
        <f t="shared" si="9"/>
        <v>No Flag</v>
      </c>
    </row>
    <row r="239" spans="31:32" x14ac:dyDescent="0.35">
      <c r="AE239" s="14" t="str">
        <f t="shared" si="8"/>
        <v>No Data</v>
      </c>
      <c r="AF239" s="14" t="str">
        <f t="shared" si="9"/>
        <v>No Flag</v>
      </c>
    </row>
    <row r="240" spans="31:32" x14ac:dyDescent="0.35">
      <c r="AE240" s="14" t="str">
        <f t="shared" si="8"/>
        <v>No Data</v>
      </c>
      <c r="AF240" s="14" t="str">
        <f t="shared" si="9"/>
        <v>No Flag</v>
      </c>
    </row>
    <row r="241" spans="31:32" x14ac:dyDescent="0.35">
      <c r="AE241" s="14" t="str">
        <f t="shared" ref="AE241:AE304" si="10">IF(Y241&lt;&gt;"",Y241,IF(X241&lt;&gt;"",X241,IF(W241&lt;&gt;"",W241,IF(V241&lt;&gt;"",V241,IF(U241&lt;&gt;"",U241,IF(T241&lt;&gt;"",T241,IF(S241&lt;&gt;"",S241,IF(R241&lt;&gt;"",R241,IF(Q241&lt;&gt;"",Q241,IF(P241&lt;&gt;"",P241,"No Data"))))))))))</f>
        <v>No Data</v>
      </c>
      <c r="AF241" s="14" t="str">
        <f t="shared" si="9"/>
        <v>No Flag</v>
      </c>
    </row>
    <row r="242" spans="31:32" x14ac:dyDescent="0.35">
      <c r="AE242" s="14" t="str">
        <f t="shared" si="10"/>
        <v>No Data</v>
      </c>
      <c r="AF242" s="14" t="str">
        <f t="shared" si="9"/>
        <v>No Flag</v>
      </c>
    </row>
    <row r="243" spans="31:32" x14ac:dyDescent="0.35">
      <c r="AE243" s="14" t="str">
        <f t="shared" si="10"/>
        <v>No Data</v>
      </c>
      <c r="AF243" s="14" t="str">
        <f t="shared" si="9"/>
        <v>No Flag</v>
      </c>
    </row>
    <row r="244" spans="31:32" x14ac:dyDescent="0.35">
      <c r="AE244" s="14" t="str">
        <f t="shared" si="10"/>
        <v>No Data</v>
      </c>
      <c r="AF244" s="14" t="str">
        <f t="shared" si="9"/>
        <v>No Flag</v>
      </c>
    </row>
    <row r="245" spans="31:32" x14ac:dyDescent="0.35">
      <c r="AE245" s="14" t="str">
        <f t="shared" si="10"/>
        <v>No Data</v>
      </c>
      <c r="AF245" s="14" t="str">
        <f t="shared" si="9"/>
        <v>No Flag</v>
      </c>
    </row>
    <row r="246" spans="31:32" x14ac:dyDescent="0.35">
      <c r="AE246" s="14" t="str">
        <f t="shared" si="10"/>
        <v>No Data</v>
      </c>
      <c r="AF246" s="14" t="str">
        <f t="shared" ref="AF246:AF309" si="11">IF(AE246="No Data","No Flag",IF(AE246&gt;M246,"RED",IF(AE246&lt;J246,"GREEN","YELLOW")))</f>
        <v>No Flag</v>
      </c>
    </row>
    <row r="247" spans="31:32" x14ac:dyDescent="0.35">
      <c r="AE247" s="14" t="str">
        <f t="shared" si="10"/>
        <v>No Data</v>
      </c>
      <c r="AF247" s="14" t="str">
        <f t="shared" si="11"/>
        <v>No Flag</v>
      </c>
    </row>
    <row r="248" spans="31:32" x14ac:dyDescent="0.35">
      <c r="AE248" s="14" t="str">
        <f t="shared" si="10"/>
        <v>No Data</v>
      </c>
      <c r="AF248" s="14" t="str">
        <f t="shared" si="11"/>
        <v>No Flag</v>
      </c>
    </row>
    <row r="249" spans="31:32" x14ac:dyDescent="0.35">
      <c r="AE249" s="14" t="str">
        <f t="shared" si="10"/>
        <v>No Data</v>
      </c>
      <c r="AF249" s="14" t="str">
        <f t="shared" si="11"/>
        <v>No Flag</v>
      </c>
    </row>
    <row r="250" spans="31:32" x14ac:dyDescent="0.35">
      <c r="AE250" s="14" t="str">
        <f t="shared" si="10"/>
        <v>No Data</v>
      </c>
      <c r="AF250" s="14" t="str">
        <f t="shared" si="11"/>
        <v>No Flag</v>
      </c>
    </row>
    <row r="251" spans="31:32" x14ac:dyDescent="0.35">
      <c r="AE251" s="14" t="str">
        <f t="shared" si="10"/>
        <v>No Data</v>
      </c>
      <c r="AF251" s="14" t="str">
        <f t="shared" si="11"/>
        <v>No Flag</v>
      </c>
    </row>
    <row r="252" spans="31:32" x14ac:dyDescent="0.35">
      <c r="AE252" s="14" t="str">
        <f t="shared" si="10"/>
        <v>No Data</v>
      </c>
      <c r="AF252" s="14" t="str">
        <f t="shared" si="11"/>
        <v>No Flag</v>
      </c>
    </row>
    <row r="253" spans="31:32" x14ac:dyDescent="0.35">
      <c r="AE253" s="14" t="str">
        <f t="shared" si="10"/>
        <v>No Data</v>
      </c>
      <c r="AF253" s="14" t="str">
        <f t="shared" si="11"/>
        <v>No Flag</v>
      </c>
    </row>
    <row r="254" spans="31:32" x14ac:dyDescent="0.35">
      <c r="AE254" s="14" t="str">
        <f t="shared" si="10"/>
        <v>No Data</v>
      </c>
      <c r="AF254" s="14" t="str">
        <f t="shared" si="11"/>
        <v>No Flag</v>
      </c>
    </row>
    <row r="255" spans="31:32" x14ac:dyDescent="0.35">
      <c r="AE255" s="14" t="str">
        <f t="shared" si="10"/>
        <v>No Data</v>
      </c>
      <c r="AF255" s="14" t="str">
        <f t="shared" si="11"/>
        <v>No Flag</v>
      </c>
    </row>
    <row r="256" spans="31:32" x14ac:dyDescent="0.35">
      <c r="AE256" s="14" t="str">
        <f t="shared" si="10"/>
        <v>No Data</v>
      </c>
      <c r="AF256" s="14" t="str">
        <f t="shared" si="11"/>
        <v>No Flag</v>
      </c>
    </row>
    <row r="257" spans="31:32" x14ac:dyDescent="0.35">
      <c r="AE257" s="14" t="str">
        <f t="shared" si="10"/>
        <v>No Data</v>
      </c>
      <c r="AF257" s="14" t="str">
        <f t="shared" si="11"/>
        <v>No Flag</v>
      </c>
    </row>
    <row r="258" spans="31:32" x14ac:dyDescent="0.35">
      <c r="AE258" s="14" t="str">
        <f t="shared" si="10"/>
        <v>No Data</v>
      </c>
      <c r="AF258" s="14" t="str">
        <f t="shared" si="11"/>
        <v>No Flag</v>
      </c>
    </row>
    <row r="259" spans="31:32" x14ac:dyDescent="0.35">
      <c r="AE259" s="14" t="str">
        <f t="shared" si="10"/>
        <v>No Data</v>
      </c>
      <c r="AF259" s="14" t="str">
        <f t="shared" si="11"/>
        <v>No Flag</v>
      </c>
    </row>
    <row r="260" spans="31:32" x14ac:dyDescent="0.35">
      <c r="AE260" s="14" t="str">
        <f t="shared" si="10"/>
        <v>No Data</v>
      </c>
      <c r="AF260" s="14" t="str">
        <f t="shared" si="11"/>
        <v>No Flag</v>
      </c>
    </row>
    <row r="261" spans="31:32" x14ac:dyDescent="0.35">
      <c r="AE261" s="14" t="str">
        <f t="shared" si="10"/>
        <v>No Data</v>
      </c>
      <c r="AF261" s="14" t="str">
        <f t="shared" si="11"/>
        <v>No Flag</v>
      </c>
    </row>
    <row r="262" spans="31:32" x14ac:dyDescent="0.35">
      <c r="AE262" s="14" t="str">
        <f t="shared" si="10"/>
        <v>No Data</v>
      </c>
      <c r="AF262" s="14" t="str">
        <f t="shared" si="11"/>
        <v>No Flag</v>
      </c>
    </row>
    <row r="263" spans="31:32" x14ac:dyDescent="0.35">
      <c r="AE263" s="14" t="str">
        <f t="shared" si="10"/>
        <v>No Data</v>
      </c>
      <c r="AF263" s="14" t="str">
        <f t="shared" si="11"/>
        <v>No Flag</v>
      </c>
    </row>
    <row r="264" spans="31:32" x14ac:dyDescent="0.35">
      <c r="AE264" s="14" t="str">
        <f t="shared" si="10"/>
        <v>No Data</v>
      </c>
      <c r="AF264" s="14" t="str">
        <f t="shared" si="11"/>
        <v>No Flag</v>
      </c>
    </row>
    <row r="265" spans="31:32" x14ac:dyDescent="0.35">
      <c r="AE265" s="14" t="str">
        <f t="shared" si="10"/>
        <v>No Data</v>
      </c>
      <c r="AF265" s="14" t="str">
        <f t="shared" si="11"/>
        <v>No Flag</v>
      </c>
    </row>
    <row r="266" spans="31:32" x14ac:dyDescent="0.35">
      <c r="AE266" s="14" t="str">
        <f t="shared" si="10"/>
        <v>No Data</v>
      </c>
      <c r="AF266" s="14" t="str">
        <f t="shared" si="11"/>
        <v>No Flag</v>
      </c>
    </row>
    <row r="267" spans="31:32" x14ac:dyDescent="0.35">
      <c r="AE267" s="14" t="str">
        <f t="shared" si="10"/>
        <v>No Data</v>
      </c>
      <c r="AF267" s="14" t="str">
        <f t="shared" si="11"/>
        <v>No Flag</v>
      </c>
    </row>
    <row r="268" spans="31:32" x14ac:dyDescent="0.35">
      <c r="AE268" s="14" t="str">
        <f t="shared" si="10"/>
        <v>No Data</v>
      </c>
      <c r="AF268" s="14" t="str">
        <f t="shared" si="11"/>
        <v>No Flag</v>
      </c>
    </row>
    <row r="269" spans="31:32" x14ac:dyDescent="0.35">
      <c r="AE269" s="14" t="str">
        <f t="shared" si="10"/>
        <v>No Data</v>
      </c>
      <c r="AF269" s="14" t="str">
        <f t="shared" si="11"/>
        <v>No Flag</v>
      </c>
    </row>
    <row r="270" spans="31:32" x14ac:dyDescent="0.35">
      <c r="AE270" s="14" t="str">
        <f t="shared" si="10"/>
        <v>No Data</v>
      </c>
      <c r="AF270" s="14" t="str">
        <f t="shared" si="11"/>
        <v>No Flag</v>
      </c>
    </row>
    <row r="271" spans="31:32" x14ac:dyDescent="0.35">
      <c r="AE271" s="14" t="str">
        <f t="shared" si="10"/>
        <v>No Data</v>
      </c>
      <c r="AF271" s="14" t="str">
        <f t="shared" si="11"/>
        <v>No Flag</v>
      </c>
    </row>
    <row r="272" spans="31:32" x14ac:dyDescent="0.35">
      <c r="AE272" s="14" t="str">
        <f t="shared" si="10"/>
        <v>No Data</v>
      </c>
      <c r="AF272" s="14" t="str">
        <f t="shared" si="11"/>
        <v>No Flag</v>
      </c>
    </row>
    <row r="273" spans="31:32" x14ac:dyDescent="0.35">
      <c r="AE273" s="14" t="str">
        <f t="shared" si="10"/>
        <v>No Data</v>
      </c>
      <c r="AF273" s="14" t="str">
        <f t="shared" si="11"/>
        <v>No Flag</v>
      </c>
    </row>
    <row r="274" spans="31:32" x14ac:dyDescent="0.35">
      <c r="AE274" s="14" t="str">
        <f t="shared" si="10"/>
        <v>No Data</v>
      </c>
      <c r="AF274" s="14" t="str">
        <f t="shared" si="11"/>
        <v>No Flag</v>
      </c>
    </row>
    <row r="275" spans="31:32" x14ac:dyDescent="0.35">
      <c r="AE275" s="14" t="str">
        <f t="shared" si="10"/>
        <v>No Data</v>
      </c>
      <c r="AF275" s="14" t="str">
        <f t="shared" si="11"/>
        <v>No Flag</v>
      </c>
    </row>
    <row r="276" spans="31:32" x14ac:dyDescent="0.35">
      <c r="AE276" s="14" t="str">
        <f t="shared" si="10"/>
        <v>No Data</v>
      </c>
      <c r="AF276" s="14" t="str">
        <f t="shared" si="11"/>
        <v>No Flag</v>
      </c>
    </row>
    <row r="277" spans="31:32" x14ac:dyDescent="0.35">
      <c r="AE277" s="14" t="str">
        <f t="shared" si="10"/>
        <v>No Data</v>
      </c>
      <c r="AF277" s="14" t="str">
        <f t="shared" si="11"/>
        <v>No Flag</v>
      </c>
    </row>
    <row r="278" spans="31:32" x14ac:dyDescent="0.35">
      <c r="AE278" s="14" t="str">
        <f t="shared" si="10"/>
        <v>No Data</v>
      </c>
      <c r="AF278" s="14" t="str">
        <f t="shared" si="11"/>
        <v>No Flag</v>
      </c>
    </row>
    <row r="279" spans="31:32" x14ac:dyDescent="0.35">
      <c r="AE279" s="14" t="str">
        <f t="shared" si="10"/>
        <v>No Data</v>
      </c>
      <c r="AF279" s="14" t="str">
        <f t="shared" si="11"/>
        <v>No Flag</v>
      </c>
    </row>
    <row r="280" spans="31:32" x14ac:dyDescent="0.35">
      <c r="AE280" s="14" t="str">
        <f t="shared" si="10"/>
        <v>No Data</v>
      </c>
      <c r="AF280" s="14" t="str">
        <f t="shared" si="11"/>
        <v>No Flag</v>
      </c>
    </row>
    <row r="281" spans="31:32" x14ac:dyDescent="0.35">
      <c r="AE281" s="14" t="str">
        <f t="shared" si="10"/>
        <v>No Data</v>
      </c>
      <c r="AF281" s="14" t="str">
        <f t="shared" si="11"/>
        <v>No Flag</v>
      </c>
    </row>
    <row r="282" spans="31:32" x14ac:dyDescent="0.35">
      <c r="AE282" s="14" t="str">
        <f t="shared" si="10"/>
        <v>No Data</v>
      </c>
      <c r="AF282" s="14" t="str">
        <f t="shared" si="11"/>
        <v>No Flag</v>
      </c>
    </row>
    <row r="283" spans="31:32" x14ac:dyDescent="0.35">
      <c r="AE283" s="14" t="str">
        <f t="shared" si="10"/>
        <v>No Data</v>
      </c>
      <c r="AF283" s="14" t="str">
        <f t="shared" si="11"/>
        <v>No Flag</v>
      </c>
    </row>
    <row r="284" spans="31:32" x14ac:dyDescent="0.35">
      <c r="AE284" s="14" t="str">
        <f t="shared" si="10"/>
        <v>No Data</v>
      </c>
      <c r="AF284" s="14" t="str">
        <f t="shared" si="11"/>
        <v>No Flag</v>
      </c>
    </row>
    <row r="285" spans="31:32" x14ac:dyDescent="0.35">
      <c r="AE285" s="14" t="str">
        <f t="shared" si="10"/>
        <v>No Data</v>
      </c>
      <c r="AF285" s="14" t="str">
        <f t="shared" si="11"/>
        <v>No Flag</v>
      </c>
    </row>
    <row r="286" spans="31:32" x14ac:dyDescent="0.35">
      <c r="AE286" s="14" t="str">
        <f t="shared" si="10"/>
        <v>No Data</v>
      </c>
      <c r="AF286" s="14" t="str">
        <f t="shared" si="11"/>
        <v>No Flag</v>
      </c>
    </row>
    <row r="287" spans="31:32" x14ac:dyDescent="0.35">
      <c r="AE287" s="14" t="str">
        <f t="shared" si="10"/>
        <v>No Data</v>
      </c>
      <c r="AF287" s="14" t="str">
        <f t="shared" si="11"/>
        <v>No Flag</v>
      </c>
    </row>
    <row r="288" spans="31:32" x14ac:dyDescent="0.35">
      <c r="AE288" s="14" t="str">
        <f t="shared" si="10"/>
        <v>No Data</v>
      </c>
      <c r="AF288" s="14" t="str">
        <f t="shared" si="11"/>
        <v>No Flag</v>
      </c>
    </row>
    <row r="289" spans="31:32" x14ac:dyDescent="0.35">
      <c r="AE289" s="14" t="str">
        <f t="shared" si="10"/>
        <v>No Data</v>
      </c>
      <c r="AF289" s="14" t="str">
        <f t="shared" si="11"/>
        <v>No Flag</v>
      </c>
    </row>
    <row r="290" spans="31:32" x14ac:dyDescent="0.35">
      <c r="AE290" s="14" t="str">
        <f t="shared" si="10"/>
        <v>No Data</v>
      </c>
      <c r="AF290" s="14" t="str">
        <f t="shared" si="11"/>
        <v>No Flag</v>
      </c>
    </row>
    <row r="291" spans="31:32" x14ac:dyDescent="0.35">
      <c r="AE291" s="14" t="str">
        <f t="shared" si="10"/>
        <v>No Data</v>
      </c>
      <c r="AF291" s="14" t="str">
        <f t="shared" si="11"/>
        <v>No Flag</v>
      </c>
    </row>
    <row r="292" spans="31:32" x14ac:dyDescent="0.35">
      <c r="AE292" s="14" t="str">
        <f t="shared" si="10"/>
        <v>No Data</v>
      </c>
      <c r="AF292" s="14" t="str">
        <f t="shared" si="11"/>
        <v>No Flag</v>
      </c>
    </row>
    <row r="293" spans="31:32" x14ac:dyDescent="0.35">
      <c r="AE293" s="14" t="str">
        <f t="shared" si="10"/>
        <v>No Data</v>
      </c>
      <c r="AF293" s="14" t="str">
        <f t="shared" si="11"/>
        <v>No Flag</v>
      </c>
    </row>
    <row r="294" spans="31:32" x14ac:dyDescent="0.35">
      <c r="AE294" s="14" t="str">
        <f t="shared" si="10"/>
        <v>No Data</v>
      </c>
      <c r="AF294" s="14" t="str">
        <f t="shared" si="11"/>
        <v>No Flag</v>
      </c>
    </row>
    <row r="295" spans="31:32" x14ac:dyDescent="0.35">
      <c r="AE295" s="14" t="str">
        <f t="shared" si="10"/>
        <v>No Data</v>
      </c>
      <c r="AF295" s="14" t="str">
        <f t="shared" si="11"/>
        <v>No Flag</v>
      </c>
    </row>
    <row r="296" spans="31:32" x14ac:dyDescent="0.35">
      <c r="AE296" s="14" t="str">
        <f t="shared" si="10"/>
        <v>No Data</v>
      </c>
      <c r="AF296" s="14" t="str">
        <f t="shared" si="11"/>
        <v>No Flag</v>
      </c>
    </row>
    <row r="297" spans="31:32" x14ac:dyDescent="0.35">
      <c r="AE297" s="14" t="str">
        <f t="shared" si="10"/>
        <v>No Data</v>
      </c>
      <c r="AF297" s="14" t="str">
        <f t="shared" si="11"/>
        <v>No Flag</v>
      </c>
    </row>
    <row r="298" spans="31:32" x14ac:dyDescent="0.35">
      <c r="AE298" s="14" t="str">
        <f t="shared" si="10"/>
        <v>No Data</v>
      </c>
      <c r="AF298" s="14" t="str">
        <f t="shared" si="11"/>
        <v>No Flag</v>
      </c>
    </row>
    <row r="299" spans="31:32" x14ac:dyDescent="0.35">
      <c r="AE299" s="14" t="str">
        <f t="shared" si="10"/>
        <v>No Data</v>
      </c>
      <c r="AF299" s="14" t="str">
        <f t="shared" si="11"/>
        <v>No Flag</v>
      </c>
    </row>
    <row r="300" spans="31:32" x14ac:dyDescent="0.35">
      <c r="AE300" s="14" t="str">
        <f t="shared" si="10"/>
        <v>No Data</v>
      </c>
      <c r="AF300" s="14" t="str">
        <f t="shared" si="11"/>
        <v>No Flag</v>
      </c>
    </row>
    <row r="301" spans="31:32" x14ac:dyDescent="0.35">
      <c r="AE301" s="14" t="str">
        <f t="shared" si="10"/>
        <v>No Data</v>
      </c>
      <c r="AF301" s="14" t="str">
        <f t="shared" si="11"/>
        <v>No Flag</v>
      </c>
    </row>
    <row r="302" spans="31:32" x14ac:dyDescent="0.35">
      <c r="AE302" s="14" t="str">
        <f t="shared" si="10"/>
        <v>No Data</v>
      </c>
      <c r="AF302" s="14" t="str">
        <f t="shared" si="11"/>
        <v>No Flag</v>
      </c>
    </row>
    <row r="303" spans="31:32" x14ac:dyDescent="0.35">
      <c r="AE303" s="14" t="str">
        <f t="shared" si="10"/>
        <v>No Data</v>
      </c>
      <c r="AF303" s="14" t="str">
        <f t="shared" si="11"/>
        <v>No Flag</v>
      </c>
    </row>
    <row r="304" spans="31:32" x14ac:dyDescent="0.35">
      <c r="AE304" s="14" t="str">
        <f t="shared" si="10"/>
        <v>No Data</v>
      </c>
      <c r="AF304" s="14" t="str">
        <f t="shared" si="11"/>
        <v>No Flag</v>
      </c>
    </row>
    <row r="305" spans="31:32" x14ac:dyDescent="0.35">
      <c r="AE305" s="14" t="str">
        <f t="shared" ref="AE305:AE368" si="12">IF(Y305&lt;&gt;"",Y305,IF(X305&lt;&gt;"",X305,IF(W305&lt;&gt;"",W305,IF(V305&lt;&gt;"",V305,IF(U305&lt;&gt;"",U305,IF(T305&lt;&gt;"",T305,IF(S305&lt;&gt;"",S305,IF(R305&lt;&gt;"",R305,IF(Q305&lt;&gt;"",Q305,IF(P305&lt;&gt;"",P305,"No Data"))))))))))</f>
        <v>No Data</v>
      </c>
      <c r="AF305" s="14" t="str">
        <f t="shared" si="11"/>
        <v>No Flag</v>
      </c>
    </row>
    <row r="306" spans="31:32" x14ac:dyDescent="0.35">
      <c r="AE306" s="14" t="str">
        <f t="shared" si="12"/>
        <v>No Data</v>
      </c>
      <c r="AF306" s="14" t="str">
        <f t="shared" si="11"/>
        <v>No Flag</v>
      </c>
    </row>
    <row r="307" spans="31:32" x14ac:dyDescent="0.35">
      <c r="AE307" s="14" t="str">
        <f t="shared" si="12"/>
        <v>No Data</v>
      </c>
      <c r="AF307" s="14" t="str">
        <f t="shared" si="11"/>
        <v>No Flag</v>
      </c>
    </row>
    <row r="308" spans="31:32" x14ac:dyDescent="0.35">
      <c r="AE308" s="14" t="str">
        <f t="shared" si="12"/>
        <v>No Data</v>
      </c>
      <c r="AF308" s="14" t="str">
        <f t="shared" si="11"/>
        <v>No Flag</v>
      </c>
    </row>
    <row r="309" spans="31:32" x14ac:dyDescent="0.35">
      <c r="AE309" s="14" t="str">
        <f t="shared" si="12"/>
        <v>No Data</v>
      </c>
      <c r="AF309" s="14" t="str">
        <f t="shared" si="11"/>
        <v>No Flag</v>
      </c>
    </row>
    <row r="310" spans="31:32" x14ac:dyDescent="0.35">
      <c r="AE310" s="14" t="str">
        <f t="shared" si="12"/>
        <v>No Data</v>
      </c>
      <c r="AF310" s="14" t="str">
        <f t="shared" ref="AF310:AF373" si="13">IF(AE310="No Data","No Flag",IF(AE310&gt;M310,"RED",IF(AE310&lt;J310,"GREEN","YELLOW")))</f>
        <v>No Flag</v>
      </c>
    </row>
    <row r="311" spans="31:32" x14ac:dyDescent="0.35">
      <c r="AE311" s="14" t="str">
        <f t="shared" si="12"/>
        <v>No Data</v>
      </c>
      <c r="AF311" s="14" t="str">
        <f t="shared" si="13"/>
        <v>No Flag</v>
      </c>
    </row>
    <row r="312" spans="31:32" x14ac:dyDescent="0.35">
      <c r="AE312" s="14" t="str">
        <f t="shared" si="12"/>
        <v>No Data</v>
      </c>
      <c r="AF312" s="14" t="str">
        <f t="shared" si="13"/>
        <v>No Flag</v>
      </c>
    </row>
    <row r="313" spans="31:32" x14ac:dyDescent="0.35">
      <c r="AE313" s="14" t="str">
        <f t="shared" si="12"/>
        <v>No Data</v>
      </c>
      <c r="AF313" s="14" t="str">
        <f t="shared" si="13"/>
        <v>No Flag</v>
      </c>
    </row>
    <row r="314" spans="31:32" x14ac:dyDescent="0.35">
      <c r="AE314" s="14" t="str">
        <f t="shared" si="12"/>
        <v>No Data</v>
      </c>
      <c r="AF314" s="14" t="str">
        <f t="shared" si="13"/>
        <v>No Flag</v>
      </c>
    </row>
    <row r="315" spans="31:32" x14ac:dyDescent="0.35">
      <c r="AE315" s="14" t="str">
        <f t="shared" si="12"/>
        <v>No Data</v>
      </c>
      <c r="AF315" s="14" t="str">
        <f t="shared" si="13"/>
        <v>No Flag</v>
      </c>
    </row>
    <row r="316" spans="31:32" x14ac:dyDescent="0.35">
      <c r="AE316" s="14" t="str">
        <f t="shared" si="12"/>
        <v>No Data</v>
      </c>
      <c r="AF316" s="14" t="str">
        <f t="shared" si="13"/>
        <v>No Flag</v>
      </c>
    </row>
    <row r="317" spans="31:32" x14ac:dyDescent="0.35">
      <c r="AE317" s="14" t="str">
        <f t="shared" si="12"/>
        <v>No Data</v>
      </c>
      <c r="AF317" s="14" t="str">
        <f t="shared" si="13"/>
        <v>No Flag</v>
      </c>
    </row>
    <row r="318" spans="31:32" x14ac:dyDescent="0.35">
      <c r="AE318" s="14" t="str">
        <f t="shared" si="12"/>
        <v>No Data</v>
      </c>
      <c r="AF318" s="14" t="str">
        <f t="shared" si="13"/>
        <v>No Flag</v>
      </c>
    </row>
    <row r="319" spans="31:32" x14ac:dyDescent="0.35">
      <c r="AE319" s="14" t="str">
        <f t="shared" si="12"/>
        <v>No Data</v>
      </c>
      <c r="AF319" s="14" t="str">
        <f t="shared" si="13"/>
        <v>No Flag</v>
      </c>
    </row>
    <row r="320" spans="31:32" x14ac:dyDescent="0.35">
      <c r="AE320" s="14" t="str">
        <f t="shared" si="12"/>
        <v>No Data</v>
      </c>
      <c r="AF320" s="14" t="str">
        <f t="shared" si="13"/>
        <v>No Flag</v>
      </c>
    </row>
    <row r="321" spans="31:32" x14ac:dyDescent="0.35">
      <c r="AE321" s="14" t="str">
        <f t="shared" si="12"/>
        <v>No Data</v>
      </c>
      <c r="AF321" s="14" t="str">
        <f t="shared" si="13"/>
        <v>No Flag</v>
      </c>
    </row>
    <row r="322" spans="31:32" x14ac:dyDescent="0.35">
      <c r="AE322" s="14" t="str">
        <f t="shared" si="12"/>
        <v>No Data</v>
      </c>
      <c r="AF322" s="14" t="str">
        <f t="shared" si="13"/>
        <v>No Flag</v>
      </c>
    </row>
    <row r="323" spans="31:32" x14ac:dyDescent="0.35">
      <c r="AE323" s="14" t="str">
        <f t="shared" si="12"/>
        <v>No Data</v>
      </c>
      <c r="AF323" s="14" t="str">
        <f t="shared" si="13"/>
        <v>No Flag</v>
      </c>
    </row>
    <row r="324" spans="31:32" x14ac:dyDescent="0.35">
      <c r="AE324" s="14" t="str">
        <f t="shared" si="12"/>
        <v>No Data</v>
      </c>
      <c r="AF324" s="14" t="str">
        <f t="shared" si="13"/>
        <v>No Flag</v>
      </c>
    </row>
    <row r="325" spans="31:32" x14ac:dyDescent="0.35">
      <c r="AE325" s="14" t="str">
        <f t="shared" si="12"/>
        <v>No Data</v>
      </c>
      <c r="AF325" s="14" t="str">
        <f t="shared" si="13"/>
        <v>No Flag</v>
      </c>
    </row>
    <row r="326" spans="31:32" x14ac:dyDescent="0.35">
      <c r="AE326" s="14" t="str">
        <f t="shared" si="12"/>
        <v>No Data</v>
      </c>
      <c r="AF326" s="14" t="str">
        <f t="shared" si="13"/>
        <v>No Flag</v>
      </c>
    </row>
    <row r="327" spans="31:32" x14ac:dyDescent="0.35">
      <c r="AE327" s="14" t="str">
        <f t="shared" si="12"/>
        <v>No Data</v>
      </c>
      <c r="AF327" s="14" t="str">
        <f t="shared" si="13"/>
        <v>No Flag</v>
      </c>
    </row>
    <row r="328" spans="31:32" x14ac:dyDescent="0.35">
      <c r="AE328" s="14" t="str">
        <f t="shared" si="12"/>
        <v>No Data</v>
      </c>
      <c r="AF328" s="14" t="str">
        <f t="shared" si="13"/>
        <v>No Flag</v>
      </c>
    </row>
    <row r="329" spans="31:32" x14ac:dyDescent="0.35">
      <c r="AE329" s="14" t="str">
        <f t="shared" si="12"/>
        <v>No Data</v>
      </c>
      <c r="AF329" s="14" t="str">
        <f t="shared" si="13"/>
        <v>No Flag</v>
      </c>
    </row>
    <row r="330" spans="31:32" x14ac:dyDescent="0.35">
      <c r="AE330" s="14" t="str">
        <f t="shared" si="12"/>
        <v>No Data</v>
      </c>
      <c r="AF330" s="14" t="str">
        <f t="shared" si="13"/>
        <v>No Flag</v>
      </c>
    </row>
    <row r="331" spans="31:32" x14ac:dyDescent="0.35">
      <c r="AE331" s="14" t="str">
        <f t="shared" si="12"/>
        <v>No Data</v>
      </c>
      <c r="AF331" s="14" t="str">
        <f t="shared" si="13"/>
        <v>No Flag</v>
      </c>
    </row>
    <row r="332" spans="31:32" x14ac:dyDescent="0.35">
      <c r="AE332" s="14" t="str">
        <f t="shared" si="12"/>
        <v>No Data</v>
      </c>
      <c r="AF332" s="14" t="str">
        <f t="shared" si="13"/>
        <v>No Flag</v>
      </c>
    </row>
    <row r="333" spans="31:32" x14ac:dyDescent="0.35">
      <c r="AE333" s="14" t="str">
        <f t="shared" si="12"/>
        <v>No Data</v>
      </c>
      <c r="AF333" s="14" t="str">
        <f t="shared" si="13"/>
        <v>No Flag</v>
      </c>
    </row>
    <row r="334" spans="31:32" x14ac:dyDescent="0.35">
      <c r="AE334" s="14" t="str">
        <f t="shared" si="12"/>
        <v>No Data</v>
      </c>
      <c r="AF334" s="14" t="str">
        <f t="shared" si="13"/>
        <v>No Flag</v>
      </c>
    </row>
    <row r="335" spans="31:32" x14ac:dyDescent="0.35">
      <c r="AE335" s="14" t="str">
        <f t="shared" si="12"/>
        <v>No Data</v>
      </c>
      <c r="AF335" s="14" t="str">
        <f t="shared" si="13"/>
        <v>No Flag</v>
      </c>
    </row>
    <row r="336" spans="31:32" x14ac:dyDescent="0.35">
      <c r="AE336" s="14" t="str">
        <f t="shared" si="12"/>
        <v>No Data</v>
      </c>
      <c r="AF336" s="14" t="str">
        <f t="shared" si="13"/>
        <v>No Flag</v>
      </c>
    </row>
    <row r="337" spans="31:32" x14ac:dyDescent="0.35">
      <c r="AE337" s="14" t="str">
        <f t="shared" si="12"/>
        <v>No Data</v>
      </c>
      <c r="AF337" s="14" t="str">
        <f t="shared" si="13"/>
        <v>No Flag</v>
      </c>
    </row>
    <row r="338" spans="31:32" x14ac:dyDescent="0.35">
      <c r="AE338" s="14" t="str">
        <f t="shared" si="12"/>
        <v>No Data</v>
      </c>
      <c r="AF338" s="14" t="str">
        <f t="shared" si="13"/>
        <v>No Flag</v>
      </c>
    </row>
    <row r="339" spans="31:32" x14ac:dyDescent="0.35">
      <c r="AE339" s="14" t="str">
        <f t="shared" si="12"/>
        <v>No Data</v>
      </c>
      <c r="AF339" s="14" t="str">
        <f t="shared" si="13"/>
        <v>No Flag</v>
      </c>
    </row>
    <row r="340" spans="31:32" x14ac:dyDescent="0.35">
      <c r="AE340" s="14" t="str">
        <f t="shared" si="12"/>
        <v>No Data</v>
      </c>
      <c r="AF340" s="14" t="str">
        <f t="shared" si="13"/>
        <v>No Flag</v>
      </c>
    </row>
    <row r="341" spans="31:32" x14ac:dyDescent="0.35">
      <c r="AE341" s="14" t="str">
        <f t="shared" si="12"/>
        <v>No Data</v>
      </c>
      <c r="AF341" s="14" t="str">
        <f t="shared" si="13"/>
        <v>No Flag</v>
      </c>
    </row>
    <row r="342" spans="31:32" x14ac:dyDescent="0.35">
      <c r="AE342" s="14" t="str">
        <f t="shared" si="12"/>
        <v>No Data</v>
      </c>
      <c r="AF342" s="14" t="str">
        <f t="shared" si="13"/>
        <v>No Flag</v>
      </c>
    </row>
    <row r="343" spans="31:32" x14ac:dyDescent="0.35">
      <c r="AE343" s="14" t="str">
        <f t="shared" si="12"/>
        <v>No Data</v>
      </c>
      <c r="AF343" s="14" t="str">
        <f t="shared" si="13"/>
        <v>No Flag</v>
      </c>
    </row>
    <row r="344" spans="31:32" x14ac:dyDescent="0.35">
      <c r="AE344" s="14" t="str">
        <f t="shared" si="12"/>
        <v>No Data</v>
      </c>
      <c r="AF344" s="14" t="str">
        <f t="shared" si="13"/>
        <v>No Flag</v>
      </c>
    </row>
    <row r="345" spans="31:32" x14ac:dyDescent="0.35">
      <c r="AE345" s="14" t="str">
        <f t="shared" si="12"/>
        <v>No Data</v>
      </c>
      <c r="AF345" s="14" t="str">
        <f t="shared" si="13"/>
        <v>No Flag</v>
      </c>
    </row>
    <row r="346" spans="31:32" x14ac:dyDescent="0.35">
      <c r="AE346" s="14" t="str">
        <f t="shared" si="12"/>
        <v>No Data</v>
      </c>
      <c r="AF346" s="14" t="str">
        <f t="shared" si="13"/>
        <v>No Flag</v>
      </c>
    </row>
    <row r="347" spans="31:32" x14ac:dyDescent="0.35">
      <c r="AE347" s="14" t="str">
        <f t="shared" si="12"/>
        <v>No Data</v>
      </c>
      <c r="AF347" s="14" t="str">
        <f t="shared" si="13"/>
        <v>No Flag</v>
      </c>
    </row>
    <row r="348" spans="31:32" x14ac:dyDescent="0.35">
      <c r="AE348" s="14" t="str">
        <f t="shared" si="12"/>
        <v>No Data</v>
      </c>
      <c r="AF348" s="14" t="str">
        <f t="shared" si="13"/>
        <v>No Flag</v>
      </c>
    </row>
    <row r="349" spans="31:32" x14ac:dyDescent="0.35">
      <c r="AE349" s="14" t="str">
        <f t="shared" si="12"/>
        <v>No Data</v>
      </c>
      <c r="AF349" s="14" t="str">
        <f t="shared" si="13"/>
        <v>No Flag</v>
      </c>
    </row>
    <row r="350" spans="31:32" x14ac:dyDescent="0.35">
      <c r="AE350" s="14" t="str">
        <f t="shared" si="12"/>
        <v>No Data</v>
      </c>
      <c r="AF350" s="14" t="str">
        <f t="shared" si="13"/>
        <v>No Flag</v>
      </c>
    </row>
    <row r="351" spans="31:32" x14ac:dyDescent="0.35">
      <c r="AE351" s="14" t="str">
        <f t="shared" si="12"/>
        <v>No Data</v>
      </c>
      <c r="AF351" s="14" t="str">
        <f t="shared" si="13"/>
        <v>No Flag</v>
      </c>
    </row>
    <row r="352" spans="31:32" x14ac:dyDescent="0.35">
      <c r="AE352" s="14" t="str">
        <f t="shared" si="12"/>
        <v>No Data</v>
      </c>
      <c r="AF352" s="14" t="str">
        <f t="shared" si="13"/>
        <v>No Flag</v>
      </c>
    </row>
    <row r="353" spans="31:32" x14ac:dyDescent="0.35">
      <c r="AE353" s="14" t="str">
        <f t="shared" si="12"/>
        <v>No Data</v>
      </c>
      <c r="AF353" s="14" t="str">
        <f t="shared" si="13"/>
        <v>No Flag</v>
      </c>
    </row>
    <row r="354" spans="31:32" x14ac:dyDescent="0.35">
      <c r="AE354" s="14" t="str">
        <f t="shared" si="12"/>
        <v>No Data</v>
      </c>
      <c r="AF354" s="14" t="str">
        <f t="shared" si="13"/>
        <v>No Flag</v>
      </c>
    </row>
    <row r="355" spans="31:32" x14ac:dyDescent="0.35">
      <c r="AE355" s="14" t="str">
        <f t="shared" si="12"/>
        <v>No Data</v>
      </c>
      <c r="AF355" s="14" t="str">
        <f t="shared" si="13"/>
        <v>No Flag</v>
      </c>
    </row>
    <row r="356" spans="31:32" x14ac:dyDescent="0.35">
      <c r="AE356" s="14" t="str">
        <f t="shared" si="12"/>
        <v>No Data</v>
      </c>
      <c r="AF356" s="14" t="str">
        <f t="shared" si="13"/>
        <v>No Flag</v>
      </c>
    </row>
    <row r="357" spans="31:32" x14ac:dyDescent="0.35">
      <c r="AE357" s="14" t="str">
        <f t="shared" si="12"/>
        <v>No Data</v>
      </c>
      <c r="AF357" s="14" t="str">
        <f t="shared" si="13"/>
        <v>No Flag</v>
      </c>
    </row>
    <row r="358" spans="31:32" x14ac:dyDescent="0.35">
      <c r="AE358" s="14" t="str">
        <f t="shared" si="12"/>
        <v>No Data</v>
      </c>
      <c r="AF358" s="14" t="str">
        <f t="shared" si="13"/>
        <v>No Flag</v>
      </c>
    </row>
    <row r="359" spans="31:32" x14ac:dyDescent="0.35">
      <c r="AE359" s="14" t="str">
        <f t="shared" si="12"/>
        <v>No Data</v>
      </c>
      <c r="AF359" s="14" t="str">
        <f t="shared" si="13"/>
        <v>No Flag</v>
      </c>
    </row>
    <row r="360" spans="31:32" x14ac:dyDescent="0.35">
      <c r="AE360" s="14" t="str">
        <f t="shared" si="12"/>
        <v>No Data</v>
      </c>
      <c r="AF360" s="14" t="str">
        <f t="shared" si="13"/>
        <v>No Flag</v>
      </c>
    </row>
    <row r="361" spans="31:32" x14ac:dyDescent="0.35">
      <c r="AE361" s="14" t="str">
        <f t="shared" si="12"/>
        <v>No Data</v>
      </c>
      <c r="AF361" s="14" t="str">
        <f t="shared" si="13"/>
        <v>No Flag</v>
      </c>
    </row>
    <row r="362" spans="31:32" x14ac:dyDescent="0.35">
      <c r="AE362" s="14" t="str">
        <f t="shared" si="12"/>
        <v>No Data</v>
      </c>
      <c r="AF362" s="14" t="str">
        <f t="shared" si="13"/>
        <v>No Flag</v>
      </c>
    </row>
    <row r="363" spans="31:32" x14ac:dyDescent="0.35">
      <c r="AE363" s="14" t="str">
        <f t="shared" si="12"/>
        <v>No Data</v>
      </c>
      <c r="AF363" s="14" t="str">
        <f t="shared" si="13"/>
        <v>No Flag</v>
      </c>
    </row>
    <row r="364" spans="31:32" x14ac:dyDescent="0.35">
      <c r="AE364" s="14" t="str">
        <f t="shared" si="12"/>
        <v>No Data</v>
      </c>
      <c r="AF364" s="14" t="str">
        <f t="shared" si="13"/>
        <v>No Flag</v>
      </c>
    </row>
    <row r="365" spans="31:32" x14ac:dyDescent="0.35">
      <c r="AE365" s="14" t="str">
        <f t="shared" si="12"/>
        <v>No Data</v>
      </c>
      <c r="AF365" s="14" t="str">
        <f t="shared" si="13"/>
        <v>No Flag</v>
      </c>
    </row>
    <row r="366" spans="31:32" x14ac:dyDescent="0.35">
      <c r="AE366" s="14" t="str">
        <f t="shared" si="12"/>
        <v>No Data</v>
      </c>
      <c r="AF366" s="14" t="str">
        <f t="shared" si="13"/>
        <v>No Flag</v>
      </c>
    </row>
    <row r="367" spans="31:32" x14ac:dyDescent="0.35">
      <c r="AE367" s="14" t="str">
        <f t="shared" si="12"/>
        <v>No Data</v>
      </c>
      <c r="AF367" s="14" t="str">
        <f t="shared" si="13"/>
        <v>No Flag</v>
      </c>
    </row>
    <row r="368" spans="31:32" x14ac:dyDescent="0.35">
      <c r="AE368" s="14" t="str">
        <f t="shared" si="12"/>
        <v>No Data</v>
      </c>
      <c r="AF368" s="14" t="str">
        <f t="shared" si="13"/>
        <v>No Flag</v>
      </c>
    </row>
    <row r="369" spans="31:32" x14ac:dyDescent="0.35">
      <c r="AE369" s="14" t="str">
        <f t="shared" ref="AE369:AE432" si="14">IF(Y369&lt;&gt;"",Y369,IF(X369&lt;&gt;"",X369,IF(W369&lt;&gt;"",W369,IF(V369&lt;&gt;"",V369,IF(U369&lt;&gt;"",U369,IF(T369&lt;&gt;"",T369,IF(S369&lt;&gt;"",S369,IF(R369&lt;&gt;"",R369,IF(Q369&lt;&gt;"",Q369,IF(P369&lt;&gt;"",P369,"No Data"))))))))))</f>
        <v>No Data</v>
      </c>
      <c r="AF369" s="14" t="str">
        <f t="shared" si="13"/>
        <v>No Flag</v>
      </c>
    </row>
    <row r="370" spans="31:32" x14ac:dyDescent="0.35">
      <c r="AE370" s="14" t="str">
        <f t="shared" si="14"/>
        <v>No Data</v>
      </c>
      <c r="AF370" s="14" t="str">
        <f t="shared" si="13"/>
        <v>No Flag</v>
      </c>
    </row>
    <row r="371" spans="31:32" x14ac:dyDescent="0.35">
      <c r="AE371" s="14" t="str">
        <f t="shared" si="14"/>
        <v>No Data</v>
      </c>
      <c r="AF371" s="14" t="str">
        <f t="shared" si="13"/>
        <v>No Flag</v>
      </c>
    </row>
    <row r="372" spans="31:32" x14ac:dyDescent="0.35">
      <c r="AE372" s="14" t="str">
        <f t="shared" si="14"/>
        <v>No Data</v>
      </c>
      <c r="AF372" s="14" t="str">
        <f t="shared" si="13"/>
        <v>No Flag</v>
      </c>
    </row>
    <row r="373" spans="31:32" x14ac:dyDescent="0.35">
      <c r="AE373" s="14" t="str">
        <f t="shared" si="14"/>
        <v>No Data</v>
      </c>
      <c r="AF373" s="14" t="str">
        <f t="shared" si="13"/>
        <v>No Flag</v>
      </c>
    </row>
    <row r="374" spans="31:32" x14ac:dyDescent="0.35">
      <c r="AE374" s="14" t="str">
        <f t="shared" si="14"/>
        <v>No Data</v>
      </c>
      <c r="AF374" s="14" t="str">
        <f t="shared" ref="AF374:AF437" si="15">IF(AE374="No Data","No Flag",IF(AE374&gt;M374,"RED",IF(AE374&lt;J374,"GREEN","YELLOW")))</f>
        <v>No Flag</v>
      </c>
    </row>
    <row r="375" spans="31:32" x14ac:dyDescent="0.35">
      <c r="AE375" s="14" t="str">
        <f t="shared" si="14"/>
        <v>No Data</v>
      </c>
      <c r="AF375" s="14" t="str">
        <f t="shared" si="15"/>
        <v>No Flag</v>
      </c>
    </row>
    <row r="376" spans="31:32" x14ac:dyDescent="0.35">
      <c r="AE376" s="14" t="str">
        <f t="shared" si="14"/>
        <v>No Data</v>
      </c>
      <c r="AF376" s="14" t="str">
        <f t="shared" si="15"/>
        <v>No Flag</v>
      </c>
    </row>
    <row r="377" spans="31:32" x14ac:dyDescent="0.35">
      <c r="AE377" s="14" t="str">
        <f t="shared" si="14"/>
        <v>No Data</v>
      </c>
      <c r="AF377" s="14" t="str">
        <f t="shared" si="15"/>
        <v>No Flag</v>
      </c>
    </row>
    <row r="378" spans="31:32" x14ac:dyDescent="0.35">
      <c r="AE378" s="14" t="str">
        <f t="shared" si="14"/>
        <v>No Data</v>
      </c>
      <c r="AF378" s="14" t="str">
        <f t="shared" si="15"/>
        <v>No Flag</v>
      </c>
    </row>
    <row r="379" spans="31:32" x14ac:dyDescent="0.35">
      <c r="AE379" s="14" t="str">
        <f t="shared" si="14"/>
        <v>No Data</v>
      </c>
      <c r="AF379" s="14" t="str">
        <f t="shared" si="15"/>
        <v>No Flag</v>
      </c>
    </row>
    <row r="380" spans="31:32" x14ac:dyDescent="0.35">
      <c r="AE380" s="14" t="str">
        <f t="shared" si="14"/>
        <v>No Data</v>
      </c>
      <c r="AF380" s="14" t="str">
        <f t="shared" si="15"/>
        <v>No Flag</v>
      </c>
    </row>
    <row r="381" spans="31:32" x14ac:dyDescent="0.35">
      <c r="AE381" s="14" t="str">
        <f t="shared" si="14"/>
        <v>No Data</v>
      </c>
      <c r="AF381" s="14" t="str">
        <f t="shared" si="15"/>
        <v>No Flag</v>
      </c>
    </row>
    <row r="382" spans="31:32" x14ac:dyDescent="0.35">
      <c r="AE382" s="14" t="str">
        <f t="shared" si="14"/>
        <v>No Data</v>
      </c>
      <c r="AF382" s="14" t="str">
        <f t="shared" si="15"/>
        <v>No Flag</v>
      </c>
    </row>
    <row r="383" spans="31:32" x14ac:dyDescent="0.35">
      <c r="AE383" s="14" t="str">
        <f t="shared" si="14"/>
        <v>No Data</v>
      </c>
      <c r="AF383" s="14" t="str">
        <f t="shared" si="15"/>
        <v>No Flag</v>
      </c>
    </row>
    <row r="384" spans="31:32" x14ac:dyDescent="0.35">
      <c r="AE384" s="14" t="str">
        <f t="shared" si="14"/>
        <v>No Data</v>
      </c>
      <c r="AF384" s="14" t="str">
        <f t="shared" si="15"/>
        <v>No Flag</v>
      </c>
    </row>
    <row r="385" spans="31:32" x14ac:dyDescent="0.35">
      <c r="AE385" s="14" t="str">
        <f t="shared" si="14"/>
        <v>No Data</v>
      </c>
      <c r="AF385" s="14" t="str">
        <f t="shared" si="15"/>
        <v>No Flag</v>
      </c>
    </row>
    <row r="386" spans="31:32" x14ac:dyDescent="0.35">
      <c r="AE386" s="14" t="str">
        <f t="shared" si="14"/>
        <v>No Data</v>
      </c>
      <c r="AF386" s="14" t="str">
        <f t="shared" si="15"/>
        <v>No Flag</v>
      </c>
    </row>
    <row r="387" spans="31:32" x14ac:dyDescent="0.35">
      <c r="AE387" s="14" t="str">
        <f t="shared" si="14"/>
        <v>No Data</v>
      </c>
      <c r="AF387" s="14" t="str">
        <f t="shared" si="15"/>
        <v>No Flag</v>
      </c>
    </row>
    <row r="388" spans="31:32" x14ac:dyDescent="0.35">
      <c r="AE388" s="14" t="str">
        <f t="shared" si="14"/>
        <v>No Data</v>
      </c>
      <c r="AF388" s="14" t="str">
        <f t="shared" si="15"/>
        <v>No Flag</v>
      </c>
    </row>
    <row r="389" spans="31:32" x14ac:dyDescent="0.35">
      <c r="AE389" s="14" t="str">
        <f t="shared" si="14"/>
        <v>No Data</v>
      </c>
      <c r="AF389" s="14" t="str">
        <f t="shared" si="15"/>
        <v>No Flag</v>
      </c>
    </row>
    <row r="390" spans="31:32" x14ac:dyDescent="0.35">
      <c r="AE390" s="14" t="str">
        <f t="shared" si="14"/>
        <v>No Data</v>
      </c>
      <c r="AF390" s="14" t="str">
        <f t="shared" si="15"/>
        <v>No Flag</v>
      </c>
    </row>
    <row r="391" spans="31:32" x14ac:dyDescent="0.35">
      <c r="AE391" s="14" t="str">
        <f t="shared" si="14"/>
        <v>No Data</v>
      </c>
      <c r="AF391" s="14" t="str">
        <f t="shared" si="15"/>
        <v>No Flag</v>
      </c>
    </row>
    <row r="392" spans="31:32" x14ac:dyDescent="0.35">
      <c r="AE392" s="14" t="str">
        <f t="shared" si="14"/>
        <v>No Data</v>
      </c>
      <c r="AF392" s="14" t="str">
        <f t="shared" si="15"/>
        <v>No Flag</v>
      </c>
    </row>
    <row r="393" spans="31:32" x14ac:dyDescent="0.35">
      <c r="AE393" s="14" t="str">
        <f t="shared" si="14"/>
        <v>No Data</v>
      </c>
      <c r="AF393" s="14" t="str">
        <f t="shared" si="15"/>
        <v>No Flag</v>
      </c>
    </row>
    <row r="394" spans="31:32" x14ac:dyDescent="0.35">
      <c r="AE394" s="14" t="str">
        <f t="shared" si="14"/>
        <v>No Data</v>
      </c>
      <c r="AF394" s="14" t="str">
        <f t="shared" si="15"/>
        <v>No Flag</v>
      </c>
    </row>
    <row r="395" spans="31:32" x14ac:dyDescent="0.35">
      <c r="AE395" s="14" t="str">
        <f t="shared" si="14"/>
        <v>No Data</v>
      </c>
      <c r="AF395" s="14" t="str">
        <f t="shared" si="15"/>
        <v>No Flag</v>
      </c>
    </row>
    <row r="396" spans="31:32" x14ac:dyDescent="0.35">
      <c r="AE396" s="14" t="str">
        <f t="shared" si="14"/>
        <v>No Data</v>
      </c>
      <c r="AF396" s="14" t="str">
        <f t="shared" si="15"/>
        <v>No Flag</v>
      </c>
    </row>
    <row r="397" spans="31:32" x14ac:dyDescent="0.35">
      <c r="AE397" s="14" t="str">
        <f t="shared" si="14"/>
        <v>No Data</v>
      </c>
      <c r="AF397" s="14" t="str">
        <f t="shared" si="15"/>
        <v>No Flag</v>
      </c>
    </row>
    <row r="398" spans="31:32" x14ac:dyDescent="0.35">
      <c r="AE398" s="14" t="str">
        <f t="shared" si="14"/>
        <v>No Data</v>
      </c>
      <c r="AF398" s="14" t="str">
        <f t="shared" si="15"/>
        <v>No Flag</v>
      </c>
    </row>
    <row r="399" spans="31:32" x14ac:dyDescent="0.35">
      <c r="AE399" s="14" t="str">
        <f t="shared" si="14"/>
        <v>No Data</v>
      </c>
      <c r="AF399" s="14" t="str">
        <f t="shared" si="15"/>
        <v>No Flag</v>
      </c>
    </row>
    <row r="400" spans="31:32" x14ac:dyDescent="0.35">
      <c r="AE400" s="14" t="str">
        <f t="shared" si="14"/>
        <v>No Data</v>
      </c>
      <c r="AF400" s="14" t="str">
        <f t="shared" si="15"/>
        <v>No Flag</v>
      </c>
    </row>
    <row r="401" spans="31:32" x14ac:dyDescent="0.35">
      <c r="AE401" s="14" t="str">
        <f t="shared" si="14"/>
        <v>No Data</v>
      </c>
      <c r="AF401" s="14" t="str">
        <f t="shared" si="15"/>
        <v>No Flag</v>
      </c>
    </row>
    <row r="402" spans="31:32" x14ac:dyDescent="0.35">
      <c r="AE402" s="14" t="str">
        <f t="shared" si="14"/>
        <v>No Data</v>
      </c>
      <c r="AF402" s="14" t="str">
        <f t="shared" si="15"/>
        <v>No Flag</v>
      </c>
    </row>
    <row r="403" spans="31:32" x14ac:dyDescent="0.35">
      <c r="AE403" s="14" t="str">
        <f t="shared" si="14"/>
        <v>No Data</v>
      </c>
      <c r="AF403" s="14" t="str">
        <f t="shared" si="15"/>
        <v>No Flag</v>
      </c>
    </row>
    <row r="404" spans="31:32" x14ac:dyDescent="0.35">
      <c r="AE404" s="14" t="str">
        <f t="shared" si="14"/>
        <v>No Data</v>
      </c>
      <c r="AF404" s="14" t="str">
        <f t="shared" si="15"/>
        <v>No Flag</v>
      </c>
    </row>
    <row r="405" spans="31:32" x14ac:dyDescent="0.35">
      <c r="AE405" s="14" t="str">
        <f t="shared" si="14"/>
        <v>No Data</v>
      </c>
      <c r="AF405" s="14" t="str">
        <f t="shared" si="15"/>
        <v>No Flag</v>
      </c>
    </row>
    <row r="406" spans="31:32" x14ac:dyDescent="0.35">
      <c r="AE406" s="14" t="str">
        <f t="shared" si="14"/>
        <v>No Data</v>
      </c>
      <c r="AF406" s="14" t="str">
        <f t="shared" si="15"/>
        <v>No Flag</v>
      </c>
    </row>
    <row r="407" spans="31:32" x14ac:dyDescent="0.35">
      <c r="AE407" s="14" t="str">
        <f t="shared" si="14"/>
        <v>No Data</v>
      </c>
      <c r="AF407" s="14" t="str">
        <f t="shared" si="15"/>
        <v>No Flag</v>
      </c>
    </row>
    <row r="408" spans="31:32" x14ac:dyDescent="0.35">
      <c r="AE408" s="14" t="str">
        <f t="shared" si="14"/>
        <v>No Data</v>
      </c>
      <c r="AF408" s="14" t="str">
        <f t="shared" si="15"/>
        <v>No Flag</v>
      </c>
    </row>
    <row r="409" spans="31:32" x14ac:dyDescent="0.35">
      <c r="AE409" s="14" t="str">
        <f t="shared" si="14"/>
        <v>No Data</v>
      </c>
      <c r="AF409" s="14" t="str">
        <f t="shared" si="15"/>
        <v>No Flag</v>
      </c>
    </row>
    <row r="410" spans="31:32" x14ac:dyDescent="0.35">
      <c r="AE410" s="14" t="str">
        <f t="shared" si="14"/>
        <v>No Data</v>
      </c>
      <c r="AF410" s="14" t="str">
        <f t="shared" si="15"/>
        <v>No Flag</v>
      </c>
    </row>
    <row r="411" spans="31:32" x14ac:dyDescent="0.35">
      <c r="AE411" s="14" t="str">
        <f t="shared" si="14"/>
        <v>No Data</v>
      </c>
      <c r="AF411" s="14" t="str">
        <f t="shared" si="15"/>
        <v>No Flag</v>
      </c>
    </row>
    <row r="412" spans="31:32" x14ac:dyDescent="0.35">
      <c r="AE412" s="14" t="str">
        <f t="shared" si="14"/>
        <v>No Data</v>
      </c>
      <c r="AF412" s="14" t="str">
        <f t="shared" si="15"/>
        <v>No Flag</v>
      </c>
    </row>
    <row r="413" spans="31:32" x14ac:dyDescent="0.35">
      <c r="AE413" s="14" t="str">
        <f t="shared" si="14"/>
        <v>No Data</v>
      </c>
      <c r="AF413" s="14" t="str">
        <f t="shared" si="15"/>
        <v>No Flag</v>
      </c>
    </row>
    <row r="414" spans="31:32" x14ac:dyDescent="0.35">
      <c r="AE414" s="14" t="str">
        <f t="shared" si="14"/>
        <v>No Data</v>
      </c>
      <c r="AF414" s="14" t="str">
        <f t="shared" si="15"/>
        <v>No Flag</v>
      </c>
    </row>
    <row r="415" spans="31:32" x14ac:dyDescent="0.35">
      <c r="AE415" s="14" t="str">
        <f t="shared" si="14"/>
        <v>No Data</v>
      </c>
      <c r="AF415" s="14" t="str">
        <f t="shared" si="15"/>
        <v>No Flag</v>
      </c>
    </row>
    <row r="416" spans="31:32" x14ac:dyDescent="0.35">
      <c r="AE416" s="14" t="str">
        <f t="shared" si="14"/>
        <v>No Data</v>
      </c>
      <c r="AF416" s="14" t="str">
        <f t="shared" si="15"/>
        <v>No Flag</v>
      </c>
    </row>
    <row r="417" spans="31:32" x14ac:dyDescent="0.35">
      <c r="AE417" s="14" t="str">
        <f t="shared" si="14"/>
        <v>No Data</v>
      </c>
      <c r="AF417" s="14" t="str">
        <f t="shared" si="15"/>
        <v>No Flag</v>
      </c>
    </row>
    <row r="418" spans="31:32" x14ac:dyDescent="0.35">
      <c r="AE418" s="14" t="str">
        <f t="shared" si="14"/>
        <v>No Data</v>
      </c>
      <c r="AF418" s="14" t="str">
        <f t="shared" si="15"/>
        <v>No Flag</v>
      </c>
    </row>
    <row r="419" spans="31:32" x14ac:dyDescent="0.35">
      <c r="AE419" s="14" t="str">
        <f t="shared" si="14"/>
        <v>No Data</v>
      </c>
      <c r="AF419" s="14" t="str">
        <f t="shared" si="15"/>
        <v>No Flag</v>
      </c>
    </row>
    <row r="420" spans="31:32" x14ac:dyDescent="0.35">
      <c r="AE420" s="14" t="str">
        <f t="shared" si="14"/>
        <v>No Data</v>
      </c>
      <c r="AF420" s="14" t="str">
        <f t="shared" si="15"/>
        <v>No Flag</v>
      </c>
    </row>
    <row r="421" spans="31:32" x14ac:dyDescent="0.35">
      <c r="AE421" s="14" t="str">
        <f t="shared" si="14"/>
        <v>No Data</v>
      </c>
      <c r="AF421" s="14" t="str">
        <f t="shared" si="15"/>
        <v>No Flag</v>
      </c>
    </row>
    <row r="422" spans="31:32" x14ac:dyDescent="0.35">
      <c r="AE422" s="14" t="str">
        <f t="shared" si="14"/>
        <v>No Data</v>
      </c>
      <c r="AF422" s="14" t="str">
        <f t="shared" si="15"/>
        <v>No Flag</v>
      </c>
    </row>
    <row r="423" spans="31:32" x14ac:dyDescent="0.35">
      <c r="AE423" s="14" t="str">
        <f t="shared" si="14"/>
        <v>No Data</v>
      </c>
      <c r="AF423" s="14" t="str">
        <f t="shared" si="15"/>
        <v>No Flag</v>
      </c>
    </row>
    <row r="424" spans="31:32" x14ac:dyDescent="0.35">
      <c r="AE424" s="14" t="str">
        <f t="shared" si="14"/>
        <v>No Data</v>
      </c>
      <c r="AF424" s="14" t="str">
        <f t="shared" si="15"/>
        <v>No Flag</v>
      </c>
    </row>
    <row r="425" spans="31:32" x14ac:dyDescent="0.35">
      <c r="AE425" s="14" t="str">
        <f t="shared" si="14"/>
        <v>No Data</v>
      </c>
      <c r="AF425" s="14" t="str">
        <f t="shared" si="15"/>
        <v>No Flag</v>
      </c>
    </row>
    <row r="426" spans="31:32" x14ac:dyDescent="0.35">
      <c r="AE426" s="14" t="str">
        <f t="shared" si="14"/>
        <v>No Data</v>
      </c>
      <c r="AF426" s="14" t="str">
        <f t="shared" si="15"/>
        <v>No Flag</v>
      </c>
    </row>
    <row r="427" spans="31:32" x14ac:dyDescent="0.35">
      <c r="AE427" s="14" t="str">
        <f t="shared" si="14"/>
        <v>No Data</v>
      </c>
      <c r="AF427" s="14" t="str">
        <f t="shared" si="15"/>
        <v>No Flag</v>
      </c>
    </row>
    <row r="428" spans="31:32" x14ac:dyDescent="0.35">
      <c r="AE428" s="14" t="str">
        <f t="shared" si="14"/>
        <v>No Data</v>
      </c>
      <c r="AF428" s="14" t="str">
        <f t="shared" si="15"/>
        <v>No Flag</v>
      </c>
    </row>
    <row r="429" spans="31:32" x14ac:dyDescent="0.35">
      <c r="AE429" s="14" t="str">
        <f t="shared" si="14"/>
        <v>No Data</v>
      </c>
      <c r="AF429" s="14" t="str">
        <f t="shared" si="15"/>
        <v>No Flag</v>
      </c>
    </row>
    <row r="430" spans="31:32" x14ac:dyDescent="0.35">
      <c r="AE430" s="14" t="str">
        <f t="shared" si="14"/>
        <v>No Data</v>
      </c>
      <c r="AF430" s="14" t="str">
        <f t="shared" si="15"/>
        <v>No Flag</v>
      </c>
    </row>
    <row r="431" spans="31:32" x14ac:dyDescent="0.35">
      <c r="AE431" s="14" t="str">
        <f t="shared" si="14"/>
        <v>No Data</v>
      </c>
      <c r="AF431" s="14" t="str">
        <f t="shared" si="15"/>
        <v>No Flag</v>
      </c>
    </row>
    <row r="432" spans="31:32" x14ac:dyDescent="0.35">
      <c r="AE432" s="14" t="str">
        <f t="shared" si="14"/>
        <v>No Data</v>
      </c>
      <c r="AF432" s="14" t="str">
        <f t="shared" si="15"/>
        <v>No Flag</v>
      </c>
    </row>
    <row r="433" spans="31:32" x14ac:dyDescent="0.35">
      <c r="AE433" s="14" t="str">
        <f t="shared" ref="AE433:AE496" si="16">IF(Y433&lt;&gt;"",Y433,IF(X433&lt;&gt;"",X433,IF(W433&lt;&gt;"",W433,IF(V433&lt;&gt;"",V433,IF(U433&lt;&gt;"",U433,IF(T433&lt;&gt;"",T433,IF(S433&lt;&gt;"",S433,IF(R433&lt;&gt;"",R433,IF(Q433&lt;&gt;"",Q433,IF(P433&lt;&gt;"",P433,"No Data"))))))))))</f>
        <v>No Data</v>
      </c>
      <c r="AF433" s="14" t="str">
        <f t="shared" si="15"/>
        <v>No Flag</v>
      </c>
    </row>
    <row r="434" spans="31:32" x14ac:dyDescent="0.35">
      <c r="AE434" s="14" t="str">
        <f t="shared" si="16"/>
        <v>No Data</v>
      </c>
      <c r="AF434" s="14" t="str">
        <f t="shared" si="15"/>
        <v>No Flag</v>
      </c>
    </row>
    <row r="435" spans="31:32" x14ac:dyDescent="0.35">
      <c r="AE435" s="14" t="str">
        <f t="shared" si="16"/>
        <v>No Data</v>
      </c>
      <c r="AF435" s="14" t="str">
        <f t="shared" si="15"/>
        <v>No Flag</v>
      </c>
    </row>
    <row r="436" spans="31:32" x14ac:dyDescent="0.35">
      <c r="AE436" s="14" t="str">
        <f t="shared" si="16"/>
        <v>No Data</v>
      </c>
      <c r="AF436" s="14" t="str">
        <f t="shared" si="15"/>
        <v>No Flag</v>
      </c>
    </row>
    <row r="437" spans="31:32" x14ac:dyDescent="0.35">
      <c r="AE437" s="14" t="str">
        <f t="shared" si="16"/>
        <v>No Data</v>
      </c>
      <c r="AF437" s="14" t="str">
        <f t="shared" si="15"/>
        <v>No Flag</v>
      </c>
    </row>
    <row r="438" spans="31:32" x14ac:dyDescent="0.35">
      <c r="AE438" s="14" t="str">
        <f t="shared" si="16"/>
        <v>No Data</v>
      </c>
      <c r="AF438" s="14" t="str">
        <f t="shared" ref="AF438:AF501" si="17">IF(AE438="No Data","No Flag",IF(AE438&gt;M438,"RED",IF(AE438&lt;J438,"GREEN","YELLOW")))</f>
        <v>No Flag</v>
      </c>
    </row>
    <row r="439" spans="31:32" x14ac:dyDescent="0.35">
      <c r="AE439" s="14" t="str">
        <f t="shared" si="16"/>
        <v>No Data</v>
      </c>
      <c r="AF439" s="14" t="str">
        <f t="shared" si="17"/>
        <v>No Flag</v>
      </c>
    </row>
    <row r="440" spans="31:32" x14ac:dyDescent="0.35">
      <c r="AE440" s="14" t="str">
        <f t="shared" si="16"/>
        <v>No Data</v>
      </c>
      <c r="AF440" s="14" t="str">
        <f t="shared" si="17"/>
        <v>No Flag</v>
      </c>
    </row>
    <row r="441" spans="31:32" x14ac:dyDescent="0.35">
      <c r="AE441" s="14" t="str">
        <f t="shared" si="16"/>
        <v>No Data</v>
      </c>
      <c r="AF441" s="14" t="str">
        <f t="shared" si="17"/>
        <v>No Flag</v>
      </c>
    </row>
    <row r="442" spans="31:32" x14ac:dyDescent="0.35">
      <c r="AE442" s="14" t="str">
        <f t="shared" si="16"/>
        <v>No Data</v>
      </c>
      <c r="AF442" s="14" t="str">
        <f t="shared" si="17"/>
        <v>No Flag</v>
      </c>
    </row>
    <row r="443" spans="31:32" x14ac:dyDescent="0.35">
      <c r="AE443" s="14" t="str">
        <f t="shared" si="16"/>
        <v>No Data</v>
      </c>
      <c r="AF443" s="14" t="str">
        <f t="shared" si="17"/>
        <v>No Flag</v>
      </c>
    </row>
    <row r="444" spans="31:32" x14ac:dyDescent="0.35">
      <c r="AE444" s="14" t="str">
        <f t="shared" si="16"/>
        <v>No Data</v>
      </c>
      <c r="AF444" s="14" t="str">
        <f t="shared" si="17"/>
        <v>No Flag</v>
      </c>
    </row>
    <row r="445" spans="31:32" x14ac:dyDescent="0.35">
      <c r="AE445" s="14" t="str">
        <f t="shared" si="16"/>
        <v>No Data</v>
      </c>
      <c r="AF445" s="14" t="str">
        <f t="shared" si="17"/>
        <v>No Flag</v>
      </c>
    </row>
    <row r="446" spans="31:32" x14ac:dyDescent="0.35">
      <c r="AE446" s="14" t="str">
        <f t="shared" si="16"/>
        <v>No Data</v>
      </c>
      <c r="AF446" s="14" t="str">
        <f t="shared" si="17"/>
        <v>No Flag</v>
      </c>
    </row>
    <row r="447" spans="31:32" x14ac:dyDescent="0.35">
      <c r="AE447" s="14" t="str">
        <f t="shared" si="16"/>
        <v>No Data</v>
      </c>
      <c r="AF447" s="14" t="str">
        <f t="shared" si="17"/>
        <v>No Flag</v>
      </c>
    </row>
    <row r="448" spans="31:32" x14ac:dyDescent="0.35">
      <c r="AE448" s="14" t="str">
        <f t="shared" si="16"/>
        <v>No Data</v>
      </c>
      <c r="AF448" s="14" t="str">
        <f t="shared" si="17"/>
        <v>No Flag</v>
      </c>
    </row>
    <row r="449" spans="31:32" x14ac:dyDescent="0.35">
      <c r="AE449" s="14" t="str">
        <f t="shared" si="16"/>
        <v>No Data</v>
      </c>
      <c r="AF449" s="14" t="str">
        <f t="shared" si="17"/>
        <v>No Flag</v>
      </c>
    </row>
    <row r="450" spans="31:32" x14ac:dyDescent="0.35">
      <c r="AE450" s="14" t="str">
        <f t="shared" si="16"/>
        <v>No Data</v>
      </c>
      <c r="AF450" s="14" t="str">
        <f t="shared" si="17"/>
        <v>No Flag</v>
      </c>
    </row>
    <row r="451" spans="31:32" x14ac:dyDescent="0.35">
      <c r="AE451" s="14" t="str">
        <f t="shared" si="16"/>
        <v>No Data</v>
      </c>
      <c r="AF451" s="14" t="str">
        <f t="shared" si="17"/>
        <v>No Flag</v>
      </c>
    </row>
    <row r="452" spans="31:32" x14ac:dyDescent="0.35">
      <c r="AE452" s="14" t="str">
        <f t="shared" si="16"/>
        <v>No Data</v>
      </c>
      <c r="AF452" s="14" t="str">
        <f t="shared" si="17"/>
        <v>No Flag</v>
      </c>
    </row>
    <row r="453" spans="31:32" x14ac:dyDescent="0.35">
      <c r="AE453" s="14" t="str">
        <f t="shared" si="16"/>
        <v>No Data</v>
      </c>
      <c r="AF453" s="14" t="str">
        <f t="shared" si="17"/>
        <v>No Flag</v>
      </c>
    </row>
    <row r="454" spans="31:32" x14ac:dyDescent="0.35">
      <c r="AE454" s="14" t="str">
        <f t="shared" si="16"/>
        <v>No Data</v>
      </c>
      <c r="AF454" s="14" t="str">
        <f t="shared" si="17"/>
        <v>No Flag</v>
      </c>
    </row>
    <row r="455" spans="31:32" x14ac:dyDescent="0.35">
      <c r="AE455" s="14" t="str">
        <f t="shared" si="16"/>
        <v>No Data</v>
      </c>
      <c r="AF455" s="14" t="str">
        <f t="shared" si="17"/>
        <v>No Flag</v>
      </c>
    </row>
    <row r="456" spans="31:32" x14ac:dyDescent="0.35">
      <c r="AE456" s="14" t="str">
        <f t="shared" si="16"/>
        <v>No Data</v>
      </c>
      <c r="AF456" s="14" t="str">
        <f t="shared" si="17"/>
        <v>No Flag</v>
      </c>
    </row>
    <row r="457" spans="31:32" x14ac:dyDescent="0.35">
      <c r="AE457" s="14" t="str">
        <f t="shared" si="16"/>
        <v>No Data</v>
      </c>
      <c r="AF457" s="14" t="str">
        <f t="shared" si="17"/>
        <v>No Flag</v>
      </c>
    </row>
    <row r="458" spans="31:32" x14ac:dyDescent="0.35">
      <c r="AE458" s="14" t="str">
        <f t="shared" si="16"/>
        <v>No Data</v>
      </c>
      <c r="AF458" s="14" t="str">
        <f t="shared" si="17"/>
        <v>No Flag</v>
      </c>
    </row>
    <row r="459" spans="31:32" x14ac:dyDescent="0.35">
      <c r="AE459" s="14" t="str">
        <f t="shared" si="16"/>
        <v>No Data</v>
      </c>
      <c r="AF459" s="14" t="str">
        <f t="shared" si="17"/>
        <v>No Flag</v>
      </c>
    </row>
    <row r="460" spans="31:32" x14ac:dyDescent="0.35">
      <c r="AE460" s="14" t="str">
        <f t="shared" si="16"/>
        <v>No Data</v>
      </c>
      <c r="AF460" s="14" t="str">
        <f t="shared" si="17"/>
        <v>No Flag</v>
      </c>
    </row>
    <row r="461" spans="31:32" x14ac:dyDescent="0.35">
      <c r="AE461" s="14" t="str">
        <f t="shared" si="16"/>
        <v>No Data</v>
      </c>
      <c r="AF461" s="14" t="str">
        <f t="shared" si="17"/>
        <v>No Flag</v>
      </c>
    </row>
    <row r="462" spans="31:32" x14ac:dyDescent="0.35">
      <c r="AE462" s="14" t="str">
        <f t="shared" si="16"/>
        <v>No Data</v>
      </c>
      <c r="AF462" s="14" t="str">
        <f t="shared" si="17"/>
        <v>No Flag</v>
      </c>
    </row>
    <row r="463" spans="31:32" x14ac:dyDescent="0.35">
      <c r="AE463" s="14" t="str">
        <f t="shared" si="16"/>
        <v>No Data</v>
      </c>
      <c r="AF463" s="14" t="str">
        <f t="shared" si="17"/>
        <v>No Flag</v>
      </c>
    </row>
    <row r="464" spans="31:32" x14ac:dyDescent="0.35">
      <c r="AE464" s="14" t="str">
        <f t="shared" si="16"/>
        <v>No Data</v>
      </c>
      <c r="AF464" s="14" t="str">
        <f t="shared" si="17"/>
        <v>No Flag</v>
      </c>
    </row>
    <row r="465" spans="31:32" x14ac:dyDescent="0.35">
      <c r="AE465" s="14" t="str">
        <f t="shared" si="16"/>
        <v>No Data</v>
      </c>
      <c r="AF465" s="14" t="str">
        <f t="shared" si="17"/>
        <v>No Flag</v>
      </c>
    </row>
    <row r="466" spans="31:32" x14ac:dyDescent="0.35">
      <c r="AE466" s="14" t="str">
        <f t="shared" si="16"/>
        <v>No Data</v>
      </c>
      <c r="AF466" s="14" t="str">
        <f t="shared" si="17"/>
        <v>No Flag</v>
      </c>
    </row>
    <row r="467" spans="31:32" x14ac:dyDescent="0.35">
      <c r="AE467" s="14" t="str">
        <f t="shared" si="16"/>
        <v>No Data</v>
      </c>
      <c r="AF467" s="14" t="str">
        <f t="shared" si="17"/>
        <v>No Flag</v>
      </c>
    </row>
    <row r="468" spans="31:32" x14ac:dyDescent="0.35">
      <c r="AE468" s="14" t="str">
        <f t="shared" si="16"/>
        <v>No Data</v>
      </c>
      <c r="AF468" s="14" t="str">
        <f t="shared" si="17"/>
        <v>No Flag</v>
      </c>
    </row>
    <row r="469" spans="31:32" x14ac:dyDescent="0.35">
      <c r="AE469" s="14" t="str">
        <f t="shared" si="16"/>
        <v>No Data</v>
      </c>
      <c r="AF469" s="14" t="str">
        <f t="shared" si="17"/>
        <v>No Flag</v>
      </c>
    </row>
    <row r="470" spans="31:32" x14ac:dyDescent="0.35">
      <c r="AE470" s="14" t="str">
        <f t="shared" si="16"/>
        <v>No Data</v>
      </c>
      <c r="AF470" s="14" t="str">
        <f t="shared" si="17"/>
        <v>No Flag</v>
      </c>
    </row>
    <row r="471" spans="31:32" x14ac:dyDescent="0.35">
      <c r="AE471" s="14" t="str">
        <f t="shared" si="16"/>
        <v>No Data</v>
      </c>
      <c r="AF471" s="14" t="str">
        <f t="shared" si="17"/>
        <v>No Flag</v>
      </c>
    </row>
    <row r="472" spans="31:32" x14ac:dyDescent="0.35">
      <c r="AE472" s="14" t="str">
        <f t="shared" si="16"/>
        <v>No Data</v>
      </c>
      <c r="AF472" s="14" t="str">
        <f t="shared" si="17"/>
        <v>No Flag</v>
      </c>
    </row>
    <row r="473" spans="31:32" x14ac:dyDescent="0.35">
      <c r="AE473" s="14" t="str">
        <f t="shared" si="16"/>
        <v>No Data</v>
      </c>
      <c r="AF473" s="14" t="str">
        <f t="shared" si="17"/>
        <v>No Flag</v>
      </c>
    </row>
    <row r="474" spans="31:32" x14ac:dyDescent="0.35">
      <c r="AE474" s="14" t="str">
        <f t="shared" si="16"/>
        <v>No Data</v>
      </c>
      <c r="AF474" s="14" t="str">
        <f t="shared" si="17"/>
        <v>No Flag</v>
      </c>
    </row>
    <row r="475" spans="31:32" x14ac:dyDescent="0.35">
      <c r="AE475" s="14" t="str">
        <f t="shared" si="16"/>
        <v>No Data</v>
      </c>
      <c r="AF475" s="14" t="str">
        <f t="shared" si="17"/>
        <v>No Flag</v>
      </c>
    </row>
    <row r="476" spans="31:32" x14ac:dyDescent="0.35">
      <c r="AE476" s="14" t="str">
        <f t="shared" si="16"/>
        <v>No Data</v>
      </c>
      <c r="AF476" s="14" t="str">
        <f t="shared" si="17"/>
        <v>No Flag</v>
      </c>
    </row>
    <row r="477" spans="31:32" x14ac:dyDescent="0.35">
      <c r="AE477" s="14" t="str">
        <f t="shared" si="16"/>
        <v>No Data</v>
      </c>
      <c r="AF477" s="14" t="str">
        <f t="shared" si="17"/>
        <v>No Flag</v>
      </c>
    </row>
    <row r="478" spans="31:32" x14ac:dyDescent="0.35">
      <c r="AE478" s="14" t="str">
        <f t="shared" si="16"/>
        <v>No Data</v>
      </c>
      <c r="AF478" s="14" t="str">
        <f t="shared" si="17"/>
        <v>No Flag</v>
      </c>
    </row>
    <row r="479" spans="31:32" x14ac:dyDescent="0.35">
      <c r="AE479" s="14" t="str">
        <f t="shared" si="16"/>
        <v>No Data</v>
      </c>
      <c r="AF479" s="14" t="str">
        <f t="shared" si="17"/>
        <v>No Flag</v>
      </c>
    </row>
    <row r="480" spans="31:32" x14ac:dyDescent="0.35">
      <c r="AE480" s="14" t="str">
        <f t="shared" si="16"/>
        <v>No Data</v>
      </c>
      <c r="AF480" s="14" t="str">
        <f t="shared" si="17"/>
        <v>No Flag</v>
      </c>
    </row>
    <row r="481" spans="31:32" x14ac:dyDescent="0.35">
      <c r="AE481" s="14" t="str">
        <f t="shared" si="16"/>
        <v>No Data</v>
      </c>
      <c r="AF481" s="14" t="str">
        <f t="shared" si="17"/>
        <v>No Flag</v>
      </c>
    </row>
    <row r="482" spans="31:32" x14ac:dyDescent="0.35">
      <c r="AE482" s="14" t="str">
        <f t="shared" si="16"/>
        <v>No Data</v>
      </c>
      <c r="AF482" s="14" t="str">
        <f t="shared" si="17"/>
        <v>No Flag</v>
      </c>
    </row>
    <row r="483" spans="31:32" x14ac:dyDescent="0.35">
      <c r="AE483" s="14" t="str">
        <f t="shared" si="16"/>
        <v>No Data</v>
      </c>
      <c r="AF483" s="14" t="str">
        <f t="shared" si="17"/>
        <v>No Flag</v>
      </c>
    </row>
    <row r="484" spans="31:32" x14ac:dyDescent="0.35">
      <c r="AE484" s="14" t="str">
        <f t="shared" si="16"/>
        <v>No Data</v>
      </c>
      <c r="AF484" s="14" t="str">
        <f t="shared" si="17"/>
        <v>No Flag</v>
      </c>
    </row>
    <row r="485" spans="31:32" x14ac:dyDescent="0.35">
      <c r="AE485" s="14" t="str">
        <f t="shared" si="16"/>
        <v>No Data</v>
      </c>
      <c r="AF485" s="14" t="str">
        <f t="shared" si="17"/>
        <v>No Flag</v>
      </c>
    </row>
    <row r="486" spans="31:32" x14ac:dyDescent="0.35">
      <c r="AE486" s="14" t="str">
        <f t="shared" si="16"/>
        <v>No Data</v>
      </c>
      <c r="AF486" s="14" t="str">
        <f t="shared" si="17"/>
        <v>No Flag</v>
      </c>
    </row>
    <row r="487" spans="31:32" x14ac:dyDescent="0.35">
      <c r="AE487" s="14" t="str">
        <f t="shared" si="16"/>
        <v>No Data</v>
      </c>
      <c r="AF487" s="14" t="str">
        <f t="shared" si="17"/>
        <v>No Flag</v>
      </c>
    </row>
    <row r="488" spans="31:32" x14ac:dyDescent="0.35">
      <c r="AE488" s="14" t="str">
        <f t="shared" si="16"/>
        <v>No Data</v>
      </c>
      <c r="AF488" s="14" t="str">
        <f t="shared" si="17"/>
        <v>No Flag</v>
      </c>
    </row>
    <row r="489" spans="31:32" x14ac:dyDescent="0.35">
      <c r="AE489" s="14" t="str">
        <f t="shared" si="16"/>
        <v>No Data</v>
      </c>
      <c r="AF489" s="14" t="str">
        <f t="shared" si="17"/>
        <v>No Flag</v>
      </c>
    </row>
    <row r="490" spans="31:32" x14ac:dyDescent="0.35">
      <c r="AE490" s="14" t="str">
        <f t="shared" si="16"/>
        <v>No Data</v>
      </c>
      <c r="AF490" s="14" t="str">
        <f t="shared" si="17"/>
        <v>No Flag</v>
      </c>
    </row>
    <row r="491" spans="31:32" x14ac:dyDescent="0.35">
      <c r="AE491" s="14" t="str">
        <f t="shared" si="16"/>
        <v>No Data</v>
      </c>
      <c r="AF491" s="14" t="str">
        <f t="shared" si="17"/>
        <v>No Flag</v>
      </c>
    </row>
    <row r="492" spans="31:32" x14ac:dyDescent="0.35">
      <c r="AE492" s="14" t="str">
        <f t="shared" si="16"/>
        <v>No Data</v>
      </c>
      <c r="AF492" s="14" t="str">
        <f t="shared" si="17"/>
        <v>No Flag</v>
      </c>
    </row>
    <row r="493" spans="31:32" x14ac:dyDescent="0.35">
      <c r="AE493" s="14" t="str">
        <f t="shared" si="16"/>
        <v>No Data</v>
      </c>
      <c r="AF493" s="14" t="str">
        <f t="shared" si="17"/>
        <v>No Flag</v>
      </c>
    </row>
    <row r="494" spans="31:32" x14ac:dyDescent="0.35">
      <c r="AE494" s="14" t="str">
        <f t="shared" si="16"/>
        <v>No Data</v>
      </c>
      <c r="AF494" s="14" t="str">
        <f t="shared" si="17"/>
        <v>No Flag</v>
      </c>
    </row>
    <row r="495" spans="31:32" x14ac:dyDescent="0.35">
      <c r="AE495" s="14" t="str">
        <f t="shared" si="16"/>
        <v>No Data</v>
      </c>
      <c r="AF495" s="14" t="str">
        <f t="shared" si="17"/>
        <v>No Flag</v>
      </c>
    </row>
    <row r="496" spans="31:32" x14ac:dyDescent="0.35">
      <c r="AE496" s="14" t="str">
        <f t="shared" si="16"/>
        <v>No Data</v>
      </c>
      <c r="AF496" s="14" t="str">
        <f t="shared" si="17"/>
        <v>No Flag</v>
      </c>
    </row>
    <row r="497" spans="31:32" x14ac:dyDescent="0.35">
      <c r="AE497" s="14" t="str">
        <f t="shared" ref="AE497:AE560" si="18">IF(Y497&lt;&gt;"",Y497,IF(X497&lt;&gt;"",X497,IF(W497&lt;&gt;"",W497,IF(V497&lt;&gt;"",V497,IF(U497&lt;&gt;"",U497,IF(T497&lt;&gt;"",T497,IF(S497&lt;&gt;"",S497,IF(R497&lt;&gt;"",R497,IF(Q497&lt;&gt;"",Q497,IF(P497&lt;&gt;"",P497,"No Data"))))))))))</f>
        <v>No Data</v>
      </c>
      <c r="AF497" s="14" t="str">
        <f t="shared" si="17"/>
        <v>No Flag</v>
      </c>
    </row>
    <row r="498" spans="31:32" x14ac:dyDescent="0.35">
      <c r="AE498" s="14" t="str">
        <f t="shared" si="18"/>
        <v>No Data</v>
      </c>
      <c r="AF498" s="14" t="str">
        <f t="shared" si="17"/>
        <v>No Flag</v>
      </c>
    </row>
    <row r="499" spans="31:32" x14ac:dyDescent="0.35">
      <c r="AE499" s="14" t="str">
        <f t="shared" si="18"/>
        <v>No Data</v>
      </c>
      <c r="AF499" s="14" t="str">
        <f t="shared" si="17"/>
        <v>No Flag</v>
      </c>
    </row>
    <row r="500" spans="31:32" x14ac:dyDescent="0.35">
      <c r="AE500" s="14" t="str">
        <f t="shared" si="18"/>
        <v>No Data</v>
      </c>
      <c r="AF500" s="14" t="str">
        <f t="shared" si="17"/>
        <v>No Flag</v>
      </c>
    </row>
    <row r="501" spans="31:32" x14ac:dyDescent="0.35">
      <c r="AE501" s="14" t="str">
        <f t="shared" si="18"/>
        <v>No Data</v>
      </c>
      <c r="AF501" s="14" t="str">
        <f t="shared" si="17"/>
        <v>No Flag</v>
      </c>
    </row>
    <row r="502" spans="31:32" x14ac:dyDescent="0.35">
      <c r="AE502" s="14" t="str">
        <f t="shared" si="18"/>
        <v>No Data</v>
      </c>
      <c r="AF502" s="14" t="str">
        <f t="shared" ref="AF502:AF565" si="19">IF(AE502="No Data","No Flag",IF(AE502&gt;M502,"RED",IF(AE502&lt;J502,"GREEN","YELLOW")))</f>
        <v>No Flag</v>
      </c>
    </row>
    <row r="503" spans="31:32" x14ac:dyDescent="0.35">
      <c r="AE503" s="14" t="str">
        <f t="shared" si="18"/>
        <v>No Data</v>
      </c>
      <c r="AF503" s="14" t="str">
        <f t="shared" si="19"/>
        <v>No Flag</v>
      </c>
    </row>
    <row r="504" spans="31:32" x14ac:dyDescent="0.35">
      <c r="AE504" s="14" t="str">
        <f t="shared" si="18"/>
        <v>No Data</v>
      </c>
      <c r="AF504" s="14" t="str">
        <f t="shared" si="19"/>
        <v>No Flag</v>
      </c>
    </row>
    <row r="505" spans="31:32" x14ac:dyDescent="0.35">
      <c r="AE505" s="14" t="str">
        <f t="shared" si="18"/>
        <v>No Data</v>
      </c>
      <c r="AF505" s="14" t="str">
        <f t="shared" si="19"/>
        <v>No Flag</v>
      </c>
    </row>
    <row r="506" spans="31:32" x14ac:dyDescent="0.35">
      <c r="AE506" s="14" t="str">
        <f t="shared" si="18"/>
        <v>No Data</v>
      </c>
      <c r="AF506" s="14" t="str">
        <f t="shared" si="19"/>
        <v>No Flag</v>
      </c>
    </row>
    <row r="507" spans="31:32" x14ac:dyDescent="0.35">
      <c r="AE507" s="14" t="str">
        <f t="shared" si="18"/>
        <v>No Data</v>
      </c>
      <c r="AF507" s="14" t="str">
        <f t="shared" si="19"/>
        <v>No Flag</v>
      </c>
    </row>
    <row r="508" spans="31:32" x14ac:dyDescent="0.35">
      <c r="AE508" s="14" t="str">
        <f t="shared" si="18"/>
        <v>No Data</v>
      </c>
      <c r="AF508" s="14" t="str">
        <f t="shared" si="19"/>
        <v>No Flag</v>
      </c>
    </row>
    <row r="509" spans="31:32" x14ac:dyDescent="0.35">
      <c r="AE509" s="14" t="str">
        <f t="shared" si="18"/>
        <v>No Data</v>
      </c>
      <c r="AF509" s="14" t="str">
        <f t="shared" si="19"/>
        <v>No Flag</v>
      </c>
    </row>
    <row r="510" spans="31:32" x14ac:dyDescent="0.35">
      <c r="AE510" s="14" t="str">
        <f t="shared" si="18"/>
        <v>No Data</v>
      </c>
      <c r="AF510" s="14" t="str">
        <f t="shared" si="19"/>
        <v>No Flag</v>
      </c>
    </row>
    <row r="511" spans="31:32" x14ac:dyDescent="0.35">
      <c r="AE511" s="14" t="str">
        <f t="shared" si="18"/>
        <v>No Data</v>
      </c>
      <c r="AF511" s="14" t="str">
        <f t="shared" si="19"/>
        <v>No Flag</v>
      </c>
    </row>
    <row r="512" spans="31:32" x14ac:dyDescent="0.35">
      <c r="AE512" s="14" t="str">
        <f t="shared" si="18"/>
        <v>No Data</v>
      </c>
      <c r="AF512" s="14" t="str">
        <f t="shared" si="19"/>
        <v>No Flag</v>
      </c>
    </row>
    <row r="513" spans="31:32" x14ac:dyDescent="0.35">
      <c r="AE513" s="14" t="str">
        <f t="shared" si="18"/>
        <v>No Data</v>
      </c>
      <c r="AF513" s="14" t="str">
        <f t="shared" si="19"/>
        <v>No Flag</v>
      </c>
    </row>
    <row r="514" spans="31:32" x14ac:dyDescent="0.35">
      <c r="AE514" s="14" t="str">
        <f t="shared" si="18"/>
        <v>No Data</v>
      </c>
      <c r="AF514" s="14" t="str">
        <f t="shared" si="19"/>
        <v>No Flag</v>
      </c>
    </row>
    <row r="515" spans="31:32" x14ac:dyDescent="0.35">
      <c r="AE515" s="14" t="str">
        <f t="shared" si="18"/>
        <v>No Data</v>
      </c>
      <c r="AF515" s="14" t="str">
        <f t="shared" si="19"/>
        <v>No Flag</v>
      </c>
    </row>
    <row r="516" spans="31:32" x14ac:dyDescent="0.35">
      <c r="AE516" s="14" t="str">
        <f t="shared" si="18"/>
        <v>No Data</v>
      </c>
      <c r="AF516" s="14" t="str">
        <f t="shared" si="19"/>
        <v>No Flag</v>
      </c>
    </row>
    <row r="517" spans="31:32" x14ac:dyDescent="0.35">
      <c r="AE517" s="14" t="str">
        <f t="shared" si="18"/>
        <v>No Data</v>
      </c>
      <c r="AF517" s="14" t="str">
        <f t="shared" si="19"/>
        <v>No Flag</v>
      </c>
    </row>
    <row r="518" spans="31:32" x14ac:dyDescent="0.35">
      <c r="AE518" s="14" t="str">
        <f t="shared" si="18"/>
        <v>No Data</v>
      </c>
      <c r="AF518" s="14" t="str">
        <f t="shared" si="19"/>
        <v>No Flag</v>
      </c>
    </row>
    <row r="519" spans="31:32" x14ac:dyDescent="0.35">
      <c r="AE519" s="14" t="str">
        <f t="shared" si="18"/>
        <v>No Data</v>
      </c>
      <c r="AF519" s="14" t="str">
        <f t="shared" si="19"/>
        <v>No Flag</v>
      </c>
    </row>
    <row r="520" spans="31:32" x14ac:dyDescent="0.35">
      <c r="AE520" s="14" t="str">
        <f t="shared" si="18"/>
        <v>No Data</v>
      </c>
      <c r="AF520" s="14" t="str">
        <f t="shared" si="19"/>
        <v>No Flag</v>
      </c>
    </row>
    <row r="521" spans="31:32" x14ac:dyDescent="0.35">
      <c r="AE521" s="14" t="str">
        <f t="shared" si="18"/>
        <v>No Data</v>
      </c>
      <c r="AF521" s="14" t="str">
        <f t="shared" si="19"/>
        <v>No Flag</v>
      </c>
    </row>
    <row r="522" spans="31:32" x14ac:dyDescent="0.35">
      <c r="AE522" s="14" t="str">
        <f t="shared" si="18"/>
        <v>No Data</v>
      </c>
      <c r="AF522" s="14" t="str">
        <f t="shared" si="19"/>
        <v>No Flag</v>
      </c>
    </row>
    <row r="523" spans="31:32" x14ac:dyDescent="0.35">
      <c r="AE523" s="14" t="str">
        <f t="shared" si="18"/>
        <v>No Data</v>
      </c>
      <c r="AF523" s="14" t="str">
        <f t="shared" si="19"/>
        <v>No Flag</v>
      </c>
    </row>
    <row r="524" spans="31:32" x14ac:dyDescent="0.35">
      <c r="AE524" s="14" t="str">
        <f t="shared" si="18"/>
        <v>No Data</v>
      </c>
      <c r="AF524" s="14" t="str">
        <f t="shared" si="19"/>
        <v>No Flag</v>
      </c>
    </row>
    <row r="525" spans="31:32" x14ac:dyDescent="0.35">
      <c r="AE525" s="14" t="str">
        <f t="shared" si="18"/>
        <v>No Data</v>
      </c>
      <c r="AF525" s="14" t="str">
        <f t="shared" si="19"/>
        <v>No Flag</v>
      </c>
    </row>
    <row r="526" spans="31:32" x14ac:dyDescent="0.35">
      <c r="AE526" s="14" t="str">
        <f t="shared" si="18"/>
        <v>No Data</v>
      </c>
      <c r="AF526" s="14" t="str">
        <f t="shared" si="19"/>
        <v>No Flag</v>
      </c>
    </row>
    <row r="527" spans="31:32" x14ac:dyDescent="0.35">
      <c r="AE527" s="14" t="str">
        <f t="shared" si="18"/>
        <v>No Data</v>
      </c>
      <c r="AF527" s="14" t="str">
        <f t="shared" si="19"/>
        <v>No Flag</v>
      </c>
    </row>
    <row r="528" spans="31:32" x14ac:dyDescent="0.35">
      <c r="AE528" s="14" t="str">
        <f t="shared" si="18"/>
        <v>No Data</v>
      </c>
      <c r="AF528" s="14" t="str">
        <f t="shared" si="19"/>
        <v>No Flag</v>
      </c>
    </row>
    <row r="529" spans="31:32" x14ac:dyDescent="0.35">
      <c r="AE529" s="14" t="str">
        <f t="shared" si="18"/>
        <v>No Data</v>
      </c>
      <c r="AF529" s="14" t="str">
        <f t="shared" si="19"/>
        <v>No Flag</v>
      </c>
    </row>
    <row r="530" spans="31:32" x14ac:dyDescent="0.35">
      <c r="AE530" s="14" t="str">
        <f t="shared" si="18"/>
        <v>No Data</v>
      </c>
      <c r="AF530" s="14" t="str">
        <f t="shared" si="19"/>
        <v>No Flag</v>
      </c>
    </row>
    <row r="531" spans="31:32" x14ac:dyDescent="0.35">
      <c r="AE531" s="14" t="str">
        <f t="shared" si="18"/>
        <v>No Data</v>
      </c>
      <c r="AF531" s="14" t="str">
        <f t="shared" si="19"/>
        <v>No Flag</v>
      </c>
    </row>
    <row r="532" spans="31:32" x14ac:dyDescent="0.35">
      <c r="AE532" s="14" t="str">
        <f t="shared" si="18"/>
        <v>No Data</v>
      </c>
      <c r="AF532" s="14" t="str">
        <f t="shared" si="19"/>
        <v>No Flag</v>
      </c>
    </row>
    <row r="533" spans="31:32" x14ac:dyDescent="0.35">
      <c r="AE533" s="14" t="str">
        <f t="shared" si="18"/>
        <v>No Data</v>
      </c>
      <c r="AF533" s="14" t="str">
        <f t="shared" si="19"/>
        <v>No Flag</v>
      </c>
    </row>
    <row r="534" spans="31:32" x14ac:dyDescent="0.35">
      <c r="AE534" s="14" t="str">
        <f t="shared" si="18"/>
        <v>No Data</v>
      </c>
      <c r="AF534" s="14" t="str">
        <f t="shared" si="19"/>
        <v>No Flag</v>
      </c>
    </row>
    <row r="535" spans="31:32" x14ac:dyDescent="0.35">
      <c r="AE535" s="14" t="str">
        <f t="shared" si="18"/>
        <v>No Data</v>
      </c>
      <c r="AF535" s="14" t="str">
        <f t="shared" si="19"/>
        <v>No Flag</v>
      </c>
    </row>
    <row r="536" spans="31:32" x14ac:dyDescent="0.35">
      <c r="AE536" s="14" t="str">
        <f t="shared" si="18"/>
        <v>No Data</v>
      </c>
      <c r="AF536" s="14" t="str">
        <f t="shared" si="19"/>
        <v>No Flag</v>
      </c>
    </row>
    <row r="537" spans="31:32" x14ac:dyDescent="0.35">
      <c r="AE537" s="14" t="str">
        <f t="shared" si="18"/>
        <v>No Data</v>
      </c>
      <c r="AF537" s="14" t="str">
        <f t="shared" si="19"/>
        <v>No Flag</v>
      </c>
    </row>
    <row r="538" spans="31:32" x14ac:dyDescent="0.35">
      <c r="AE538" s="14" t="str">
        <f t="shared" si="18"/>
        <v>No Data</v>
      </c>
      <c r="AF538" s="14" t="str">
        <f t="shared" si="19"/>
        <v>No Flag</v>
      </c>
    </row>
    <row r="539" spans="31:32" x14ac:dyDescent="0.35">
      <c r="AE539" s="14" t="str">
        <f t="shared" si="18"/>
        <v>No Data</v>
      </c>
      <c r="AF539" s="14" t="str">
        <f t="shared" si="19"/>
        <v>No Flag</v>
      </c>
    </row>
    <row r="540" spans="31:32" x14ac:dyDescent="0.35">
      <c r="AE540" s="14" t="str">
        <f t="shared" si="18"/>
        <v>No Data</v>
      </c>
      <c r="AF540" s="14" t="str">
        <f t="shared" si="19"/>
        <v>No Flag</v>
      </c>
    </row>
    <row r="541" spans="31:32" x14ac:dyDescent="0.35">
      <c r="AE541" s="14" t="str">
        <f t="shared" si="18"/>
        <v>No Data</v>
      </c>
      <c r="AF541" s="14" t="str">
        <f t="shared" si="19"/>
        <v>No Flag</v>
      </c>
    </row>
    <row r="542" spans="31:32" x14ac:dyDescent="0.35">
      <c r="AE542" s="14" t="str">
        <f t="shared" si="18"/>
        <v>No Data</v>
      </c>
      <c r="AF542" s="14" t="str">
        <f t="shared" si="19"/>
        <v>No Flag</v>
      </c>
    </row>
    <row r="543" spans="31:32" x14ac:dyDescent="0.35">
      <c r="AE543" s="14" t="str">
        <f t="shared" si="18"/>
        <v>No Data</v>
      </c>
      <c r="AF543" s="14" t="str">
        <f t="shared" si="19"/>
        <v>No Flag</v>
      </c>
    </row>
    <row r="544" spans="31:32" x14ac:dyDescent="0.35">
      <c r="AE544" s="14" t="str">
        <f t="shared" si="18"/>
        <v>No Data</v>
      </c>
      <c r="AF544" s="14" t="str">
        <f t="shared" si="19"/>
        <v>No Flag</v>
      </c>
    </row>
    <row r="545" spans="31:32" x14ac:dyDescent="0.35">
      <c r="AE545" s="14" t="str">
        <f t="shared" si="18"/>
        <v>No Data</v>
      </c>
      <c r="AF545" s="14" t="str">
        <f t="shared" si="19"/>
        <v>No Flag</v>
      </c>
    </row>
    <row r="546" spans="31:32" x14ac:dyDescent="0.35">
      <c r="AE546" s="14" t="str">
        <f t="shared" si="18"/>
        <v>No Data</v>
      </c>
      <c r="AF546" s="14" t="str">
        <f t="shared" si="19"/>
        <v>No Flag</v>
      </c>
    </row>
    <row r="547" spans="31:32" x14ac:dyDescent="0.35">
      <c r="AE547" s="14" t="str">
        <f t="shared" si="18"/>
        <v>No Data</v>
      </c>
      <c r="AF547" s="14" t="str">
        <f t="shared" si="19"/>
        <v>No Flag</v>
      </c>
    </row>
    <row r="548" spans="31:32" x14ac:dyDescent="0.35">
      <c r="AE548" s="14" t="str">
        <f t="shared" si="18"/>
        <v>No Data</v>
      </c>
      <c r="AF548" s="14" t="str">
        <f t="shared" si="19"/>
        <v>No Flag</v>
      </c>
    </row>
    <row r="549" spans="31:32" x14ac:dyDescent="0.35">
      <c r="AE549" s="14" t="str">
        <f t="shared" si="18"/>
        <v>No Data</v>
      </c>
      <c r="AF549" s="14" t="str">
        <f t="shared" si="19"/>
        <v>No Flag</v>
      </c>
    </row>
    <row r="550" spans="31:32" x14ac:dyDescent="0.35">
      <c r="AE550" s="14" t="str">
        <f t="shared" si="18"/>
        <v>No Data</v>
      </c>
      <c r="AF550" s="14" t="str">
        <f t="shared" si="19"/>
        <v>No Flag</v>
      </c>
    </row>
    <row r="551" spans="31:32" x14ac:dyDescent="0.35">
      <c r="AE551" s="14" t="str">
        <f t="shared" si="18"/>
        <v>No Data</v>
      </c>
      <c r="AF551" s="14" t="str">
        <f t="shared" si="19"/>
        <v>No Flag</v>
      </c>
    </row>
    <row r="552" spans="31:32" x14ac:dyDescent="0.35">
      <c r="AE552" s="14" t="str">
        <f t="shared" si="18"/>
        <v>No Data</v>
      </c>
      <c r="AF552" s="14" t="str">
        <f t="shared" si="19"/>
        <v>No Flag</v>
      </c>
    </row>
    <row r="553" spans="31:32" x14ac:dyDescent="0.35">
      <c r="AE553" s="14" t="str">
        <f t="shared" si="18"/>
        <v>No Data</v>
      </c>
      <c r="AF553" s="14" t="str">
        <f t="shared" si="19"/>
        <v>No Flag</v>
      </c>
    </row>
    <row r="554" spans="31:32" x14ac:dyDescent="0.35">
      <c r="AE554" s="14" t="str">
        <f t="shared" si="18"/>
        <v>No Data</v>
      </c>
      <c r="AF554" s="14" t="str">
        <f t="shared" si="19"/>
        <v>No Flag</v>
      </c>
    </row>
    <row r="555" spans="31:32" x14ac:dyDescent="0.35">
      <c r="AE555" s="14" t="str">
        <f t="shared" si="18"/>
        <v>No Data</v>
      </c>
      <c r="AF555" s="14" t="str">
        <f t="shared" si="19"/>
        <v>No Flag</v>
      </c>
    </row>
    <row r="556" spans="31:32" x14ac:dyDescent="0.35">
      <c r="AE556" s="14" t="str">
        <f t="shared" si="18"/>
        <v>No Data</v>
      </c>
      <c r="AF556" s="14" t="str">
        <f t="shared" si="19"/>
        <v>No Flag</v>
      </c>
    </row>
    <row r="557" spans="31:32" x14ac:dyDescent="0.35">
      <c r="AE557" s="14" t="str">
        <f t="shared" si="18"/>
        <v>No Data</v>
      </c>
      <c r="AF557" s="14" t="str">
        <f t="shared" si="19"/>
        <v>No Flag</v>
      </c>
    </row>
    <row r="558" spans="31:32" x14ac:dyDescent="0.35">
      <c r="AE558" s="14" t="str">
        <f t="shared" si="18"/>
        <v>No Data</v>
      </c>
      <c r="AF558" s="14" t="str">
        <f t="shared" si="19"/>
        <v>No Flag</v>
      </c>
    </row>
    <row r="559" spans="31:32" x14ac:dyDescent="0.35">
      <c r="AE559" s="14" t="str">
        <f t="shared" si="18"/>
        <v>No Data</v>
      </c>
      <c r="AF559" s="14" t="str">
        <f t="shared" si="19"/>
        <v>No Flag</v>
      </c>
    </row>
    <row r="560" spans="31:32" x14ac:dyDescent="0.35">
      <c r="AE560" s="14" t="str">
        <f t="shared" si="18"/>
        <v>No Data</v>
      </c>
      <c r="AF560" s="14" t="str">
        <f t="shared" si="19"/>
        <v>No Flag</v>
      </c>
    </row>
    <row r="561" spans="31:32" x14ac:dyDescent="0.35">
      <c r="AE561" s="14" t="str">
        <f t="shared" ref="AE561:AE595" si="20">IF(Y561&lt;&gt;"",Y561,IF(X561&lt;&gt;"",X561,IF(W561&lt;&gt;"",W561,IF(V561&lt;&gt;"",V561,IF(U561&lt;&gt;"",U561,IF(T561&lt;&gt;"",T561,IF(S561&lt;&gt;"",S561,IF(R561&lt;&gt;"",R561,IF(Q561&lt;&gt;"",Q561,IF(P561&lt;&gt;"",P561,"No Data"))))))))))</f>
        <v>No Data</v>
      </c>
      <c r="AF561" s="14" t="str">
        <f t="shared" si="19"/>
        <v>No Flag</v>
      </c>
    </row>
    <row r="562" spans="31:32" x14ac:dyDescent="0.35">
      <c r="AE562" s="14" t="str">
        <f t="shared" si="20"/>
        <v>No Data</v>
      </c>
      <c r="AF562" s="14" t="str">
        <f t="shared" si="19"/>
        <v>No Flag</v>
      </c>
    </row>
    <row r="563" spans="31:32" x14ac:dyDescent="0.35">
      <c r="AE563" s="14" t="str">
        <f t="shared" si="20"/>
        <v>No Data</v>
      </c>
      <c r="AF563" s="14" t="str">
        <f t="shared" si="19"/>
        <v>No Flag</v>
      </c>
    </row>
    <row r="564" spans="31:32" x14ac:dyDescent="0.35">
      <c r="AE564" s="14" t="str">
        <f t="shared" si="20"/>
        <v>No Data</v>
      </c>
      <c r="AF564" s="14" t="str">
        <f t="shared" si="19"/>
        <v>No Flag</v>
      </c>
    </row>
    <row r="565" spans="31:32" x14ac:dyDescent="0.35">
      <c r="AE565" s="14" t="str">
        <f t="shared" si="20"/>
        <v>No Data</v>
      </c>
      <c r="AF565" s="14" t="str">
        <f t="shared" si="19"/>
        <v>No Flag</v>
      </c>
    </row>
    <row r="566" spans="31:32" x14ac:dyDescent="0.35">
      <c r="AE566" s="14" t="str">
        <f t="shared" si="20"/>
        <v>No Data</v>
      </c>
      <c r="AF566" s="14" t="str">
        <f t="shared" ref="AF566:AF595" si="21">IF(AE566="No Data","No Flag",IF(AE566&gt;M566,"RED",IF(AE566&lt;J566,"GREEN","YELLOW")))</f>
        <v>No Flag</v>
      </c>
    </row>
    <row r="567" spans="31:32" x14ac:dyDescent="0.35">
      <c r="AE567" s="14" t="str">
        <f t="shared" si="20"/>
        <v>No Data</v>
      </c>
      <c r="AF567" s="14" t="str">
        <f t="shared" si="21"/>
        <v>No Flag</v>
      </c>
    </row>
    <row r="568" spans="31:32" x14ac:dyDescent="0.35">
      <c r="AE568" s="14" t="str">
        <f t="shared" si="20"/>
        <v>No Data</v>
      </c>
      <c r="AF568" s="14" t="str">
        <f t="shared" si="21"/>
        <v>No Flag</v>
      </c>
    </row>
    <row r="569" spans="31:32" x14ac:dyDescent="0.35">
      <c r="AE569" s="14" t="str">
        <f t="shared" si="20"/>
        <v>No Data</v>
      </c>
      <c r="AF569" s="14" t="str">
        <f t="shared" si="21"/>
        <v>No Flag</v>
      </c>
    </row>
    <row r="570" spans="31:32" x14ac:dyDescent="0.35">
      <c r="AE570" s="14" t="str">
        <f t="shared" si="20"/>
        <v>No Data</v>
      </c>
      <c r="AF570" s="14" t="str">
        <f t="shared" si="21"/>
        <v>No Flag</v>
      </c>
    </row>
    <row r="571" spans="31:32" x14ac:dyDescent="0.35">
      <c r="AE571" s="14" t="str">
        <f t="shared" si="20"/>
        <v>No Data</v>
      </c>
      <c r="AF571" s="14" t="str">
        <f t="shared" si="21"/>
        <v>No Flag</v>
      </c>
    </row>
    <row r="572" spans="31:32" x14ac:dyDescent="0.35">
      <c r="AE572" s="14" t="str">
        <f t="shared" si="20"/>
        <v>No Data</v>
      </c>
      <c r="AF572" s="14" t="str">
        <f t="shared" si="21"/>
        <v>No Flag</v>
      </c>
    </row>
    <row r="573" spans="31:32" x14ac:dyDescent="0.35">
      <c r="AE573" s="14" t="str">
        <f t="shared" si="20"/>
        <v>No Data</v>
      </c>
      <c r="AF573" s="14" t="str">
        <f t="shared" si="21"/>
        <v>No Flag</v>
      </c>
    </row>
    <row r="574" spans="31:32" x14ac:dyDescent="0.35">
      <c r="AE574" s="14" t="str">
        <f t="shared" si="20"/>
        <v>No Data</v>
      </c>
      <c r="AF574" s="14" t="str">
        <f t="shared" si="21"/>
        <v>No Flag</v>
      </c>
    </row>
    <row r="575" spans="31:32" x14ac:dyDescent="0.35">
      <c r="AE575" s="14" t="str">
        <f t="shared" si="20"/>
        <v>No Data</v>
      </c>
      <c r="AF575" s="14" t="str">
        <f t="shared" si="21"/>
        <v>No Flag</v>
      </c>
    </row>
    <row r="576" spans="31:32" x14ac:dyDescent="0.35">
      <c r="AE576" s="14" t="str">
        <f t="shared" si="20"/>
        <v>No Data</v>
      </c>
      <c r="AF576" s="14" t="str">
        <f t="shared" si="21"/>
        <v>No Flag</v>
      </c>
    </row>
    <row r="577" spans="31:32" x14ac:dyDescent="0.35">
      <c r="AE577" s="14" t="str">
        <f t="shared" si="20"/>
        <v>No Data</v>
      </c>
      <c r="AF577" s="14" t="str">
        <f t="shared" si="21"/>
        <v>No Flag</v>
      </c>
    </row>
    <row r="578" spans="31:32" x14ac:dyDescent="0.35">
      <c r="AE578" s="14" t="str">
        <f t="shared" si="20"/>
        <v>No Data</v>
      </c>
      <c r="AF578" s="14" t="str">
        <f t="shared" si="21"/>
        <v>No Flag</v>
      </c>
    </row>
    <row r="579" spans="31:32" x14ac:dyDescent="0.35">
      <c r="AE579" s="14" t="str">
        <f t="shared" si="20"/>
        <v>No Data</v>
      </c>
      <c r="AF579" s="14" t="str">
        <f t="shared" si="21"/>
        <v>No Flag</v>
      </c>
    </row>
    <row r="580" spans="31:32" x14ac:dyDescent="0.35">
      <c r="AE580" s="14" t="str">
        <f t="shared" si="20"/>
        <v>No Data</v>
      </c>
      <c r="AF580" s="14" t="str">
        <f t="shared" si="21"/>
        <v>No Flag</v>
      </c>
    </row>
    <row r="581" spans="31:32" x14ac:dyDescent="0.35">
      <c r="AE581" s="14" t="str">
        <f t="shared" si="20"/>
        <v>No Data</v>
      </c>
      <c r="AF581" s="14" t="str">
        <f t="shared" si="21"/>
        <v>No Flag</v>
      </c>
    </row>
    <row r="582" spans="31:32" x14ac:dyDescent="0.35">
      <c r="AE582" s="14" t="str">
        <f t="shared" si="20"/>
        <v>No Data</v>
      </c>
      <c r="AF582" s="14" t="str">
        <f t="shared" si="21"/>
        <v>No Flag</v>
      </c>
    </row>
    <row r="583" spans="31:32" x14ac:dyDescent="0.35">
      <c r="AE583" s="14" t="str">
        <f t="shared" si="20"/>
        <v>No Data</v>
      </c>
      <c r="AF583" s="14" t="str">
        <f t="shared" si="21"/>
        <v>No Flag</v>
      </c>
    </row>
    <row r="584" spans="31:32" x14ac:dyDescent="0.35">
      <c r="AE584" s="14" t="str">
        <f t="shared" si="20"/>
        <v>No Data</v>
      </c>
      <c r="AF584" s="14" t="str">
        <f t="shared" si="21"/>
        <v>No Flag</v>
      </c>
    </row>
    <row r="585" spans="31:32" x14ac:dyDescent="0.35">
      <c r="AE585" s="14" t="str">
        <f t="shared" si="20"/>
        <v>No Data</v>
      </c>
      <c r="AF585" s="14" t="str">
        <f t="shared" si="21"/>
        <v>No Flag</v>
      </c>
    </row>
    <row r="586" spans="31:32" x14ac:dyDescent="0.35">
      <c r="AE586" s="14" t="str">
        <f t="shared" si="20"/>
        <v>No Data</v>
      </c>
      <c r="AF586" s="14" t="str">
        <f t="shared" si="21"/>
        <v>No Flag</v>
      </c>
    </row>
    <row r="587" spans="31:32" x14ac:dyDescent="0.35">
      <c r="AE587" s="14" t="str">
        <f t="shared" si="20"/>
        <v>No Data</v>
      </c>
      <c r="AF587" s="14" t="str">
        <f t="shared" si="21"/>
        <v>No Flag</v>
      </c>
    </row>
    <row r="588" spans="31:32" x14ac:dyDescent="0.35">
      <c r="AE588" s="14" t="str">
        <f t="shared" si="20"/>
        <v>No Data</v>
      </c>
      <c r="AF588" s="14" t="str">
        <f t="shared" si="21"/>
        <v>No Flag</v>
      </c>
    </row>
    <row r="589" spans="31:32" x14ac:dyDescent="0.35">
      <c r="AE589" s="14" t="str">
        <f t="shared" si="20"/>
        <v>No Data</v>
      </c>
      <c r="AF589" s="14" t="str">
        <f t="shared" si="21"/>
        <v>No Flag</v>
      </c>
    </row>
    <row r="590" spans="31:32" x14ac:dyDescent="0.35">
      <c r="AE590" s="14" t="str">
        <f t="shared" si="20"/>
        <v>No Data</v>
      </c>
      <c r="AF590" s="14" t="str">
        <f t="shared" si="21"/>
        <v>No Flag</v>
      </c>
    </row>
    <row r="591" spans="31:32" x14ac:dyDescent="0.35">
      <c r="AE591" s="14" t="str">
        <f t="shared" si="20"/>
        <v>No Data</v>
      </c>
      <c r="AF591" s="14" t="str">
        <f t="shared" si="21"/>
        <v>No Flag</v>
      </c>
    </row>
    <row r="592" spans="31:32" x14ac:dyDescent="0.35">
      <c r="AE592" s="14" t="str">
        <f t="shared" si="20"/>
        <v>No Data</v>
      </c>
      <c r="AF592" s="14" t="str">
        <f t="shared" si="21"/>
        <v>No Flag</v>
      </c>
    </row>
    <row r="593" spans="31:32" x14ac:dyDescent="0.35">
      <c r="AE593" s="14" t="str">
        <f t="shared" si="20"/>
        <v>No Data</v>
      </c>
      <c r="AF593" s="14" t="str">
        <f t="shared" si="21"/>
        <v>No Flag</v>
      </c>
    </row>
    <row r="594" spans="31:32" x14ac:dyDescent="0.35">
      <c r="AE594" s="14" t="str">
        <f t="shared" si="20"/>
        <v>No Data</v>
      </c>
      <c r="AF594" s="14" t="str">
        <f t="shared" si="21"/>
        <v>No Flag</v>
      </c>
    </row>
    <row r="595" spans="31:32" x14ac:dyDescent="0.35">
      <c r="AE595" s="14" t="str">
        <f t="shared" si="20"/>
        <v>No Data</v>
      </c>
      <c r="AF595" s="14" t="str">
        <f t="shared" si="21"/>
        <v>No Flag</v>
      </c>
    </row>
  </sheetData>
  <autoFilter ref="B4:J33" xr:uid="{00000000-0009-0000-0000-000002000000}"/>
  <conditionalFormatting sqref="AF1:AF27 AF34:AF1048576">
    <cfRule type="containsText" dxfId="60" priority="22" operator="containsText" text="GREEN">
      <formula>NOT(ISERROR(SEARCH("GREEN",AF1)))</formula>
    </cfRule>
    <cfRule type="containsText" dxfId="59" priority="23" operator="containsText" text="YELLOW">
      <formula>NOT(ISERROR(SEARCH("YELLOW",AF1)))</formula>
    </cfRule>
    <cfRule type="containsText" dxfId="58" priority="24" operator="containsText" text="RED">
      <formula>NOT(ISERROR(SEARCH("RED",AF1)))</formula>
    </cfRule>
    <cfRule type="containsText" dxfId="57" priority="25" operator="containsText" text="No Flag">
      <formula>NOT(ISERROR(SEARCH("No Flag",AF1)))</formula>
    </cfRule>
  </conditionalFormatting>
  <conditionalFormatting sqref="AE5:AE11 AE13:AE72">
    <cfRule type="expression" dxfId="56" priority="18">
      <formula>$I5="%"</formula>
    </cfRule>
  </conditionalFormatting>
  <conditionalFormatting sqref="AE74:AE90">
    <cfRule type="expression" dxfId="55" priority="17">
      <formula>$I74="%"</formula>
    </cfRule>
  </conditionalFormatting>
  <conditionalFormatting sqref="AF29">
    <cfRule type="containsText" dxfId="54" priority="13" operator="containsText" text="GREEN">
      <formula>NOT(ISERROR(SEARCH("GREEN",AF29)))</formula>
    </cfRule>
    <cfRule type="containsText" dxfId="53" priority="14" operator="containsText" text="YELLOW">
      <formula>NOT(ISERROR(SEARCH("YELLOW",AF29)))</formula>
    </cfRule>
    <cfRule type="containsText" dxfId="52" priority="15" operator="containsText" text="RED">
      <formula>NOT(ISERROR(SEARCH("RED",AF29)))</formula>
    </cfRule>
    <cfRule type="containsText" dxfId="51" priority="16" operator="containsText" text="No Flag">
      <formula>NOT(ISERROR(SEARCH("No Flag",AF29)))</formula>
    </cfRule>
  </conditionalFormatting>
  <conditionalFormatting sqref="AF30:AF32">
    <cfRule type="containsText" dxfId="50" priority="9" operator="containsText" text="GREEN">
      <formula>NOT(ISERROR(SEARCH("GREEN",AF30)))</formula>
    </cfRule>
    <cfRule type="containsText" dxfId="49" priority="10" operator="containsText" text="YELLOW">
      <formula>NOT(ISERROR(SEARCH("YELLOW",AF30)))</formula>
    </cfRule>
    <cfRule type="containsText" dxfId="48" priority="11" operator="containsText" text="RED">
      <formula>NOT(ISERROR(SEARCH("RED",AF30)))</formula>
    </cfRule>
    <cfRule type="containsText" dxfId="47" priority="12" operator="containsText" text="No Flag">
      <formula>NOT(ISERROR(SEARCH("No Flag",AF30)))</formula>
    </cfRule>
  </conditionalFormatting>
  <conditionalFormatting sqref="AF33">
    <cfRule type="containsText" dxfId="46" priority="5" operator="containsText" text="GREEN">
      <formula>NOT(ISERROR(SEARCH("GREEN",AF33)))</formula>
    </cfRule>
    <cfRule type="containsText" dxfId="45" priority="6" operator="containsText" text="YELLOW">
      <formula>NOT(ISERROR(SEARCH("YELLOW",AF33)))</formula>
    </cfRule>
    <cfRule type="containsText" dxfId="44" priority="7" operator="containsText" text="RED">
      <formula>NOT(ISERROR(SEARCH("RED",AF33)))</formula>
    </cfRule>
    <cfRule type="containsText" dxfId="43" priority="8" operator="containsText" text="No Flag">
      <formula>NOT(ISERROR(SEARCH("No Flag",AF33)))</formula>
    </cfRule>
  </conditionalFormatting>
  <conditionalFormatting sqref="AF28">
    <cfRule type="containsText" dxfId="42" priority="1" operator="containsText" text="GREEN">
      <formula>NOT(ISERROR(SEARCH("GREEN",AF28)))</formula>
    </cfRule>
    <cfRule type="containsText" dxfId="41" priority="2" operator="containsText" text="YELLOW">
      <formula>NOT(ISERROR(SEARCH("YELLOW",AF28)))</formula>
    </cfRule>
    <cfRule type="containsText" dxfId="40" priority="3" operator="containsText" text="RED">
      <formula>NOT(ISERROR(SEARCH("RED",AF28)))</formula>
    </cfRule>
    <cfRule type="containsText" dxfId="39" priority="4" operator="containsText" text="No Flag">
      <formula>NOT(ISERROR(SEARCH("No Flag",AF28)))</formula>
    </cfRule>
  </conditionalFormatting>
  <dataValidations count="11">
    <dataValidation type="list" allowBlank="1" showInputMessage="1" showErrorMessage="1" sqref="F5:F33 F69:F91" xr:uid="{00000000-0002-0000-0200-000000000000}">
      <formula1>INDIRECT($E5)</formula1>
    </dataValidation>
    <dataValidation type="list" allowBlank="1" showInputMessage="1" showErrorMessage="1" sqref="G5:G33 G69:G91" xr:uid="{00000000-0002-0000-0200-000001000000}">
      <formula1>INDIRECT($F5)</formula1>
    </dataValidation>
    <dataValidation type="list" allowBlank="1" showInputMessage="1" showErrorMessage="1" sqref="H5:H8 H10:H27 H69:H91" xr:uid="{00000000-0002-0000-0200-000002000000}">
      <formula1>INDIRECT($G5)</formula1>
    </dataValidation>
    <dataValidation type="list" allowBlank="1" showInputMessage="1" showErrorMessage="1" sqref="I5:I8 I10:I27 I69:I91" xr:uid="{00000000-0002-0000-0200-000003000000}">
      <formula1>INDIRECT($H5)</formula1>
    </dataValidation>
    <dataValidation type="whole" allowBlank="1" showInputMessage="1" showErrorMessage="1" sqref="O5:O33" xr:uid="{00000000-0002-0000-0200-000004000000}">
      <formula1>0</formula1>
      <formula2>1</formula2>
    </dataValidation>
    <dataValidation type="list" allowBlank="1" showInputMessage="1" showErrorMessage="1" sqref="F92:F1048576" xr:uid="{00000000-0002-0000-0200-000005000000}">
      <formula1>$F$6:$F$15</formula1>
    </dataValidation>
    <dataValidation type="list" allowBlank="1" showInputMessage="1" showErrorMessage="1" sqref="J69:J1048576" xr:uid="{00000000-0002-0000-0200-000006000000}">
      <formula1>$D$11:$D$13</formula1>
    </dataValidation>
    <dataValidation type="list" allowBlank="1" showInputMessage="1" showErrorMessage="1" sqref="H9 H92:H1048576" xr:uid="{00000000-0002-0000-0200-000007000000}">
      <formula1>$J$6:$J$127</formula1>
    </dataValidation>
    <dataValidation type="list" allowBlank="1" showInputMessage="1" showErrorMessage="1" sqref="E5:E33" xr:uid="{00000000-0002-0000-0200-000008000000}">
      <formula1>$D$6:$D$8</formula1>
    </dataValidation>
    <dataValidation type="list" allowBlank="1" showInputMessage="1" showErrorMessage="1" sqref="G92:G1048576" xr:uid="{00000000-0002-0000-0200-000009000000}">
      <formula1>$H$6:$H$41</formula1>
    </dataValidation>
    <dataValidation type="list" allowBlank="1" showInputMessage="1" showErrorMessage="1" sqref="AI69:AI1048576" xr:uid="{00000000-0002-0000-0200-00000A000000}">
      <formula1>$D$29:$D$32</formula1>
    </dataValidation>
  </dataValidations>
  <hyperlinks>
    <hyperlink ref="AM5" r:id="rId1" display="https://airkaz.org/almaty.php" xr:uid="{00000000-0004-0000-0200-000000000000}"/>
    <hyperlink ref="AM6" r:id="rId2" display="https://aaqr.org/articles/aaqr-19-09-oa-0464.pdf" xr:uid="{00000000-0004-0000-0200-000001000000}"/>
    <hyperlink ref="AM15" r:id="rId3" display="The level of soil contamination with heavy metals in Almaty" xr:uid="{00000000-0004-0000-0200-000002000000}"/>
    <hyperlink ref="AM23" r:id="rId4" xr:uid="{00000000-0004-0000-0200-000004000000}"/>
    <hyperlink ref="AM24" r:id="rId5" location=":~:text=%D0%92%202012%20%D0%B3%D0%BE%D0%B4%D1%83%20%D0%92%D0%92%D0%9F%20%D0%90%D0%BB%D0%BC%D0%B0%D1%82%D1%8B,%D0%B4%D0%BE%D0%BB%D0%BB%D0%B0%D1%80%D0%BE%D0%B2." xr:uid="{00000000-0004-0000-0200-000005000000}"/>
    <hyperlink ref="AN6" r:id="rId6" xr:uid="{00000000-0004-0000-0200-000006000000}"/>
    <hyperlink ref="AN7" r:id="rId7" xr:uid="{00000000-0004-0000-0200-000007000000}"/>
    <hyperlink ref="AM8" r:id="rId8" display="https://aaqr.org/articles/aaqr-19-09-oa-0464.pdf" xr:uid="{00000000-0004-0000-0200-000008000000}"/>
    <hyperlink ref="AN8" r:id="rId9" xr:uid="{00000000-0004-0000-0200-000009000000}"/>
    <hyperlink ref="AO8" r:id="rId10" xr:uid="{00000000-0004-0000-0200-00000A000000}"/>
    <hyperlink ref="AM10" r:id="rId11" display="Kazhydromet Bulletin" xr:uid="{00000000-0004-0000-0200-00000B000000}"/>
    <hyperlink ref="AN16" r:id="rId12" xr:uid="{00000000-0004-0000-0200-00000C000000}"/>
    <hyperlink ref="AM16" r:id="rId13" xr:uid="{00000000-0004-0000-0200-00000D000000}"/>
    <hyperlink ref="AM7" r:id="rId14" display="https://aaqr.org/articles/aaqr-19-09-oa-0464.pdf" xr:uid="{00000000-0004-0000-0200-00000E000000}"/>
  </hyperlinks>
  <pageMargins left="0.7" right="0.7" top="0.75" bottom="0.75" header="0.3" footer="0.3"/>
  <pageSetup orientation="portrait" r:id="rId15"/>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legacyDrawing r:id="rId16"/>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B000000}">
          <x14:formula1>
            <xm:f>'Drop-down lists'!$B$10:$B$12</xm:f>
          </x14:formula1>
          <xm:sqref>J5:J33</xm:sqref>
        </x14:dataValidation>
        <x14:dataValidation type="list" allowBlank="1" showInputMessage="1" showErrorMessage="1" xr:uid="{00000000-0002-0000-0200-00000C000000}">
          <x14:formula1>
            <xm:f>'Drop-down lists'!$B$5:$B$7</xm:f>
          </x14:formula1>
          <xm:sqref>E69:E1048576</xm:sqref>
        </x14:dataValidation>
        <x14:dataValidation type="list" allowBlank="1" showInputMessage="1" showErrorMessage="1" xr:uid="{00000000-0002-0000-0200-00000D000000}">
          <x14:formula1>
            <xm:f>'Drop-down lists'!$B$28:$B$31</xm:f>
          </x14:formula1>
          <xm:sqref>AI5:AI33</xm:sqref>
        </x14:dataValidation>
        <x14:dataValidation type="list" allowBlank="1" showInputMessage="1" showErrorMessage="1" xr:uid="{00000000-0002-0000-0200-00000E000000}">
          <x14:formula1>
            <xm:f>'Drop-down lists'!$B$21:$B$25</xm:f>
          </x14:formula1>
          <xm:sqref>AH5:AH33 AH69:AH1048576</xm:sqref>
        </x14:dataValidation>
        <x14:dataValidation type="list" allowBlank="1" showInputMessage="1" showErrorMessage="1" xr:uid="{00000000-0002-0000-0200-00000F000000}">
          <x14:formula1>
            <xm:f>'Drop-down lists'!$P$5:$P$21</xm:f>
          </x14:formula1>
          <xm:sqref>B5:B33</xm:sqref>
        </x14:dataValidation>
        <x14:dataValidation type="list" allowBlank="1" showInputMessage="1" showErrorMessage="1" xr:uid="{00000000-0002-0000-0200-000010000000}">
          <x14:formula1>
            <xm:f>'Drop-down lists'!$Q$5:$Q$21</xm:f>
          </x14:formula1>
          <xm:sqref>C5:C33</xm:sqref>
        </x14:dataValidation>
      </x14:dataValidations>
    </ext>
    <ext xmlns:x14="http://schemas.microsoft.com/office/spreadsheetml/2009/9/main" uri="{05C60535-1F16-4fd2-B633-F4F36F0B64E0}">
      <x14:sparklineGroups xmlns:xm="http://schemas.microsoft.com/office/excel/2006/main">
        <x14:sparklineGroup manualMax="0" manualMin="0" displayEmptyCellsAs="gap" markers="1" xr2:uid="{00000000-0003-0000-0200-000001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State!P28:AC28</xm:f>
              <xm:sqref>AG28</xm:sqref>
            </x14:sparkline>
            <x14:sparkline>
              <xm:f>State!P29:AC29</xm:f>
              <xm:sqref>AG29</xm:sqref>
            </x14:sparkline>
            <x14:sparkline>
              <xm:f>State!P30:AC30</xm:f>
              <xm:sqref>AG30</xm:sqref>
            </x14:sparkline>
            <x14:sparkline>
              <xm:f>State!P31:AC31</xm:f>
              <xm:sqref>AG31</xm:sqref>
            </x14:sparkline>
            <x14:sparkline>
              <xm:f>State!P32:AC32</xm:f>
              <xm:sqref>AG32</xm:sqref>
            </x14:sparkline>
            <x14:sparkline>
              <xm:f>State!P33:AC33</xm:f>
              <xm:sqref>AG33</xm:sqref>
            </x14:sparkline>
          </x14:sparklines>
        </x14:sparklineGroup>
        <x14:sparklineGroup manualMax="0" manualMin="0" displayEmptyCellsAs="gap" markers="1" xr2:uid="{00000000-0003-0000-0200-000000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State!P5:AC5</xm:f>
              <xm:sqref>AG5</xm:sqref>
            </x14:sparkline>
            <x14:sparkline>
              <xm:f>State!P6:AC6</xm:f>
              <xm:sqref>AG6</xm:sqref>
            </x14:sparkline>
            <x14:sparkline>
              <xm:f>State!P7:AC7</xm:f>
              <xm:sqref>AG7</xm:sqref>
            </x14:sparkline>
            <x14:sparkline>
              <xm:f>State!P8:AC8</xm:f>
              <xm:sqref>AG8</xm:sqref>
            </x14:sparkline>
            <x14:sparkline>
              <xm:f>State!P9:AC9</xm:f>
              <xm:sqref>AG9</xm:sqref>
            </x14:sparkline>
            <x14:sparkline>
              <xm:f>State!P10:AC10</xm:f>
              <xm:sqref>AG10</xm:sqref>
            </x14:sparkline>
            <x14:sparkline>
              <xm:f>State!P11:AC11</xm:f>
              <xm:sqref>AG11</xm:sqref>
            </x14:sparkline>
            <x14:sparkline>
              <xm:f>State!P12:AC12</xm:f>
              <xm:sqref>AG12</xm:sqref>
            </x14:sparkline>
            <x14:sparkline>
              <xm:f>State!P13:AC13</xm:f>
              <xm:sqref>AG13</xm:sqref>
            </x14:sparkline>
            <x14:sparkline>
              <xm:f>State!P14:AC14</xm:f>
              <xm:sqref>AG14</xm:sqref>
            </x14:sparkline>
            <x14:sparkline>
              <xm:f>State!P15:AC15</xm:f>
              <xm:sqref>AG15</xm:sqref>
            </x14:sparkline>
            <x14:sparkline>
              <xm:f>State!P16:AC16</xm:f>
              <xm:sqref>AG16</xm:sqref>
            </x14:sparkline>
            <x14:sparkline>
              <xm:f>State!P17:AC17</xm:f>
              <xm:sqref>AG17</xm:sqref>
            </x14:sparkline>
            <x14:sparkline>
              <xm:f>State!P18:AC18</xm:f>
              <xm:sqref>AG18</xm:sqref>
            </x14:sparkline>
            <x14:sparkline>
              <xm:f>State!P19:AC19</xm:f>
              <xm:sqref>AG19</xm:sqref>
            </x14:sparkline>
            <x14:sparkline>
              <xm:f>State!P20:AC20</xm:f>
              <xm:sqref>AG20</xm:sqref>
            </x14:sparkline>
            <x14:sparkline>
              <xm:f>State!P21:AC21</xm:f>
              <xm:sqref>AG21</xm:sqref>
            </x14:sparkline>
            <x14:sparkline>
              <xm:f>State!P22:AC22</xm:f>
              <xm:sqref>AG22</xm:sqref>
            </x14:sparkline>
            <x14:sparkline>
              <xm:f>State!P23:AC23</xm:f>
              <xm:sqref>AG23</xm:sqref>
            </x14:sparkline>
            <x14:sparkline>
              <xm:f>State!P24:AC24</xm:f>
              <xm:sqref>AG24</xm:sqref>
            </x14:sparkline>
            <x14:sparkline>
              <xm:f>State!P25:AC25</xm:f>
              <xm:sqref>AG25</xm:sqref>
            </x14:sparkline>
            <x14:sparkline>
              <xm:f>State!P26:AC26</xm:f>
              <xm:sqref>AG26</xm:sqref>
            </x14:sparkline>
            <x14:sparkline>
              <xm:f>State!P27:AC27</xm:f>
              <xm:sqref>AG27</xm:sqref>
            </x14:sparkline>
            <x14:sparkline>
              <xm:f>State!P34:AC34</xm:f>
              <xm:sqref>AG34</xm:sqref>
            </x14:sparkline>
            <x14:sparkline>
              <xm:f>State!P35:AC35</xm:f>
              <xm:sqref>AG35</xm:sqref>
            </x14:sparkline>
            <x14:sparkline>
              <xm:f>State!P36:AC36</xm:f>
              <xm:sqref>AG36</xm:sqref>
            </x14:sparkline>
            <x14:sparkline>
              <xm:f>State!P37:AC37</xm:f>
              <xm:sqref>AG37</xm:sqref>
            </x14:sparkline>
            <x14:sparkline>
              <xm:f>State!P38:AC38</xm:f>
              <xm:sqref>AG38</xm:sqref>
            </x14:sparkline>
            <x14:sparkline>
              <xm:f>State!P39:AC39</xm:f>
              <xm:sqref>AG39</xm:sqref>
            </x14:sparkline>
            <x14:sparkline>
              <xm:f>State!P40:AC40</xm:f>
              <xm:sqref>AG40</xm:sqref>
            </x14:sparkline>
            <x14:sparkline>
              <xm:f>State!P41:AC41</xm:f>
              <xm:sqref>AG41</xm:sqref>
            </x14:sparkline>
            <x14:sparkline>
              <xm:f>State!P42:AC42</xm:f>
              <xm:sqref>AG42</xm:sqref>
            </x14:sparkline>
            <x14:sparkline>
              <xm:f>State!P43:AC43</xm:f>
              <xm:sqref>AG43</xm:sqref>
            </x14:sparkline>
            <x14:sparkline>
              <xm:f>State!P44:AC44</xm:f>
              <xm:sqref>AG44</xm:sqref>
            </x14:sparkline>
            <x14:sparkline>
              <xm:f>State!P45:AC45</xm:f>
              <xm:sqref>AG45</xm:sqref>
            </x14:sparkline>
            <x14:sparkline>
              <xm:f>State!P46:AC46</xm:f>
              <xm:sqref>AG46</xm:sqref>
            </x14:sparkline>
            <x14:sparkline>
              <xm:f>State!P47:AC47</xm:f>
              <xm:sqref>AG47</xm:sqref>
            </x14:sparkline>
            <x14:sparkline>
              <xm:f>State!P48:AC48</xm:f>
              <xm:sqref>AG48</xm:sqref>
            </x14:sparkline>
            <x14:sparkline>
              <xm:f>State!P49:AC49</xm:f>
              <xm:sqref>AG49</xm:sqref>
            </x14:sparkline>
            <x14:sparkline>
              <xm:f>State!P50:AC50</xm:f>
              <xm:sqref>AG50</xm:sqref>
            </x14:sparkline>
            <x14:sparkline>
              <xm:f>State!P51:AC51</xm:f>
              <xm:sqref>AG51</xm:sqref>
            </x14:sparkline>
            <x14:sparkline>
              <xm:f>State!P52:AC52</xm:f>
              <xm:sqref>AG52</xm:sqref>
            </x14:sparkline>
            <x14:sparkline>
              <xm:f>State!P53:AC53</xm:f>
              <xm:sqref>AG53</xm:sqref>
            </x14:sparkline>
            <x14:sparkline>
              <xm:f>State!P54:AC54</xm:f>
              <xm:sqref>AG54</xm:sqref>
            </x14:sparkline>
            <x14:sparkline>
              <xm:f>State!P55:AC55</xm:f>
              <xm:sqref>AG55</xm:sqref>
            </x14:sparkline>
            <x14:sparkline>
              <xm:f>State!P56:AC56</xm:f>
              <xm:sqref>AG56</xm:sqref>
            </x14:sparkline>
            <x14:sparkline>
              <xm:f>State!P57:AC57</xm:f>
              <xm:sqref>AG57</xm:sqref>
            </x14:sparkline>
            <x14:sparkline>
              <xm:f>State!P58:AC58</xm:f>
              <xm:sqref>AG58</xm:sqref>
            </x14:sparkline>
            <x14:sparkline>
              <xm:f>State!P59:AC59</xm:f>
              <xm:sqref>AG59</xm:sqref>
            </x14:sparkline>
            <x14:sparkline>
              <xm:f>State!P60:AC60</xm:f>
              <xm:sqref>AG60</xm:sqref>
            </x14:sparkline>
            <x14:sparkline>
              <xm:f>State!P61:AC61</xm:f>
              <xm:sqref>AG61</xm:sqref>
            </x14:sparkline>
            <x14:sparkline>
              <xm:f>State!P62:AC62</xm:f>
              <xm:sqref>AG62</xm:sqref>
            </x14:sparkline>
            <x14:sparkline>
              <xm:f>State!P63:AC63</xm:f>
              <xm:sqref>AG63</xm:sqref>
            </x14:sparkline>
            <x14:sparkline>
              <xm:f>State!P64:AC64</xm:f>
              <xm:sqref>AG64</xm:sqref>
            </x14:sparkline>
            <x14:sparkline>
              <xm:f>State!P65:AC65</xm:f>
              <xm:sqref>AG65</xm:sqref>
            </x14:sparkline>
            <x14:sparkline>
              <xm:f>State!P66:AC66</xm:f>
              <xm:sqref>AG66</xm:sqref>
            </x14:sparkline>
            <x14:sparkline>
              <xm:f>State!P67:AC67</xm:f>
              <xm:sqref>AG67</xm:sqref>
            </x14:sparkline>
            <x14:sparkline>
              <xm:f>State!P68:AC68</xm:f>
              <xm:sqref>AG68</xm:sqref>
            </x14:sparkline>
            <x14:sparkline>
              <xm:f>State!P69:AC69</xm:f>
              <xm:sqref>AG69</xm:sqref>
            </x14:sparkline>
            <x14:sparkline>
              <xm:f>State!P70:AC70</xm:f>
              <xm:sqref>AG70</xm:sqref>
            </x14:sparkline>
            <x14:sparkline>
              <xm:f>State!P71:AC71</xm:f>
              <xm:sqref>AG71</xm:sqref>
            </x14:sparkline>
            <x14:sparkline>
              <xm:f>State!P72:AC72</xm:f>
              <xm:sqref>AG72</xm:sqref>
            </x14:sparkline>
            <x14:sparkline>
              <xm:f>State!P73:AC73</xm:f>
              <xm:sqref>AG73</xm:sqref>
            </x14:sparkline>
            <x14:sparkline>
              <xm:f>State!P74:AC74</xm:f>
              <xm:sqref>AG74</xm:sqref>
            </x14:sparkline>
            <x14:sparkline>
              <xm:f>State!P75:AC75</xm:f>
              <xm:sqref>AG75</xm:sqref>
            </x14:sparkline>
            <x14:sparkline>
              <xm:f>State!P76:AC76</xm:f>
              <xm:sqref>AG76</xm:sqref>
            </x14:sparkline>
            <x14:sparkline>
              <xm:f>State!P77:AC77</xm:f>
              <xm:sqref>AG77</xm:sqref>
            </x14:sparkline>
            <x14:sparkline>
              <xm:f>State!P78:AC78</xm:f>
              <xm:sqref>AG78</xm:sqref>
            </x14:sparkline>
            <x14:sparkline>
              <xm:f>State!P79:AC79</xm:f>
              <xm:sqref>AG79</xm:sqref>
            </x14:sparkline>
            <x14:sparkline>
              <xm:f>State!P80:AC80</xm:f>
              <xm:sqref>AG80</xm:sqref>
            </x14:sparkline>
            <x14:sparkline>
              <xm:f>State!P81:AC81</xm:f>
              <xm:sqref>AG81</xm:sqref>
            </x14:sparkline>
            <x14:sparkline>
              <xm:f>State!P82:AC82</xm:f>
              <xm:sqref>AG82</xm:sqref>
            </x14:sparkline>
            <x14:sparkline>
              <xm:f>State!P83:AC83</xm:f>
              <xm:sqref>AG83</xm:sqref>
            </x14:sparkline>
            <x14:sparkline>
              <xm:f>State!P84:AC84</xm:f>
              <xm:sqref>AG84</xm:sqref>
            </x14:sparkline>
            <x14:sparkline>
              <xm:f>State!P85:AC85</xm:f>
              <xm:sqref>AG85</xm:sqref>
            </x14:sparkline>
            <x14:sparkline>
              <xm:f>State!P86:AC86</xm:f>
              <xm:sqref>AG86</xm:sqref>
            </x14:sparkline>
            <x14:sparkline>
              <xm:f>State!P87:AC87</xm:f>
              <xm:sqref>AG87</xm:sqref>
            </x14:sparkline>
            <x14:sparkline>
              <xm:f>State!P88:AC88</xm:f>
              <xm:sqref>AG88</xm:sqref>
            </x14:sparkline>
            <x14:sparkline>
              <xm:f>State!P89:AC89</xm:f>
              <xm:sqref>AG89</xm:sqref>
            </x14:sparkline>
            <x14:sparkline>
              <xm:f>State!P90:AC90</xm:f>
              <xm:sqref>AG90</xm:sqref>
            </x14:sparkline>
            <x14:sparkline>
              <xm:f>State!P91:AC91</xm:f>
              <xm:sqref>AG91</xm:sqref>
            </x14:sparkline>
            <x14:sparkline>
              <xm:f>State!P92:AC92</xm:f>
              <xm:sqref>AG92</xm:sqref>
            </x14:sparkline>
            <x14:sparkline>
              <xm:f>State!P93:AC93</xm:f>
              <xm:sqref>AG93</xm:sqref>
            </x14:sparkline>
            <x14:sparkline>
              <xm:f>State!P94:AC94</xm:f>
              <xm:sqref>AG94</xm:sqref>
            </x14:sparkline>
            <x14:sparkline>
              <xm:f>State!P95:AC95</xm:f>
              <xm:sqref>AG95</xm:sqref>
            </x14:sparkline>
            <x14:sparkline>
              <xm:f>State!P96:AC96</xm:f>
              <xm:sqref>AG96</xm:sqref>
            </x14:sparkline>
            <x14:sparkline>
              <xm:f>State!P97:AC97</xm:f>
              <xm:sqref>AG97</xm:sqref>
            </x14:sparkline>
            <x14:sparkline>
              <xm:f>State!P98:AC98</xm:f>
              <xm:sqref>AG98</xm:sqref>
            </x14:sparkline>
            <x14:sparkline>
              <xm:f>State!P99:AC99</xm:f>
              <xm:sqref>AG99</xm:sqref>
            </x14:sparkline>
            <x14:sparkline>
              <xm:f>State!P100:AC100</xm:f>
              <xm:sqref>AG100</xm:sqref>
            </x14:sparkline>
            <x14:sparkline>
              <xm:f>State!P101:AC101</xm:f>
              <xm:sqref>AG101</xm:sqref>
            </x14:sparkline>
            <x14:sparkline>
              <xm:f>State!P102:AC102</xm:f>
              <xm:sqref>AG102</xm:sqref>
            </x14:sparkline>
            <x14:sparkline>
              <xm:f>State!P103:AC103</xm:f>
              <xm:sqref>AG103</xm:sqref>
            </x14:sparkline>
            <x14:sparkline>
              <xm:f>State!P104:AC104</xm:f>
              <xm:sqref>AG104</xm:sqref>
            </x14:sparkline>
            <x14:sparkline>
              <xm:f>State!P105:AC105</xm:f>
              <xm:sqref>AG105</xm:sqref>
            </x14:sparkline>
            <x14:sparkline>
              <xm:f>State!P106:AC106</xm:f>
              <xm:sqref>AG106</xm:sqref>
            </x14:sparkline>
            <x14:sparkline>
              <xm:f>State!P107:AC107</xm:f>
              <xm:sqref>AG107</xm:sqref>
            </x14:sparkline>
            <x14:sparkline>
              <xm:f>State!P108:AC108</xm:f>
              <xm:sqref>AG108</xm:sqref>
            </x14:sparkline>
            <x14:sparkline>
              <xm:f>State!P109:AC109</xm:f>
              <xm:sqref>AG109</xm:sqref>
            </x14:sparkline>
            <x14:sparkline>
              <xm:f>State!P110:AC110</xm:f>
              <xm:sqref>AG110</xm:sqref>
            </x14:sparkline>
            <x14:sparkline>
              <xm:f>State!P111:AC111</xm:f>
              <xm:sqref>AG111</xm:sqref>
            </x14:sparkline>
            <x14:sparkline>
              <xm:f>State!P112:AC112</xm:f>
              <xm:sqref>AG112</xm:sqref>
            </x14:sparkline>
            <x14:sparkline>
              <xm:f>State!P113:AC113</xm:f>
              <xm:sqref>AG113</xm:sqref>
            </x14:sparkline>
            <x14:sparkline>
              <xm:f>State!P114:AC114</xm:f>
              <xm:sqref>AG114</xm:sqref>
            </x14:sparkline>
            <x14:sparkline>
              <xm:f>State!P115:AC115</xm:f>
              <xm:sqref>AG115</xm:sqref>
            </x14:sparkline>
            <x14:sparkline>
              <xm:f>State!P116:AC116</xm:f>
              <xm:sqref>AG116</xm:sqref>
            </x14:sparkline>
            <x14:sparkline>
              <xm:f>State!P117:AC117</xm:f>
              <xm:sqref>AG117</xm:sqref>
            </x14:sparkline>
            <x14:sparkline>
              <xm:f>State!P118:AC118</xm:f>
              <xm:sqref>AG118</xm:sqref>
            </x14:sparkline>
            <x14:sparkline>
              <xm:f>State!P119:AC119</xm:f>
              <xm:sqref>AG119</xm:sqref>
            </x14:sparkline>
            <x14:sparkline>
              <xm:f>State!P120:AC120</xm:f>
              <xm:sqref>AG120</xm:sqref>
            </x14:sparkline>
            <x14:sparkline>
              <xm:f>State!P121:AC121</xm:f>
              <xm:sqref>AG121</xm:sqref>
            </x14:sparkline>
            <x14:sparkline>
              <xm:f>State!P122:AC122</xm:f>
              <xm:sqref>AG122</xm:sqref>
            </x14:sparkline>
            <x14:sparkline>
              <xm:f>State!P123:AC123</xm:f>
              <xm:sqref>AG123</xm:sqref>
            </x14:sparkline>
            <x14:sparkline>
              <xm:f>State!P124:AC124</xm:f>
              <xm:sqref>AG124</xm:sqref>
            </x14:sparkline>
            <x14:sparkline>
              <xm:f>State!P125:AC125</xm:f>
              <xm:sqref>AG125</xm:sqref>
            </x14:sparkline>
            <x14:sparkline>
              <xm:f>State!P126:AC126</xm:f>
              <xm:sqref>AG126</xm:sqref>
            </x14:sparkline>
            <x14:sparkline>
              <xm:f>State!P127:AC127</xm:f>
              <xm:sqref>AG127</xm:sqref>
            </x14:sparkline>
            <x14:sparkline>
              <xm:f>State!P128:AC128</xm:f>
              <xm:sqref>AG128</xm:sqref>
            </x14:sparkline>
            <x14:sparkline>
              <xm:f>State!P129:AC129</xm:f>
              <xm:sqref>AG129</xm:sqref>
            </x14:sparkline>
            <x14:sparkline>
              <xm:f>State!P130:AC130</xm:f>
              <xm:sqref>AG130</xm:sqref>
            </x14:sparkline>
            <x14:sparkline>
              <xm:f>State!P131:AC131</xm:f>
              <xm:sqref>AG131</xm:sqref>
            </x14:sparkline>
            <x14:sparkline>
              <xm:f>State!P132:AC132</xm:f>
              <xm:sqref>AG132</xm:sqref>
            </x14:sparkline>
            <x14:sparkline>
              <xm:f>State!P133:AC133</xm:f>
              <xm:sqref>AG133</xm:sqref>
            </x14:sparkline>
            <x14:sparkline>
              <xm:f>State!P134:AC134</xm:f>
              <xm:sqref>AG134</xm:sqref>
            </x14:sparkline>
            <x14:sparkline>
              <xm:f>State!P135:AC135</xm:f>
              <xm:sqref>AG135</xm:sqref>
            </x14:sparkline>
            <x14:sparkline>
              <xm:f>State!P136:AC136</xm:f>
              <xm:sqref>AG136</xm:sqref>
            </x14:sparkline>
            <x14:sparkline>
              <xm:f>State!P137:AC137</xm:f>
              <xm:sqref>AG137</xm:sqref>
            </x14:sparkline>
            <x14:sparkline>
              <xm:f>State!P138:AC138</xm:f>
              <xm:sqref>AG138</xm:sqref>
            </x14:sparkline>
            <x14:sparkline>
              <xm:f>State!P139:AC139</xm:f>
              <xm:sqref>AG139</xm:sqref>
            </x14:sparkline>
            <x14:sparkline>
              <xm:f>State!P140:AC140</xm:f>
              <xm:sqref>AG140</xm:sqref>
            </x14:sparkline>
            <x14:sparkline>
              <xm:f>State!P141:AC141</xm:f>
              <xm:sqref>AG141</xm:sqref>
            </x14:sparkline>
            <x14:sparkline>
              <xm:f>State!P142:AC142</xm:f>
              <xm:sqref>AG142</xm:sqref>
            </x14:sparkline>
            <x14:sparkline>
              <xm:f>State!P143:AC143</xm:f>
              <xm:sqref>AG143</xm:sqref>
            </x14:sparkline>
            <x14:sparkline>
              <xm:f>State!P144:AC144</xm:f>
              <xm:sqref>AG144</xm:sqref>
            </x14:sparkline>
            <x14:sparkline>
              <xm:f>State!P145:AC145</xm:f>
              <xm:sqref>AG145</xm:sqref>
            </x14:sparkline>
            <x14:sparkline>
              <xm:f>State!P146:AC146</xm:f>
              <xm:sqref>AG146</xm:sqref>
            </x14:sparkline>
            <x14:sparkline>
              <xm:f>State!P147:AC147</xm:f>
              <xm:sqref>AG147</xm:sqref>
            </x14:sparkline>
            <x14:sparkline>
              <xm:f>State!P148:AC148</xm:f>
              <xm:sqref>AG148</xm:sqref>
            </x14:sparkline>
            <x14:sparkline>
              <xm:f>State!P149:AC149</xm:f>
              <xm:sqref>AG149</xm:sqref>
            </x14:sparkline>
            <x14:sparkline>
              <xm:f>State!P150:AC150</xm:f>
              <xm:sqref>AG150</xm:sqref>
            </x14:sparkline>
            <x14:sparkline>
              <xm:f>State!P151:AC151</xm:f>
              <xm:sqref>AG151</xm:sqref>
            </x14:sparkline>
            <x14:sparkline>
              <xm:f>State!P152:AC152</xm:f>
              <xm:sqref>AG152</xm:sqref>
            </x14:sparkline>
            <x14:sparkline>
              <xm:f>State!P153:AC153</xm:f>
              <xm:sqref>AG153</xm:sqref>
            </x14:sparkline>
            <x14:sparkline>
              <xm:f>State!P154:AC154</xm:f>
              <xm:sqref>AG154</xm:sqref>
            </x14:sparkline>
            <x14:sparkline>
              <xm:f>State!P155:AC155</xm:f>
              <xm:sqref>AG155</xm:sqref>
            </x14:sparkline>
            <x14:sparkline>
              <xm:f>State!P156:AC156</xm:f>
              <xm:sqref>AG156</xm:sqref>
            </x14:sparkline>
            <x14:sparkline>
              <xm:f>State!P157:AC157</xm:f>
              <xm:sqref>AG157</xm:sqref>
            </x14:sparkline>
            <x14:sparkline>
              <xm:f>State!P158:AC158</xm:f>
              <xm:sqref>AG158</xm:sqref>
            </x14:sparkline>
            <x14:sparkline>
              <xm:f>State!P159:AC159</xm:f>
              <xm:sqref>AG159</xm:sqref>
            </x14:sparkline>
            <x14:sparkline>
              <xm:f>State!P160:AC160</xm:f>
              <xm:sqref>AG160</xm:sqref>
            </x14:sparkline>
            <x14:sparkline>
              <xm:f>State!P161:AC161</xm:f>
              <xm:sqref>AG161</xm:sqref>
            </x14:sparkline>
            <x14:sparkline>
              <xm:f>State!P162:AC162</xm:f>
              <xm:sqref>AG162</xm:sqref>
            </x14:sparkline>
            <x14:sparkline>
              <xm:f>State!P163:AC163</xm:f>
              <xm:sqref>AG163</xm:sqref>
            </x14:sparkline>
            <x14:sparkline>
              <xm:f>State!P164:AC164</xm:f>
              <xm:sqref>AG164</xm:sqref>
            </x14:sparkline>
            <x14:sparkline>
              <xm:f>State!P165:AC165</xm:f>
              <xm:sqref>AG165</xm:sqref>
            </x14:sparkline>
            <x14:sparkline>
              <xm:f>State!P166:AC166</xm:f>
              <xm:sqref>AG166</xm:sqref>
            </x14:sparkline>
            <x14:sparkline>
              <xm:f>State!P167:AC167</xm:f>
              <xm:sqref>AG167</xm:sqref>
            </x14:sparkline>
            <x14:sparkline>
              <xm:f>State!P168:AC168</xm:f>
              <xm:sqref>AG168</xm:sqref>
            </x14:sparkline>
            <x14:sparkline>
              <xm:f>State!P169:AC169</xm:f>
              <xm:sqref>AG169</xm:sqref>
            </x14:sparkline>
            <x14:sparkline>
              <xm:f>State!P170:AC170</xm:f>
              <xm:sqref>AG170</xm:sqref>
            </x14:sparkline>
            <x14:sparkline>
              <xm:f>State!P171:AC171</xm:f>
              <xm:sqref>AG171</xm:sqref>
            </x14:sparkline>
            <x14:sparkline>
              <xm:f>State!P172:AC172</xm:f>
              <xm:sqref>AG172</xm:sqref>
            </x14:sparkline>
            <x14:sparkline>
              <xm:f>State!P173:AC173</xm:f>
              <xm:sqref>AG173</xm:sqref>
            </x14:sparkline>
            <x14:sparkline>
              <xm:f>State!P174:AC174</xm:f>
              <xm:sqref>AG174</xm:sqref>
            </x14:sparkline>
            <x14:sparkline>
              <xm:f>State!P175:AC175</xm:f>
              <xm:sqref>AG175</xm:sqref>
            </x14:sparkline>
            <x14:sparkline>
              <xm:f>State!P176:AC176</xm:f>
              <xm:sqref>AG176</xm:sqref>
            </x14:sparkline>
            <x14:sparkline>
              <xm:f>State!P177:AC177</xm:f>
              <xm:sqref>AG177</xm:sqref>
            </x14:sparkline>
            <x14:sparkline>
              <xm:f>State!P178:AC178</xm:f>
              <xm:sqref>AG178</xm:sqref>
            </x14:sparkline>
            <x14:sparkline>
              <xm:f>State!P179:AC179</xm:f>
              <xm:sqref>AG179</xm:sqref>
            </x14:sparkline>
            <x14:sparkline>
              <xm:f>State!P180:AC180</xm:f>
              <xm:sqref>AG180</xm:sqref>
            </x14:sparkline>
            <x14:sparkline>
              <xm:f>State!P181:AC181</xm:f>
              <xm:sqref>AG181</xm:sqref>
            </x14:sparkline>
            <x14:sparkline>
              <xm:f>State!P182:AC182</xm:f>
              <xm:sqref>AG182</xm:sqref>
            </x14:sparkline>
            <x14:sparkline>
              <xm:f>State!P183:AC183</xm:f>
              <xm:sqref>AG183</xm:sqref>
            </x14:sparkline>
            <x14:sparkline>
              <xm:f>State!P184:AC184</xm:f>
              <xm:sqref>AG184</xm:sqref>
            </x14:sparkline>
            <x14:sparkline>
              <xm:f>State!P185:AC185</xm:f>
              <xm:sqref>AG185</xm:sqref>
            </x14:sparkline>
            <x14:sparkline>
              <xm:f>State!P186:AC186</xm:f>
              <xm:sqref>AG186</xm:sqref>
            </x14:sparkline>
            <x14:sparkline>
              <xm:f>State!P187:AC187</xm:f>
              <xm:sqref>AG187</xm:sqref>
            </x14:sparkline>
            <x14:sparkline>
              <xm:f>State!P188:AC188</xm:f>
              <xm:sqref>AG188</xm:sqref>
            </x14:sparkline>
            <x14:sparkline>
              <xm:f>State!P189:AC189</xm:f>
              <xm:sqref>AG189</xm:sqref>
            </x14:sparkline>
            <x14:sparkline>
              <xm:f>State!P190:AC190</xm:f>
              <xm:sqref>AG190</xm:sqref>
            </x14:sparkline>
            <x14:sparkline>
              <xm:f>State!P191:AC191</xm:f>
              <xm:sqref>AG191</xm:sqref>
            </x14:sparkline>
            <x14:sparkline>
              <xm:f>State!P192:AC192</xm:f>
              <xm:sqref>AG192</xm:sqref>
            </x14:sparkline>
            <x14:sparkline>
              <xm:f>State!P193:AC193</xm:f>
              <xm:sqref>AG193</xm:sqref>
            </x14:sparkline>
            <x14:sparkline>
              <xm:f>State!P194:AC194</xm:f>
              <xm:sqref>AG194</xm:sqref>
            </x14:sparkline>
            <x14:sparkline>
              <xm:f>State!P195:AC195</xm:f>
              <xm:sqref>AG195</xm:sqref>
            </x14:sparkline>
            <x14:sparkline>
              <xm:f>State!P196:AC196</xm:f>
              <xm:sqref>AG196</xm:sqref>
            </x14:sparkline>
            <x14:sparkline>
              <xm:f>State!P197:AC197</xm:f>
              <xm:sqref>AG197</xm:sqref>
            </x14:sparkline>
            <x14:sparkline>
              <xm:f>State!P198:AC198</xm:f>
              <xm:sqref>AG198</xm:sqref>
            </x14:sparkline>
            <x14:sparkline>
              <xm:f>State!P199:AC199</xm:f>
              <xm:sqref>AG199</xm:sqref>
            </x14:sparkline>
            <x14:sparkline>
              <xm:f>State!P200:AC200</xm:f>
              <xm:sqref>AG200</xm:sqref>
            </x14:sparkline>
            <x14:sparkline>
              <xm:f>State!P201:AC201</xm:f>
              <xm:sqref>AG201</xm:sqref>
            </x14:sparkline>
            <x14:sparkline>
              <xm:f>State!P202:AC202</xm:f>
              <xm:sqref>AG202</xm:sqref>
            </x14:sparkline>
            <x14:sparkline>
              <xm:f>State!P203:AC203</xm:f>
              <xm:sqref>AG203</xm:sqref>
            </x14:sparkline>
            <x14:sparkline>
              <xm:f>State!P204:AC204</xm:f>
              <xm:sqref>AG204</xm:sqref>
            </x14:sparkline>
            <x14:sparkline>
              <xm:f>State!P205:AC205</xm:f>
              <xm:sqref>AG205</xm:sqref>
            </x14:sparkline>
            <x14:sparkline>
              <xm:f>State!P206:AC206</xm:f>
              <xm:sqref>AG206</xm:sqref>
            </x14:sparkline>
            <x14:sparkline>
              <xm:f>State!P207:AC207</xm:f>
              <xm:sqref>AG207</xm:sqref>
            </x14:sparkline>
            <x14:sparkline>
              <xm:f>State!P208:AC208</xm:f>
              <xm:sqref>AG208</xm:sqref>
            </x14:sparkline>
            <x14:sparkline>
              <xm:f>State!P209:AC209</xm:f>
              <xm:sqref>AG209</xm:sqref>
            </x14:sparkline>
            <x14:sparkline>
              <xm:f>State!P210:AC210</xm:f>
              <xm:sqref>AG210</xm:sqref>
            </x14:sparkline>
            <x14:sparkline>
              <xm:f>State!P211:AC211</xm:f>
              <xm:sqref>AG211</xm:sqref>
            </x14:sparkline>
            <x14:sparkline>
              <xm:f>State!P212:AC212</xm:f>
              <xm:sqref>AG212</xm:sqref>
            </x14:sparkline>
            <x14:sparkline>
              <xm:f>State!P213:AC213</xm:f>
              <xm:sqref>AG213</xm:sqref>
            </x14:sparkline>
            <x14:sparkline>
              <xm:f>State!P214:AC214</xm:f>
              <xm:sqref>AG214</xm:sqref>
            </x14:sparkline>
            <x14:sparkline>
              <xm:f>State!P215:AC215</xm:f>
              <xm:sqref>AG215</xm:sqref>
            </x14:sparkline>
            <x14:sparkline>
              <xm:f>State!P216:AC216</xm:f>
              <xm:sqref>AG216</xm:sqref>
            </x14:sparkline>
            <x14:sparkline>
              <xm:f>State!P217:AC217</xm:f>
              <xm:sqref>AG217</xm:sqref>
            </x14:sparkline>
            <x14:sparkline>
              <xm:f>State!P218:AC218</xm:f>
              <xm:sqref>AG218</xm:sqref>
            </x14:sparkline>
            <x14:sparkline>
              <xm:f>State!P219:AC219</xm:f>
              <xm:sqref>AG219</xm:sqref>
            </x14:sparkline>
            <x14:sparkline>
              <xm:f>State!P220:AC220</xm:f>
              <xm:sqref>AG220</xm:sqref>
            </x14:sparkline>
            <x14:sparkline>
              <xm:f>State!P221:AC221</xm:f>
              <xm:sqref>AG221</xm:sqref>
            </x14:sparkline>
            <x14:sparkline>
              <xm:f>State!P222:AC222</xm:f>
              <xm:sqref>AG222</xm:sqref>
            </x14:sparkline>
            <x14:sparkline>
              <xm:f>State!P223:AC223</xm:f>
              <xm:sqref>AG223</xm:sqref>
            </x14:sparkline>
            <x14:sparkline>
              <xm:f>State!P224:AC224</xm:f>
              <xm:sqref>AG224</xm:sqref>
            </x14:sparkline>
            <x14:sparkline>
              <xm:f>State!P225:AC225</xm:f>
              <xm:sqref>AG225</xm:sqref>
            </x14:sparkline>
            <x14:sparkline>
              <xm:f>State!P226:AC226</xm:f>
              <xm:sqref>AG226</xm:sqref>
            </x14:sparkline>
            <x14:sparkline>
              <xm:f>State!P227:AC227</xm:f>
              <xm:sqref>AG227</xm:sqref>
            </x14:sparkline>
            <x14:sparkline>
              <xm:f>State!P228:AC228</xm:f>
              <xm:sqref>AG228</xm:sqref>
            </x14:sparkline>
            <x14:sparkline>
              <xm:f>State!P229:AC229</xm:f>
              <xm:sqref>AG229</xm:sqref>
            </x14:sparkline>
            <x14:sparkline>
              <xm:f>State!P230:AC230</xm:f>
              <xm:sqref>AG230</xm:sqref>
            </x14:sparkline>
            <x14:sparkline>
              <xm:f>State!P231:AC231</xm:f>
              <xm:sqref>AG231</xm:sqref>
            </x14:sparkline>
            <x14:sparkline>
              <xm:f>State!P232:AC232</xm:f>
              <xm:sqref>AG232</xm:sqref>
            </x14:sparkline>
            <x14:sparkline>
              <xm:f>State!P233:AC233</xm:f>
              <xm:sqref>AG233</xm:sqref>
            </x14:sparkline>
            <x14:sparkline>
              <xm:f>State!P234:AC234</xm:f>
              <xm:sqref>AG234</xm:sqref>
            </x14:sparkline>
            <x14:sparkline>
              <xm:f>State!P235:AC235</xm:f>
              <xm:sqref>AG235</xm:sqref>
            </x14:sparkline>
            <x14:sparkline>
              <xm:f>State!P236:AC236</xm:f>
              <xm:sqref>AG236</xm:sqref>
            </x14:sparkline>
            <x14:sparkline>
              <xm:f>State!P237:AC237</xm:f>
              <xm:sqref>AG237</xm:sqref>
            </x14:sparkline>
            <x14:sparkline>
              <xm:f>State!P238:AC238</xm:f>
              <xm:sqref>AG238</xm:sqref>
            </x14:sparkline>
            <x14:sparkline>
              <xm:f>State!P239:AC239</xm:f>
              <xm:sqref>AG239</xm:sqref>
            </x14:sparkline>
            <x14:sparkline>
              <xm:f>State!P240:AC240</xm:f>
              <xm:sqref>AG240</xm:sqref>
            </x14:sparkline>
            <x14:sparkline>
              <xm:f>State!P241:AC241</xm:f>
              <xm:sqref>AG241</xm:sqref>
            </x14:sparkline>
            <x14:sparkline>
              <xm:f>State!P242:AC242</xm:f>
              <xm:sqref>AG242</xm:sqref>
            </x14:sparkline>
            <x14:sparkline>
              <xm:f>State!P243:AC243</xm:f>
              <xm:sqref>AG243</xm:sqref>
            </x14:sparkline>
            <x14:sparkline>
              <xm:f>State!P244:AC244</xm:f>
              <xm:sqref>AG244</xm:sqref>
            </x14:sparkline>
            <x14:sparkline>
              <xm:f>State!P245:AC245</xm:f>
              <xm:sqref>AG245</xm:sqref>
            </x14:sparkline>
            <x14:sparkline>
              <xm:f>State!P246:AC246</xm:f>
              <xm:sqref>AG246</xm:sqref>
            </x14:sparkline>
            <x14:sparkline>
              <xm:f>State!P247:AC247</xm:f>
              <xm:sqref>AG247</xm:sqref>
            </x14:sparkline>
            <x14:sparkline>
              <xm:f>State!P248:AC248</xm:f>
              <xm:sqref>AG248</xm:sqref>
            </x14:sparkline>
            <x14:sparkline>
              <xm:f>State!P249:AC249</xm:f>
              <xm:sqref>AG249</xm:sqref>
            </x14:sparkline>
            <x14:sparkline>
              <xm:f>State!P250:AC250</xm:f>
              <xm:sqref>AG250</xm:sqref>
            </x14:sparkline>
            <x14:sparkline>
              <xm:f>State!P251:AC251</xm:f>
              <xm:sqref>AG251</xm:sqref>
            </x14:sparkline>
            <x14:sparkline>
              <xm:f>State!P252:AC252</xm:f>
              <xm:sqref>AG252</xm:sqref>
            </x14:sparkline>
            <x14:sparkline>
              <xm:f>State!P253:AC253</xm:f>
              <xm:sqref>AG253</xm:sqref>
            </x14:sparkline>
            <x14:sparkline>
              <xm:f>State!P254:AC254</xm:f>
              <xm:sqref>AG254</xm:sqref>
            </x14:sparkline>
            <x14:sparkline>
              <xm:f>State!P255:AC255</xm:f>
              <xm:sqref>AG255</xm:sqref>
            </x14:sparkline>
            <x14:sparkline>
              <xm:f>State!P256:AC256</xm:f>
              <xm:sqref>AG256</xm:sqref>
            </x14:sparkline>
            <x14:sparkline>
              <xm:f>State!P257:AC257</xm:f>
              <xm:sqref>AG257</xm:sqref>
            </x14:sparkline>
            <x14:sparkline>
              <xm:f>State!P258:AC258</xm:f>
              <xm:sqref>AG258</xm:sqref>
            </x14:sparkline>
            <x14:sparkline>
              <xm:f>State!P259:AC259</xm:f>
              <xm:sqref>AG259</xm:sqref>
            </x14:sparkline>
            <x14:sparkline>
              <xm:f>State!P260:AC260</xm:f>
              <xm:sqref>AG260</xm:sqref>
            </x14:sparkline>
            <x14:sparkline>
              <xm:f>State!P261:AC261</xm:f>
              <xm:sqref>AG261</xm:sqref>
            </x14:sparkline>
            <x14:sparkline>
              <xm:f>State!P262:AC262</xm:f>
              <xm:sqref>AG262</xm:sqref>
            </x14:sparkline>
            <x14:sparkline>
              <xm:f>State!P263:AC263</xm:f>
              <xm:sqref>AG263</xm:sqref>
            </x14:sparkline>
            <x14:sparkline>
              <xm:f>State!P264:AC264</xm:f>
              <xm:sqref>AG264</xm:sqref>
            </x14:sparkline>
            <x14:sparkline>
              <xm:f>State!P265:AC265</xm:f>
              <xm:sqref>AG265</xm:sqref>
            </x14:sparkline>
            <x14:sparkline>
              <xm:f>State!P266:AC266</xm:f>
              <xm:sqref>AG266</xm:sqref>
            </x14:sparkline>
            <x14:sparkline>
              <xm:f>State!P267:AC267</xm:f>
              <xm:sqref>AG267</xm:sqref>
            </x14:sparkline>
            <x14:sparkline>
              <xm:f>State!P268:AC268</xm:f>
              <xm:sqref>AG268</xm:sqref>
            </x14:sparkline>
            <x14:sparkline>
              <xm:f>State!P269:AC269</xm:f>
              <xm:sqref>AG269</xm:sqref>
            </x14:sparkline>
            <x14:sparkline>
              <xm:f>State!P270:AC270</xm:f>
              <xm:sqref>AG270</xm:sqref>
            </x14:sparkline>
            <x14:sparkline>
              <xm:f>State!P271:AC271</xm:f>
              <xm:sqref>AG271</xm:sqref>
            </x14:sparkline>
            <x14:sparkline>
              <xm:f>State!P272:AC272</xm:f>
              <xm:sqref>AG272</xm:sqref>
            </x14:sparkline>
            <x14:sparkline>
              <xm:f>State!P273:AC273</xm:f>
              <xm:sqref>AG273</xm:sqref>
            </x14:sparkline>
            <x14:sparkline>
              <xm:f>State!P274:AC274</xm:f>
              <xm:sqref>AG274</xm:sqref>
            </x14:sparkline>
            <x14:sparkline>
              <xm:f>State!P275:AC275</xm:f>
              <xm:sqref>AG275</xm:sqref>
            </x14:sparkline>
            <x14:sparkline>
              <xm:f>State!P276:AC276</xm:f>
              <xm:sqref>AG276</xm:sqref>
            </x14:sparkline>
            <x14:sparkline>
              <xm:f>State!P277:AC277</xm:f>
              <xm:sqref>AG277</xm:sqref>
            </x14:sparkline>
            <x14:sparkline>
              <xm:f>State!P278:AC278</xm:f>
              <xm:sqref>AG278</xm:sqref>
            </x14:sparkline>
            <x14:sparkline>
              <xm:f>State!P279:AC279</xm:f>
              <xm:sqref>AG279</xm:sqref>
            </x14:sparkline>
            <x14:sparkline>
              <xm:f>State!P280:AC280</xm:f>
              <xm:sqref>AG280</xm:sqref>
            </x14:sparkline>
            <x14:sparkline>
              <xm:f>State!P281:AC281</xm:f>
              <xm:sqref>AG281</xm:sqref>
            </x14:sparkline>
            <x14:sparkline>
              <xm:f>State!P282:AC282</xm:f>
              <xm:sqref>AG282</xm:sqref>
            </x14:sparkline>
            <x14:sparkline>
              <xm:f>State!P283:AC283</xm:f>
              <xm:sqref>AG283</xm:sqref>
            </x14:sparkline>
            <x14:sparkline>
              <xm:f>State!P284:AC284</xm:f>
              <xm:sqref>AG284</xm:sqref>
            </x14:sparkline>
            <x14:sparkline>
              <xm:f>State!P285:AC285</xm:f>
              <xm:sqref>AG285</xm:sqref>
            </x14:sparkline>
            <x14:sparkline>
              <xm:f>State!P286:AC286</xm:f>
              <xm:sqref>AG286</xm:sqref>
            </x14:sparkline>
            <x14:sparkline>
              <xm:f>State!P287:AC287</xm:f>
              <xm:sqref>AG287</xm:sqref>
            </x14:sparkline>
            <x14:sparkline>
              <xm:f>State!P288:AC288</xm:f>
              <xm:sqref>AG288</xm:sqref>
            </x14:sparkline>
            <x14:sparkline>
              <xm:f>State!P289:AC289</xm:f>
              <xm:sqref>AG289</xm:sqref>
            </x14:sparkline>
            <x14:sparkline>
              <xm:f>State!P290:AC290</xm:f>
              <xm:sqref>AG290</xm:sqref>
            </x14:sparkline>
            <x14:sparkline>
              <xm:f>State!P291:AC291</xm:f>
              <xm:sqref>AG291</xm:sqref>
            </x14:sparkline>
            <x14:sparkline>
              <xm:f>State!P292:AC292</xm:f>
              <xm:sqref>AG292</xm:sqref>
            </x14:sparkline>
            <x14:sparkline>
              <xm:f>State!P293:AC293</xm:f>
              <xm:sqref>AG293</xm:sqref>
            </x14:sparkline>
            <x14:sparkline>
              <xm:f>State!P294:AC294</xm:f>
              <xm:sqref>AG294</xm:sqref>
            </x14:sparkline>
            <x14:sparkline>
              <xm:f>State!P295:AC295</xm:f>
              <xm:sqref>AG295</xm:sqref>
            </x14:sparkline>
            <x14:sparkline>
              <xm:f>State!P296:AC296</xm:f>
              <xm:sqref>AG296</xm:sqref>
            </x14:sparkline>
            <x14:sparkline>
              <xm:f>State!P297:AC297</xm:f>
              <xm:sqref>AG297</xm:sqref>
            </x14:sparkline>
            <x14:sparkline>
              <xm:f>State!P298:AC298</xm:f>
              <xm:sqref>AG298</xm:sqref>
            </x14:sparkline>
            <x14:sparkline>
              <xm:f>State!P299:AC299</xm:f>
              <xm:sqref>AG299</xm:sqref>
            </x14:sparkline>
            <x14:sparkline>
              <xm:f>State!P300:AC300</xm:f>
              <xm:sqref>AG300</xm:sqref>
            </x14:sparkline>
            <x14:sparkline>
              <xm:f>State!P301:AC301</xm:f>
              <xm:sqref>AG301</xm:sqref>
            </x14:sparkline>
            <x14:sparkline>
              <xm:f>State!P302:AC302</xm:f>
              <xm:sqref>AG302</xm:sqref>
            </x14:sparkline>
            <x14:sparkline>
              <xm:f>State!P303:AC303</xm:f>
              <xm:sqref>AG303</xm:sqref>
            </x14:sparkline>
            <x14:sparkline>
              <xm:f>State!P304:AC304</xm:f>
              <xm:sqref>AG304</xm:sqref>
            </x14:sparkline>
            <x14:sparkline>
              <xm:f>State!P305:AC305</xm:f>
              <xm:sqref>AG305</xm:sqref>
            </x14:sparkline>
            <x14:sparkline>
              <xm:f>State!P306:AC306</xm:f>
              <xm:sqref>AG306</xm:sqref>
            </x14:sparkline>
            <x14:sparkline>
              <xm:f>State!P307:AC307</xm:f>
              <xm:sqref>AG307</xm:sqref>
            </x14:sparkline>
            <x14:sparkline>
              <xm:f>State!P308:AC308</xm:f>
              <xm:sqref>AG308</xm:sqref>
            </x14:sparkline>
            <x14:sparkline>
              <xm:f>State!P309:AC309</xm:f>
              <xm:sqref>AG309</xm:sqref>
            </x14:sparkline>
            <x14:sparkline>
              <xm:f>State!P310:AC310</xm:f>
              <xm:sqref>AG310</xm:sqref>
            </x14:sparkline>
            <x14:sparkline>
              <xm:f>State!P311:AC311</xm:f>
              <xm:sqref>AG311</xm:sqref>
            </x14:sparkline>
            <x14:sparkline>
              <xm:f>State!P312:AC312</xm:f>
              <xm:sqref>AG312</xm:sqref>
            </x14:sparkline>
            <x14:sparkline>
              <xm:f>State!P313:AC313</xm:f>
              <xm:sqref>AG313</xm:sqref>
            </x14:sparkline>
            <x14:sparkline>
              <xm:f>State!P314:AC314</xm:f>
              <xm:sqref>AG314</xm:sqref>
            </x14:sparkline>
            <x14:sparkline>
              <xm:f>State!P315:AC315</xm:f>
              <xm:sqref>AG315</xm:sqref>
            </x14:sparkline>
            <x14:sparkline>
              <xm:f>State!P316:AC316</xm:f>
              <xm:sqref>AG316</xm:sqref>
            </x14:sparkline>
            <x14:sparkline>
              <xm:f>State!P317:AC317</xm:f>
              <xm:sqref>AG317</xm:sqref>
            </x14:sparkline>
            <x14:sparkline>
              <xm:f>State!P318:AC318</xm:f>
              <xm:sqref>AG318</xm:sqref>
            </x14:sparkline>
            <x14:sparkline>
              <xm:f>State!P319:AC319</xm:f>
              <xm:sqref>AG319</xm:sqref>
            </x14:sparkline>
            <x14:sparkline>
              <xm:f>State!P320:AC320</xm:f>
              <xm:sqref>AG320</xm:sqref>
            </x14:sparkline>
            <x14:sparkline>
              <xm:f>State!P321:AC321</xm:f>
              <xm:sqref>AG321</xm:sqref>
            </x14:sparkline>
            <x14:sparkline>
              <xm:f>State!P322:AC322</xm:f>
              <xm:sqref>AG322</xm:sqref>
            </x14:sparkline>
            <x14:sparkline>
              <xm:f>State!P323:AC323</xm:f>
              <xm:sqref>AG323</xm:sqref>
            </x14:sparkline>
            <x14:sparkline>
              <xm:f>State!P324:AC324</xm:f>
              <xm:sqref>AG324</xm:sqref>
            </x14:sparkline>
            <x14:sparkline>
              <xm:f>State!P325:AC325</xm:f>
              <xm:sqref>AG325</xm:sqref>
            </x14:sparkline>
            <x14:sparkline>
              <xm:f>State!P326:AC326</xm:f>
              <xm:sqref>AG326</xm:sqref>
            </x14:sparkline>
            <x14:sparkline>
              <xm:f>State!P327:AC327</xm:f>
              <xm:sqref>AG327</xm:sqref>
            </x14:sparkline>
            <x14:sparkline>
              <xm:f>State!P328:AC328</xm:f>
              <xm:sqref>AG328</xm:sqref>
            </x14:sparkline>
            <x14:sparkline>
              <xm:f>State!P329:AC329</xm:f>
              <xm:sqref>AG329</xm:sqref>
            </x14:sparkline>
            <x14:sparkline>
              <xm:f>State!P330:AC330</xm:f>
              <xm:sqref>AG330</xm:sqref>
            </x14:sparkline>
            <x14:sparkline>
              <xm:f>State!P331:AC331</xm:f>
              <xm:sqref>AG331</xm:sqref>
            </x14:sparkline>
            <x14:sparkline>
              <xm:f>State!P332:AC332</xm:f>
              <xm:sqref>AG332</xm:sqref>
            </x14:sparkline>
            <x14:sparkline>
              <xm:f>State!P333:AC333</xm:f>
              <xm:sqref>AG333</xm:sqref>
            </x14:sparkline>
            <x14:sparkline>
              <xm:f>State!P334:AC334</xm:f>
              <xm:sqref>AG334</xm:sqref>
            </x14:sparkline>
            <x14:sparkline>
              <xm:f>State!P335:AC335</xm:f>
              <xm:sqref>AG335</xm:sqref>
            </x14:sparkline>
            <x14:sparkline>
              <xm:f>State!P336:AC336</xm:f>
              <xm:sqref>AG336</xm:sqref>
            </x14:sparkline>
            <x14:sparkline>
              <xm:f>State!P337:AC337</xm:f>
              <xm:sqref>AG337</xm:sqref>
            </x14:sparkline>
            <x14:sparkline>
              <xm:f>State!P338:AC338</xm:f>
              <xm:sqref>AG338</xm:sqref>
            </x14:sparkline>
            <x14:sparkline>
              <xm:f>State!P339:AC339</xm:f>
              <xm:sqref>AG339</xm:sqref>
            </x14:sparkline>
            <x14:sparkline>
              <xm:f>State!P340:AC340</xm:f>
              <xm:sqref>AG340</xm:sqref>
            </x14:sparkline>
            <x14:sparkline>
              <xm:f>State!P341:AC341</xm:f>
              <xm:sqref>AG341</xm:sqref>
            </x14:sparkline>
            <x14:sparkline>
              <xm:f>State!P342:AC342</xm:f>
              <xm:sqref>AG342</xm:sqref>
            </x14:sparkline>
            <x14:sparkline>
              <xm:f>State!P343:AC343</xm:f>
              <xm:sqref>AG343</xm:sqref>
            </x14:sparkline>
            <x14:sparkline>
              <xm:f>State!P344:AC344</xm:f>
              <xm:sqref>AG344</xm:sqref>
            </x14:sparkline>
            <x14:sparkline>
              <xm:f>State!P345:AC345</xm:f>
              <xm:sqref>AG345</xm:sqref>
            </x14:sparkline>
            <x14:sparkline>
              <xm:f>State!P346:AC346</xm:f>
              <xm:sqref>AG346</xm:sqref>
            </x14:sparkline>
            <x14:sparkline>
              <xm:f>State!P347:AC347</xm:f>
              <xm:sqref>AG347</xm:sqref>
            </x14:sparkline>
            <x14:sparkline>
              <xm:f>State!P348:AC348</xm:f>
              <xm:sqref>AG348</xm:sqref>
            </x14:sparkline>
            <x14:sparkline>
              <xm:f>State!P349:AC349</xm:f>
              <xm:sqref>AG349</xm:sqref>
            </x14:sparkline>
            <x14:sparkline>
              <xm:f>State!P350:AC350</xm:f>
              <xm:sqref>AG350</xm:sqref>
            </x14:sparkline>
            <x14:sparkline>
              <xm:f>State!P351:AC351</xm:f>
              <xm:sqref>AG351</xm:sqref>
            </x14:sparkline>
            <x14:sparkline>
              <xm:f>State!P352:AC352</xm:f>
              <xm:sqref>AG352</xm:sqref>
            </x14:sparkline>
            <x14:sparkline>
              <xm:f>State!P353:AC353</xm:f>
              <xm:sqref>AG353</xm:sqref>
            </x14:sparkline>
            <x14:sparkline>
              <xm:f>State!P354:AC354</xm:f>
              <xm:sqref>AG354</xm:sqref>
            </x14:sparkline>
            <x14:sparkline>
              <xm:f>State!P355:AC355</xm:f>
              <xm:sqref>AG355</xm:sqref>
            </x14:sparkline>
            <x14:sparkline>
              <xm:f>State!P356:AC356</xm:f>
              <xm:sqref>AG356</xm:sqref>
            </x14:sparkline>
            <x14:sparkline>
              <xm:f>State!P357:AC357</xm:f>
              <xm:sqref>AG357</xm:sqref>
            </x14:sparkline>
            <x14:sparkline>
              <xm:f>State!P358:AC358</xm:f>
              <xm:sqref>AG358</xm:sqref>
            </x14:sparkline>
            <x14:sparkline>
              <xm:f>State!P359:AC359</xm:f>
              <xm:sqref>AG359</xm:sqref>
            </x14:sparkline>
            <x14:sparkline>
              <xm:f>State!P360:AC360</xm:f>
              <xm:sqref>AG360</xm:sqref>
            </x14:sparkline>
            <x14:sparkline>
              <xm:f>State!P361:AC361</xm:f>
              <xm:sqref>AG361</xm:sqref>
            </x14:sparkline>
            <x14:sparkline>
              <xm:f>State!P362:AC362</xm:f>
              <xm:sqref>AG362</xm:sqref>
            </x14:sparkline>
            <x14:sparkline>
              <xm:f>State!P363:AC363</xm:f>
              <xm:sqref>AG363</xm:sqref>
            </x14:sparkline>
            <x14:sparkline>
              <xm:f>State!P364:AC364</xm:f>
              <xm:sqref>AG364</xm:sqref>
            </x14:sparkline>
            <x14:sparkline>
              <xm:f>State!P365:AC365</xm:f>
              <xm:sqref>AG365</xm:sqref>
            </x14:sparkline>
            <x14:sparkline>
              <xm:f>State!P366:AC366</xm:f>
              <xm:sqref>AG366</xm:sqref>
            </x14:sparkline>
            <x14:sparkline>
              <xm:f>State!P367:AC367</xm:f>
              <xm:sqref>AG367</xm:sqref>
            </x14:sparkline>
            <x14:sparkline>
              <xm:f>State!P368:AC368</xm:f>
              <xm:sqref>AG368</xm:sqref>
            </x14:sparkline>
            <x14:sparkline>
              <xm:f>State!P369:AC369</xm:f>
              <xm:sqref>AG369</xm:sqref>
            </x14:sparkline>
            <x14:sparkline>
              <xm:f>State!P370:AC370</xm:f>
              <xm:sqref>AG370</xm:sqref>
            </x14:sparkline>
            <x14:sparkline>
              <xm:f>State!P371:AC371</xm:f>
              <xm:sqref>AG371</xm:sqref>
            </x14:sparkline>
            <x14:sparkline>
              <xm:f>State!P372:AC372</xm:f>
              <xm:sqref>AG372</xm:sqref>
            </x14:sparkline>
            <x14:sparkline>
              <xm:f>State!P373:AC373</xm:f>
              <xm:sqref>AG373</xm:sqref>
            </x14:sparkline>
            <x14:sparkline>
              <xm:f>State!P374:AC374</xm:f>
              <xm:sqref>AG374</xm:sqref>
            </x14:sparkline>
            <x14:sparkline>
              <xm:f>State!P375:AC375</xm:f>
              <xm:sqref>AG375</xm:sqref>
            </x14:sparkline>
            <x14:sparkline>
              <xm:f>State!P376:AC376</xm:f>
              <xm:sqref>AG376</xm:sqref>
            </x14:sparkline>
            <x14:sparkline>
              <xm:f>State!P377:AC377</xm:f>
              <xm:sqref>AG377</xm:sqref>
            </x14:sparkline>
            <x14:sparkline>
              <xm:f>State!P378:AC378</xm:f>
              <xm:sqref>AG378</xm:sqref>
            </x14:sparkline>
            <x14:sparkline>
              <xm:f>State!P379:AC379</xm:f>
              <xm:sqref>AG379</xm:sqref>
            </x14:sparkline>
            <x14:sparkline>
              <xm:f>State!P380:AC380</xm:f>
              <xm:sqref>AG380</xm:sqref>
            </x14:sparkline>
            <x14:sparkline>
              <xm:f>State!P381:AC381</xm:f>
              <xm:sqref>AG381</xm:sqref>
            </x14:sparkline>
            <x14:sparkline>
              <xm:f>State!P382:AC382</xm:f>
              <xm:sqref>AG382</xm:sqref>
            </x14:sparkline>
            <x14:sparkline>
              <xm:f>State!P383:AC383</xm:f>
              <xm:sqref>AG383</xm:sqref>
            </x14:sparkline>
            <x14:sparkline>
              <xm:f>State!P384:AC384</xm:f>
              <xm:sqref>AG384</xm:sqref>
            </x14:sparkline>
            <x14:sparkline>
              <xm:f>State!P385:AC385</xm:f>
              <xm:sqref>AG385</xm:sqref>
            </x14:sparkline>
            <x14:sparkline>
              <xm:f>State!P386:AC386</xm:f>
              <xm:sqref>AG386</xm:sqref>
            </x14:sparkline>
            <x14:sparkline>
              <xm:f>State!P387:AC387</xm:f>
              <xm:sqref>AG387</xm:sqref>
            </x14:sparkline>
            <x14:sparkline>
              <xm:f>State!P388:AC388</xm:f>
              <xm:sqref>AG388</xm:sqref>
            </x14:sparkline>
            <x14:sparkline>
              <xm:f>State!P389:AC389</xm:f>
              <xm:sqref>AG389</xm:sqref>
            </x14:sparkline>
            <x14:sparkline>
              <xm:f>State!P390:AC390</xm:f>
              <xm:sqref>AG390</xm:sqref>
            </x14:sparkline>
            <x14:sparkline>
              <xm:f>State!P391:AC391</xm:f>
              <xm:sqref>AG391</xm:sqref>
            </x14:sparkline>
            <x14:sparkline>
              <xm:f>State!P392:AC392</xm:f>
              <xm:sqref>AG392</xm:sqref>
            </x14:sparkline>
            <x14:sparkline>
              <xm:f>State!P393:AC393</xm:f>
              <xm:sqref>AG393</xm:sqref>
            </x14:sparkline>
            <x14:sparkline>
              <xm:f>State!P394:AC394</xm:f>
              <xm:sqref>AG394</xm:sqref>
            </x14:sparkline>
            <x14:sparkline>
              <xm:f>State!P395:AC395</xm:f>
              <xm:sqref>AG395</xm:sqref>
            </x14:sparkline>
            <x14:sparkline>
              <xm:f>State!P396:AC396</xm:f>
              <xm:sqref>AG396</xm:sqref>
            </x14:sparkline>
            <x14:sparkline>
              <xm:f>State!P397:AC397</xm:f>
              <xm:sqref>AG397</xm:sqref>
            </x14:sparkline>
            <x14:sparkline>
              <xm:f>State!P398:AC398</xm:f>
              <xm:sqref>AG398</xm:sqref>
            </x14:sparkline>
            <x14:sparkline>
              <xm:f>State!P399:AC399</xm:f>
              <xm:sqref>AG399</xm:sqref>
            </x14:sparkline>
            <x14:sparkline>
              <xm:f>State!P400:AC400</xm:f>
              <xm:sqref>AG400</xm:sqref>
            </x14:sparkline>
            <x14:sparkline>
              <xm:f>State!P401:AC401</xm:f>
              <xm:sqref>AG401</xm:sqref>
            </x14:sparkline>
            <x14:sparkline>
              <xm:f>State!P402:AC402</xm:f>
              <xm:sqref>AG402</xm:sqref>
            </x14:sparkline>
            <x14:sparkline>
              <xm:f>State!P403:AC403</xm:f>
              <xm:sqref>AG403</xm:sqref>
            </x14:sparkline>
            <x14:sparkline>
              <xm:f>State!P404:AC404</xm:f>
              <xm:sqref>AG404</xm:sqref>
            </x14:sparkline>
            <x14:sparkline>
              <xm:f>State!P405:AC405</xm:f>
              <xm:sqref>AG405</xm:sqref>
            </x14:sparkline>
            <x14:sparkline>
              <xm:f>State!P406:AC406</xm:f>
              <xm:sqref>AG406</xm:sqref>
            </x14:sparkline>
            <x14:sparkline>
              <xm:f>State!P407:AC407</xm:f>
              <xm:sqref>AG407</xm:sqref>
            </x14:sparkline>
            <x14:sparkline>
              <xm:f>State!P408:AC408</xm:f>
              <xm:sqref>AG408</xm:sqref>
            </x14:sparkline>
            <x14:sparkline>
              <xm:f>State!P409:AC409</xm:f>
              <xm:sqref>AG409</xm:sqref>
            </x14:sparkline>
            <x14:sparkline>
              <xm:f>State!P410:AC410</xm:f>
              <xm:sqref>AG410</xm:sqref>
            </x14:sparkline>
            <x14:sparkline>
              <xm:f>State!P411:AC411</xm:f>
              <xm:sqref>AG411</xm:sqref>
            </x14:sparkline>
            <x14:sparkline>
              <xm:f>State!P412:AC412</xm:f>
              <xm:sqref>AG412</xm:sqref>
            </x14:sparkline>
            <x14:sparkline>
              <xm:f>State!P413:AC413</xm:f>
              <xm:sqref>AG413</xm:sqref>
            </x14:sparkline>
            <x14:sparkline>
              <xm:f>State!P414:AC414</xm:f>
              <xm:sqref>AG414</xm:sqref>
            </x14:sparkline>
            <x14:sparkline>
              <xm:f>State!P415:AC415</xm:f>
              <xm:sqref>AG415</xm:sqref>
            </x14:sparkline>
            <x14:sparkline>
              <xm:f>State!P416:AC416</xm:f>
              <xm:sqref>AG416</xm:sqref>
            </x14:sparkline>
            <x14:sparkline>
              <xm:f>State!P417:AC417</xm:f>
              <xm:sqref>AG417</xm:sqref>
            </x14:sparkline>
            <x14:sparkline>
              <xm:f>State!P418:AC418</xm:f>
              <xm:sqref>AG418</xm:sqref>
            </x14:sparkline>
            <x14:sparkline>
              <xm:f>State!P419:AC419</xm:f>
              <xm:sqref>AG419</xm:sqref>
            </x14:sparkline>
            <x14:sparkline>
              <xm:f>State!P420:AC420</xm:f>
              <xm:sqref>AG420</xm:sqref>
            </x14:sparkline>
            <x14:sparkline>
              <xm:f>State!P421:AC421</xm:f>
              <xm:sqref>AG421</xm:sqref>
            </x14:sparkline>
            <x14:sparkline>
              <xm:f>State!P422:AC422</xm:f>
              <xm:sqref>AG422</xm:sqref>
            </x14:sparkline>
            <x14:sparkline>
              <xm:f>State!P423:AC423</xm:f>
              <xm:sqref>AG423</xm:sqref>
            </x14:sparkline>
            <x14:sparkline>
              <xm:f>State!P424:AC424</xm:f>
              <xm:sqref>AG424</xm:sqref>
            </x14:sparkline>
            <x14:sparkline>
              <xm:f>State!P425:AC425</xm:f>
              <xm:sqref>AG425</xm:sqref>
            </x14:sparkline>
            <x14:sparkline>
              <xm:f>State!P426:AC426</xm:f>
              <xm:sqref>AG426</xm:sqref>
            </x14:sparkline>
            <x14:sparkline>
              <xm:f>State!P427:AC427</xm:f>
              <xm:sqref>AG427</xm:sqref>
            </x14:sparkline>
            <x14:sparkline>
              <xm:f>State!P428:AC428</xm:f>
              <xm:sqref>AG428</xm:sqref>
            </x14:sparkline>
            <x14:sparkline>
              <xm:f>State!P429:AC429</xm:f>
              <xm:sqref>AG429</xm:sqref>
            </x14:sparkline>
            <x14:sparkline>
              <xm:f>State!P430:AC430</xm:f>
              <xm:sqref>AG430</xm:sqref>
            </x14:sparkline>
            <x14:sparkline>
              <xm:f>State!P431:AC431</xm:f>
              <xm:sqref>AG431</xm:sqref>
            </x14:sparkline>
            <x14:sparkline>
              <xm:f>State!P432:AC432</xm:f>
              <xm:sqref>AG432</xm:sqref>
            </x14:sparkline>
            <x14:sparkline>
              <xm:f>State!P433:AC433</xm:f>
              <xm:sqref>AG433</xm:sqref>
            </x14:sparkline>
            <x14:sparkline>
              <xm:f>State!P434:AC434</xm:f>
              <xm:sqref>AG434</xm:sqref>
            </x14:sparkline>
            <x14:sparkline>
              <xm:f>State!P435:AC435</xm:f>
              <xm:sqref>AG435</xm:sqref>
            </x14:sparkline>
            <x14:sparkline>
              <xm:f>State!P436:AC436</xm:f>
              <xm:sqref>AG436</xm:sqref>
            </x14:sparkline>
            <x14:sparkline>
              <xm:f>State!P437:AC437</xm:f>
              <xm:sqref>AG437</xm:sqref>
            </x14:sparkline>
            <x14:sparkline>
              <xm:f>State!P438:AC438</xm:f>
              <xm:sqref>AG438</xm:sqref>
            </x14:sparkline>
            <x14:sparkline>
              <xm:f>State!P439:AC439</xm:f>
              <xm:sqref>AG439</xm:sqref>
            </x14:sparkline>
            <x14:sparkline>
              <xm:f>State!P440:AC440</xm:f>
              <xm:sqref>AG440</xm:sqref>
            </x14:sparkline>
            <x14:sparkline>
              <xm:f>State!P441:AC441</xm:f>
              <xm:sqref>AG441</xm:sqref>
            </x14:sparkline>
            <x14:sparkline>
              <xm:f>State!P442:AC442</xm:f>
              <xm:sqref>AG442</xm:sqref>
            </x14:sparkline>
            <x14:sparkline>
              <xm:f>State!P443:AC443</xm:f>
              <xm:sqref>AG443</xm:sqref>
            </x14:sparkline>
            <x14:sparkline>
              <xm:f>State!P444:AC444</xm:f>
              <xm:sqref>AG444</xm:sqref>
            </x14:sparkline>
            <x14:sparkline>
              <xm:f>State!P445:AC445</xm:f>
              <xm:sqref>AG445</xm:sqref>
            </x14:sparkline>
            <x14:sparkline>
              <xm:f>State!P446:AC446</xm:f>
              <xm:sqref>AG446</xm:sqref>
            </x14:sparkline>
            <x14:sparkline>
              <xm:f>State!P447:AC447</xm:f>
              <xm:sqref>AG447</xm:sqref>
            </x14:sparkline>
            <x14:sparkline>
              <xm:f>State!P448:AC448</xm:f>
              <xm:sqref>AG448</xm:sqref>
            </x14:sparkline>
            <x14:sparkline>
              <xm:f>State!P449:AC449</xm:f>
              <xm:sqref>AG449</xm:sqref>
            </x14:sparkline>
            <x14:sparkline>
              <xm:f>State!P450:AC450</xm:f>
              <xm:sqref>AG450</xm:sqref>
            </x14:sparkline>
            <x14:sparkline>
              <xm:f>State!P451:AC451</xm:f>
              <xm:sqref>AG451</xm:sqref>
            </x14:sparkline>
            <x14:sparkline>
              <xm:f>State!P452:AC452</xm:f>
              <xm:sqref>AG452</xm:sqref>
            </x14:sparkline>
            <x14:sparkline>
              <xm:f>State!P453:AC453</xm:f>
              <xm:sqref>AG453</xm:sqref>
            </x14:sparkline>
            <x14:sparkline>
              <xm:f>State!P454:AC454</xm:f>
              <xm:sqref>AG454</xm:sqref>
            </x14:sparkline>
            <x14:sparkline>
              <xm:f>State!P455:AC455</xm:f>
              <xm:sqref>AG455</xm:sqref>
            </x14:sparkline>
            <x14:sparkline>
              <xm:f>State!P456:AC456</xm:f>
              <xm:sqref>AG456</xm:sqref>
            </x14:sparkline>
            <x14:sparkline>
              <xm:f>State!P457:AC457</xm:f>
              <xm:sqref>AG457</xm:sqref>
            </x14:sparkline>
            <x14:sparkline>
              <xm:f>State!P458:AC458</xm:f>
              <xm:sqref>AG458</xm:sqref>
            </x14:sparkline>
            <x14:sparkline>
              <xm:f>State!P459:AC459</xm:f>
              <xm:sqref>AG459</xm:sqref>
            </x14:sparkline>
            <x14:sparkline>
              <xm:f>State!P460:AC460</xm:f>
              <xm:sqref>AG460</xm:sqref>
            </x14:sparkline>
            <x14:sparkline>
              <xm:f>State!P461:AC461</xm:f>
              <xm:sqref>AG461</xm:sqref>
            </x14:sparkline>
            <x14:sparkline>
              <xm:f>State!P462:AC462</xm:f>
              <xm:sqref>AG462</xm:sqref>
            </x14:sparkline>
            <x14:sparkline>
              <xm:f>State!P463:AC463</xm:f>
              <xm:sqref>AG463</xm:sqref>
            </x14:sparkline>
            <x14:sparkline>
              <xm:f>State!P464:AC464</xm:f>
              <xm:sqref>AG464</xm:sqref>
            </x14:sparkline>
            <x14:sparkline>
              <xm:f>State!P465:AC465</xm:f>
              <xm:sqref>AG465</xm:sqref>
            </x14:sparkline>
            <x14:sparkline>
              <xm:f>State!P466:AC466</xm:f>
              <xm:sqref>AG466</xm:sqref>
            </x14:sparkline>
            <x14:sparkline>
              <xm:f>State!P467:AC467</xm:f>
              <xm:sqref>AG467</xm:sqref>
            </x14:sparkline>
            <x14:sparkline>
              <xm:f>State!P468:AC468</xm:f>
              <xm:sqref>AG468</xm:sqref>
            </x14:sparkline>
            <x14:sparkline>
              <xm:f>State!P469:AC469</xm:f>
              <xm:sqref>AG469</xm:sqref>
            </x14:sparkline>
            <x14:sparkline>
              <xm:f>State!P470:AC470</xm:f>
              <xm:sqref>AG470</xm:sqref>
            </x14:sparkline>
            <x14:sparkline>
              <xm:f>State!P471:AC471</xm:f>
              <xm:sqref>AG471</xm:sqref>
            </x14:sparkline>
            <x14:sparkline>
              <xm:f>State!P472:AC472</xm:f>
              <xm:sqref>AG472</xm:sqref>
            </x14:sparkline>
            <x14:sparkline>
              <xm:f>State!P473:AC473</xm:f>
              <xm:sqref>AG473</xm:sqref>
            </x14:sparkline>
            <x14:sparkline>
              <xm:f>State!P474:AC474</xm:f>
              <xm:sqref>AG474</xm:sqref>
            </x14:sparkline>
            <x14:sparkline>
              <xm:f>State!P475:AC475</xm:f>
              <xm:sqref>AG475</xm:sqref>
            </x14:sparkline>
            <x14:sparkline>
              <xm:f>State!P476:AC476</xm:f>
              <xm:sqref>AG476</xm:sqref>
            </x14:sparkline>
            <x14:sparkline>
              <xm:f>State!P477:AC477</xm:f>
              <xm:sqref>AG477</xm:sqref>
            </x14:sparkline>
            <x14:sparkline>
              <xm:f>State!P478:AC478</xm:f>
              <xm:sqref>AG478</xm:sqref>
            </x14:sparkline>
            <x14:sparkline>
              <xm:f>State!P479:AC479</xm:f>
              <xm:sqref>AG479</xm:sqref>
            </x14:sparkline>
            <x14:sparkline>
              <xm:f>State!P480:AC480</xm:f>
              <xm:sqref>AG480</xm:sqref>
            </x14:sparkline>
            <x14:sparkline>
              <xm:f>State!P481:AC481</xm:f>
              <xm:sqref>AG481</xm:sqref>
            </x14:sparkline>
            <x14:sparkline>
              <xm:f>State!P482:AC482</xm:f>
              <xm:sqref>AG482</xm:sqref>
            </x14:sparkline>
            <x14:sparkline>
              <xm:f>State!P483:AC483</xm:f>
              <xm:sqref>AG483</xm:sqref>
            </x14:sparkline>
            <x14:sparkline>
              <xm:f>State!P484:AC484</xm:f>
              <xm:sqref>AG484</xm:sqref>
            </x14:sparkline>
            <x14:sparkline>
              <xm:f>State!P485:AC485</xm:f>
              <xm:sqref>AG485</xm:sqref>
            </x14:sparkline>
            <x14:sparkline>
              <xm:f>State!P486:AC486</xm:f>
              <xm:sqref>AG486</xm:sqref>
            </x14:sparkline>
            <x14:sparkline>
              <xm:f>State!P487:AC487</xm:f>
              <xm:sqref>AG487</xm:sqref>
            </x14:sparkline>
            <x14:sparkline>
              <xm:f>State!P488:AC488</xm:f>
              <xm:sqref>AG488</xm:sqref>
            </x14:sparkline>
            <x14:sparkline>
              <xm:f>State!P489:AC489</xm:f>
              <xm:sqref>AG489</xm:sqref>
            </x14:sparkline>
            <x14:sparkline>
              <xm:f>State!P490:AC490</xm:f>
              <xm:sqref>AG490</xm:sqref>
            </x14:sparkline>
            <x14:sparkline>
              <xm:f>State!P491:AC491</xm:f>
              <xm:sqref>AG491</xm:sqref>
            </x14:sparkline>
            <x14:sparkline>
              <xm:f>State!P492:AC492</xm:f>
              <xm:sqref>AG492</xm:sqref>
            </x14:sparkline>
            <x14:sparkline>
              <xm:f>State!P493:AC493</xm:f>
              <xm:sqref>AG493</xm:sqref>
            </x14:sparkline>
            <x14:sparkline>
              <xm:f>State!P494:AC494</xm:f>
              <xm:sqref>AG494</xm:sqref>
            </x14:sparkline>
            <x14:sparkline>
              <xm:f>State!P495:AC495</xm:f>
              <xm:sqref>AG495</xm:sqref>
            </x14:sparkline>
            <x14:sparkline>
              <xm:f>State!P496:AC496</xm:f>
              <xm:sqref>AG496</xm:sqref>
            </x14:sparkline>
            <x14:sparkline>
              <xm:f>State!P497:AC497</xm:f>
              <xm:sqref>AG497</xm:sqref>
            </x14:sparkline>
            <x14:sparkline>
              <xm:f>State!P498:AC498</xm:f>
              <xm:sqref>AG498</xm:sqref>
            </x14:sparkline>
            <x14:sparkline>
              <xm:f>State!P499:AC499</xm:f>
              <xm:sqref>AG499</xm:sqref>
            </x14:sparkline>
            <x14:sparkline>
              <xm:f>State!P500:AC500</xm:f>
              <xm:sqref>AG500</xm:sqref>
            </x14:sparkline>
            <x14:sparkline>
              <xm:f>State!P501:AC501</xm:f>
              <xm:sqref>AG501</xm:sqref>
            </x14:sparkline>
            <x14:sparkline>
              <xm:f>State!P502:AC502</xm:f>
              <xm:sqref>AG502</xm:sqref>
            </x14:sparkline>
            <x14:sparkline>
              <xm:f>State!P503:AC503</xm:f>
              <xm:sqref>AG503</xm:sqref>
            </x14:sparkline>
            <x14:sparkline>
              <xm:f>State!P504:AC504</xm:f>
              <xm:sqref>AG504</xm:sqref>
            </x14:sparkline>
            <x14:sparkline>
              <xm:f>State!P505:AC505</xm:f>
              <xm:sqref>AG505</xm:sqref>
            </x14:sparkline>
            <x14:sparkline>
              <xm:f>State!P506:AC506</xm:f>
              <xm:sqref>AG506</xm:sqref>
            </x14:sparkline>
            <x14:sparkline>
              <xm:f>State!P507:AC507</xm:f>
              <xm:sqref>AG507</xm:sqref>
            </x14:sparkline>
            <x14:sparkline>
              <xm:f>State!P508:AC508</xm:f>
              <xm:sqref>AG508</xm:sqref>
            </x14:sparkline>
            <x14:sparkline>
              <xm:f>State!P509:AC509</xm:f>
              <xm:sqref>AG509</xm:sqref>
            </x14:sparkline>
            <x14:sparkline>
              <xm:f>State!P510:AC510</xm:f>
              <xm:sqref>AG510</xm:sqref>
            </x14:sparkline>
            <x14:sparkline>
              <xm:f>State!P511:AC511</xm:f>
              <xm:sqref>AG511</xm:sqref>
            </x14:sparkline>
            <x14:sparkline>
              <xm:f>State!P512:AC512</xm:f>
              <xm:sqref>AG512</xm:sqref>
            </x14:sparkline>
            <x14:sparkline>
              <xm:f>State!P513:AC513</xm:f>
              <xm:sqref>AG513</xm:sqref>
            </x14:sparkline>
            <x14:sparkline>
              <xm:f>State!P514:AC514</xm:f>
              <xm:sqref>AG514</xm:sqref>
            </x14:sparkline>
            <x14:sparkline>
              <xm:f>State!P515:AC515</xm:f>
              <xm:sqref>AG515</xm:sqref>
            </x14:sparkline>
            <x14:sparkline>
              <xm:f>State!P516:AC516</xm:f>
              <xm:sqref>AG516</xm:sqref>
            </x14:sparkline>
            <x14:sparkline>
              <xm:f>State!P517:AC517</xm:f>
              <xm:sqref>AG517</xm:sqref>
            </x14:sparkline>
            <x14:sparkline>
              <xm:f>State!P518:AC518</xm:f>
              <xm:sqref>AG518</xm:sqref>
            </x14:sparkline>
            <x14:sparkline>
              <xm:f>State!P519:AC519</xm:f>
              <xm:sqref>AG519</xm:sqref>
            </x14:sparkline>
            <x14:sparkline>
              <xm:f>State!P520:AC520</xm:f>
              <xm:sqref>AG520</xm:sqref>
            </x14:sparkline>
            <x14:sparkline>
              <xm:f>State!P521:AC521</xm:f>
              <xm:sqref>AG521</xm:sqref>
            </x14:sparkline>
            <x14:sparkline>
              <xm:f>State!P522:AC522</xm:f>
              <xm:sqref>AG522</xm:sqref>
            </x14:sparkline>
            <x14:sparkline>
              <xm:f>State!P523:AC523</xm:f>
              <xm:sqref>AG523</xm:sqref>
            </x14:sparkline>
            <x14:sparkline>
              <xm:f>State!P524:AC524</xm:f>
              <xm:sqref>AG524</xm:sqref>
            </x14:sparkline>
            <x14:sparkline>
              <xm:f>State!P525:AC525</xm:f>
              <xm:sqref>AG525</xm:sqref>
            </x14:sparkline>
            <x14:sparkline>
              <xm:f>State!P526:AC526</xm:f>
              <xm:sqref>AG526</xm:sqref>
            </x14:sparkline>
            <x14:sparkline>
              <xm:f>State!P527:AC527</xm:f>
              <xm:sqref>AG527</xm:sqref>
            </x14:sparkline>
            <x14:sparkline>
              <xm:f>State!P528:AC528</xm:f>
              <xm:sqref>AG528</xm:sqref>
            </x14:sparkline>
            <x14:sparkline>
              <xm:f>State!P529:AC529</xm:f>
              <xm:sqref>AG529</xm:sqref>
            </x14:sparkline>
            <x14:sparkline>
              <xm:f>State!P530:AC530</xm:f>
              <xm:sqref>AG530</xm:sqref>
            </x14:sparkline>
            <x14:sparkline>
              <xm:f>State!P531:AC531</xm:f>
              <xm:sqref>AG531</xm:sqref>
            </x14:sparkline>
            <x14:sparkline>
              <xm:f>State!P532:AC532</xm:f>
              <xm:sqref>AG532</xm:sqref>
            </x14:sparkline>
            <x14:sparkline>
              <xm:f>State!P533:AC533</xm:f>
              <xm:sqref>AG533</xm:sqref>
            </x14:sparkline>
            <x14:sparkline>
              <xm:f>State!P534:AC534</xm:f>
              <xm:sqref>AG534</xm:sqref>
            </x14:sparkline>
            <x14:sparkline>
              <xm:f>State!P535:AC535</xm:f>
              <xm:sqref>AG535</xm:sqref>
            </x14:sparkline>
            <x14:sparkline>
              <xm:f>State!P536:AC536</xm:f>
              <xm:sqref>AG536</xm:sqref>
            </x14:sparkline>
            <x14:sparkline>
              <xm:f>State!P537:AC537</xm:f>
              <xm:sqref>AG537</xm:sqref>
            </x14:sparkline>
            <x14:sparkline>
              <xm:f>State!P538:AC538</xm:f>
              <xm:sqref>AG538</xm:sqref>
            </x14:sparkline>
            <x14:sparkline>
              <xm:f>State!P539:AC539</xm:f>
              <xm:sqref>AG539</xm:sqref>
            </x14:sparkline>
            <x14:sparkline>
              <xm:f>State!P540:AC540</xm:f>
              <xm:sqref>AG540</xm:sqref>
            </x14:sparkline>
            <x14:sparkline>
              <xm:f>State!P541:AC541</xm:f>
              <xm:sqref>AG541</xm:sqref>
            </x14:sparkline>
            <x14:sparkline>
              <xm:f>State!P542:AC542</xm:f>
              <xm:sqref>AG542</xm:sqref>
            </x14:sparkline>
            <x14:sparkline>
              <xm:f>State!P543:AC543</xm:f>
              <xm:sqref>AG543</xm:sqref>
            </x14:sparkline>
            <x14:sparkline>
              <xm:f>State!P544:AC544</xm:f>
              <xm:sqref>AG544</xm:sqref>
            </x14:sparkline>
            <x14:sparkline>
              <xm:f>State!P545:AC545</xm:f>
              <xm:sqref>AG545</xm:sqref>
            </x14:sparkline>
            <x14:sparkline>
              <xm:f>State!P546:AC546</xm:f>
              <xm:sqref>AG546</xm:sqref>
            </x14:sparkline>
            <x14:sparkline>
              <xm:f>State!P547:AC547</xm:f>
              <xm:sqref>AG547</xm:sqref>
            </x14:sparkline>
            <x14:sparkline>
              <xm:f>State!P548:AC548</xm:f>
              <xm:sqref>AG548</xm:sqref>
            </x14:sparkline>
            <x14:sparkline>
              <xm:f>State!P549:AC549</xm:f>
              <xm:sqref>AG549</xm:sqref>
            </x14:sparkline>
            <x14:sparkline>
              <xm:f>State!P550:AC550</xm:f>
              <xm:sqref>AG550</xm:sqref>
            </x14:sparkline>
            <x14:sparkline>
              <xm:f>State!P551:AC551</xm:f>
              <xm:sqref>AG551</xm:sqref>
            </x14:sparkline>
            <x14:sparkline>
              <xm:f>State!P552:AC552</xm:f>
              <xm:sqref>AG552</xm:sqref>
            </x14:sparkline>
            <x14:sparkline>
              <xm:f>State!P553:AC553</xm:f>
              <xm:sqref>AG553</xm:sqref>
            </x14:sparkline>
            <x14:sparkline>
              <xm:f>State!P554:AC554</xm:f>
              <xm:sqref>AG554</xm:sqref>
            </x14:sparkline>
            <x14:sparkline>
              <xm:f>State!P555:AC555</xm:f>
              <xm:sqref>AG555</xm:sqref>
            </x14:sparkline>
            <x14:sparkline>
              <xm:f>State!P556:AC556</xm:f>
              <xm:sqref>AG556</xm:sqref>
            </x14:sparkline>
            <x14:sparkline>
              <xm:f>State!P557:AC557</xm:f>
              <xm:sqref>AG557</xm:sqref>
            </x14:sparkline>
            <x14:sparkline>
              <xm:f>State!P558:AC558</xm:f>
              <xm:sqref>AG558</xm:sqref>
            </x14:sparkline>
            <x14:sparkline>
              <xm:f>State!P559:AC559</xm:f>
              <xm:sqref>AG559</xm:sqref>
            </x14:sparkline>
            <x14:sparkline>
              <xm:f>State!P560:AC560</xm:f>
              <xm:sqref>AG560</xm:sqref>
            </x14:sparkline>
            <x14:sparkline>
              <xm:f>State!P561:AC561</xm:f>
              <xm:sqref>AG561</xm:sqref>
            </x14:sparkline>
            <x14:sparkline>
              <xm:f>State!P562:AC562</xm:f>
              <xm:sqref>AG562</xm:sqref>
            </x14:sparkline>
            <x14:sparkline>
              <xm:f>State!P563:AC563</xm:f>
              <xm:sqref>AG563</xm:sqref>
            </x14:sparkline>
            <x14:sparkline>
              <xm:f>State!P564:AC564</xm:f>
              <xm:sqref>AG564</xm:sqref>
            </x14:sparkline>
            <x14:sparkline>
              <xm:f>State!P565:AC565</xm:f>
              <xm:sqref>AG565</xm:sqref>
            </x14:sparkline>
            <x14:sparkline>
              <xm:f>State!P566:AC566</xm:f>
              <xm:sqref>AG566</xm:sqref>
            </x14:sparkline>
            <x14:sparkline>
              <xm:f>State!P567:AC567</xm:f>
              <xm:sqref>AG567</xm:sqref>
            </x14:sparkline>
            <x14:sparkline>
              <xm:f>State!P568:AC568</xm:f>
              <xm:sqref>AG568</xm:sqref>
            </x14:sparkline>
            <x14:sparkline>
              <xm:f>State!P569:AC569</xm:f>
              <xm:sqref>AG569</xm:sqref>
            </x14:sparkline>
            <x14:sparkline>
              <xm:f>State!P570:AC570</xm:f>
              <xm:sqref>AG570</xm:sqref>
            </x14:sparkline>
            <x14:sparkline>
              <xm:f>State!P571:AC571</xm:f>
              <xm:sqref>AG571</xm:sqref>
            </x14:sparkline>
            <x14:sparkline>
              <xm:f>State!P572:AC572</xm:f>
              <xm:sqref>AG572</xm:sqref>
            </x14:sparkline>
            <x14:sparkline>
              <xm:f>State!P573:AC573</xm:f>
              <xm:sqref>AG573</xm:sqref>
            </x14:sparkline>
            <x14:sparkline>
              <xm:f>State!P574:AC574</xm:f>
              <xm:sqref>AG574</xm:sqref>
            </x14:sparkline>
            <x14:sparkline>
              <xm:f>State!P575:AC575</xm:f>
              <xm:sqref>AG575</xm:sqref>
            </x14:sparkline>
            <x14:sparkline>
              <xm:f>State!P576:AC576</xm:f>
              <xm:sqref>AG576</xm:sqref>
            </x14:sparkline>
            <x14:sparkline>
              <xm:f>State!P577:AC577</xm:f>
              <xm:sqref>AG577</xm:sqref>
            </x14:sparkline>
            <x14:sparkline>
              <xm:f>State!P578:AC578</xm:f>
              <xm:sqref>AG578</xm:sqref>
            </x14:sparkline>
            <x14:sparkline>
              <xm:f>State!P579:AC579</xm:f>
              <xm:sqref>AG579</xm:sqref>
            </x14:sparkline>
            <x14:sparkline>
              <xm:f>State!P580:AC580</xm:f>
              <xm:sqref>AG580</xm:sqref>
            </x14:sparkline>
            <x14:sparkline>
              <xm:f>State!P581:AC581</xm:f>
              <xm:sqref>AG581</xm:sqref>
            </x14:sparkline>
            <x14:sparkline>
              <xm:f>State!P582:AC582</xm:f>
              <xm:sqref>AG582</xm:sqref>
            </x14:sparkline>
            <x14:sparkline>
              <xm:f>State!P583:AC583</xm:f>
              <xm:sqref>AG583</xm:sqref>
            </x14:sparkline>
            <x14:sparkline>
              <xm:f>State!P584:AC584</xm:f>
              <xm:sqref>AG584</xm:sqref>
            </x14:sparkline>
            <x14:sparkline>
              <xm:f>State!P585:AC585</xm:f>
              <xm:sqref>AG585</xm:sqref>
            </x14:sparkline>
            <x14:sparkline>
              <xm:f>State!P586:AC586</xm:f>
              <xm:sqref>AG586</xm:sqref>
            </x14:sparkline>
            <x14:sparkline>
              <xm:f>State!P587:AC587</xm:f>
              <xm:sqref>AG587</xm:sqref>
            </x14:sparkline>
            <x14:sparkline>
              <xm:f>State!P588:AC588</xm:f>
              <xm:sqref>AG588</xm:sqref>
            </x14:sparkline>
            <x14:sparkline>
              <xm:f>State!P589:AC589</xm:f>
              <xm:sqref>AG589</xm:sqref>
            </x14:sparkline>
            <x14:sparkline>
              <xm:f>State!P590:AC590</xm:f>
              <xm:sqref>AG590</xm:sqref>
            </x14:sparkline>
            <x14:sparkline>
              <xm:f>State!P591:AC591</xm:f>
              <xm:sqref>AG591</xm:sqref>
            </x14:sparkline>
            <x14:sparkline>
              <xm:f>State!P592:AC592</xm:f>
              <xm:sqref>AG592</xm:sqref>
            </x14:sparkline>
            <x14:sparkline>
              <xm:f>State!P593:AC593</xm:f>
              <xm:sqref>AG593</xm:sqref>
            </x14:sparkline>
            <x14:sparkline>
              <xm:f>State!P594:AC594</xm:f>
              <xm:sqref>AG594</xm:sqref>
            </x14:sparkline>
            <x14:sparkline>
              <xm:f>State!P595:AC595</xm:f>
              <xm:sqref>AG595</xm:sqref>
            </x14:sparkline>
            <x14:sparkline>
              <xm:f>State!P596:AC596</xm:f>
              <xm:sqref>AG596</xm:sqref>
            </x14:sparkline>
            <x14:sparkline>
              <xm:f>State!P597:AC597</xm:f>
              <xm:sqref>AG597</xm:sqref>
            </x14:sparkline>
            <x14:sparkline>
              <xm:f>State!P598:AC598</xm:f>
              <xm:sqref>AG598</xm:sqref>
            </x14:sparkline>
            <x14:sparkline>
              <xm:f>State!P599:AC599</xm:f>
              <xm:sqref>AG599</xm:sqref>
            </x14:sparkline>
            <x14:sparkline>
              <xm:f>State!P600:AC600</xm:f>
              <xm:sqref>AG600</xm:sqref>
            </x14:sparkline>
            <x14:sparkline>
              <xm:f>State!P601:AC601</xm:f>
              <xm:sqref>AG601</xm:sqref>
            </x14:sparkline>
            <x14:sparkline>
              <xm:f>State!P602:AC602</xm:f>
              <xm:sqref>AG602</xm:sqref>
            </x14:sparkline>
            <x14:sparkline>
              <xm:f>State!P603:AC603</xm:f>
              <xm:sqref>AG603</xm:sqref>
            </x14:sparkline>
            <x14:sparkline>
              <xm:f>State!P604:AC604</xm:f>
              <xm:sqref>AG604</xm:sqref>
            </x14:sparkline>
            <x14:sparkline>
              <xm:f>State!P605:AC605</xm:f>
              <xm:sqref>AG605</xm:sqref>
            </x14:sparkline>
            <x14:sparkline>
              <xm:f>State!P606:AC606</xm:f>
              <xm:sqref>AG606</xm:sqref>
            </x14:sparkline>
            <x14:sparkline>
              <xm:f>State!P607:AC607</xm:f>
              <xm:sqref>AG607</xm:sqref>
            </x14:sparkline>
            <x14:sparkline>
              <xm:f>State!P608:AC608</xm:f>
              <xm:sqref>AG608</xm:sqref>
            </x14:sparkline>
            <x14:sparkline>
              <xm:f>State!P609:AC609</xm:f>
              <xm:sqref>AG609</xm:sqref>
            </x14:sparkline>
            <x14:sparkline>
              <xm:f>State!P610:AC610</xm:f>
              <xm:sqref>AG610</xm:sqref>
            </x14:sparkline>
            <x14:sparkline>
              <xm:f>State!P611:AC611</xm:f>
              <xm:sqref>AG611</xm:sqref>
            </x14:sparkline>
            <x14:sparkline>
              <xm:f>State!P612:AC612</xm:f>
              <xm:sqref>AG612</xm:sqref>
            </x14:sparkline>
            <x14:sparkline>
              <xm:f>State!P613:AC613</xm:f>
              <xm:sqref>AG613</xm:sqref>
            </x14:sparkline>
            <x14:sparkline>
              <xm:f>State!P614:AC614</xm:f>
              <xm:sqref>AG614</xm:sqref>
            </x14:sparkline>
            <x14:sparkline>
              <xm:f>State!P615:AC615</xm:f>
              <xm:sqref>AG615</xm:sqref>
            </x14:sparkline>
            <x14:sparkline>
              <xm:f>State!P616:AC616</xm:f>
              <xm:sqref>AG616</xm:sqref>
            </x14:sparkline>
            <x14:sparkline>
              <xm:f>State!P617:AC617</xm:f>
              <xm:sqref>AG617</xm:sqref>
            </x14:sparkline>
            <x14:sparkline>
              <xm:f>State!P618:AC618</xm:f>
              <xm:sqref>AG618</xm:sqref>
            </x14:sparkline>
            <x14:sparkline>
              <xm:f>State!P619:AC619</xm:f>
              <xm:sqref>AG619</xm:sqref>
            </x14:sparkline>
            <x14:sparkline>
              <xm:f>State!P620:AC620</xm:f>
              <xm:sqref>AG620</xm:sqref>
            </x14:sparkline>
            <x14:sparkline>
              <xm:f>State!P621:AC621</xm:f>
              <xm:sqref>AG621</xm:sqref>
            </x14:sparkline>
            <x14:sparkline>
              <xm:f>State!P622:AC622</xm:f>
              <xm:sqref>AG622</xm:sqref>
            </x14:sparkline>
            <x14:sparkline>
              <xm:f>State!P623:AC623</xm:f>
              <xm:sqref>AG623</xm:sqref>
            </x14:sparkline>
            <x14:sparkline>
              <xm:f>State!P624:AC624</xm:f>
              <xm:sqref>AG624</xm:sqref>
            </x14:sparkline>
            <x14:sparkline>
              <xm:f>State!P625:AC625</xm:f>
              <xm:sqref>AG625</xm:sqref>
            </x14:sparkline>
            <x14:sparkline>
              <xm:f>State!P626:AC626</xm:f>
              <xm:sqref>AG626</xm:sqref>
            </x14:sparkline>
            <x14:sparkline>
              <xm:f>State!P627:AC627</xm:f>
              <xm:sqref>AG627</xm:sqref>
            </x14:sparkline>
            <x14:sparkline>
              <xm:f>State!P628:AC628</xm:f>
              <xm:sqref>AG628</xm:sqref>
            </x14:sparkline>
            <x14:sparkline>
              <xm:f>State!P629:AC629</xm:f>
              <xm:sqref>AG629</xm:sqref>
            </x14:sparkline>
            <x14:sparkline>
              <xm:f>State!P630:AC630</xm:f>
              <xm:sqref>AG630</xm:sqref>
            </x14:sparkline>
            <x14:sparkline>
              <xm:f>State!P631:AC631</xm:f>
              <xm:sqref>AG631</xm:sqref>
            </x14:sparkline>
            <x14:sparkline>
              <xm:f>State!P632:AC632</xm:f>
              <xm:sqref>AG632</xm:sqref>
            </x14:sparkline>
            <x14:sparkline>
              <xm:f>State!P633:AC633</xm:f>
              <xm:sqref>AG633</xm:sqref>
            </x14:sparkline>
            <x14:sparkline>
              <xm:f>State!P634:AC634</xm:f>
              <xm:sqref>AG634</xm:sqref>
            </x14:sparkline>
            <x14:sparkline>
              <xm:f>State!P635:AC635</xm:f>
              <xm:sqref>AG635</xm:sqref>
            </x14:sparkline>
            <x14:sparkline>
              <xm:f>State!P636:AC636</xm:f>
              <xm:sqref>AG636</xm:sqref>
            </x14:sparkline>
            <x14:sparkline>
              <xm:f>State!P637:AC637</xm:f>
              <xm:sqref>AG637</xm:sqref>
            </x14:sparkline>
            <x14:sparkline>
              <xm:f>State!P638:AC638</xm:f>
              <xm:sqref>AG638</xm:sqref>
            </x14:sparkline>
            <x14:sparkline>
              <xm:f>State!P639:AC639</xm:f>
              <xm:sqref>AG639</xm:sqref>
            </x14:sparkline>
            <x14:sparkline>
              <xm:f>State!P640:AC640</xm:f>
              <xm:sqref>AG640</xm:sqref>
            </x14:sparkline>
            <x14:sparkline>
              <xm:f>State!P641:AC641</xm:f>
              <xm:sqref>AG641</xm:sqref>
            </x14:sparkline>
            <x14:sparkline>
              <xm:f>State!P642:AC642</xm:f>
              <xm:sqref>AG642</xm:sqref>
            </x14:sparkline>
            <x14:sparkline>
              <xm:f>State!P643:AC643</xm:f>
              <xm:sqref>AG643</xm:sqref>
            </x14:sparkline>
            <x14:sparkline>
              <xm:f>State!P644:AC644</xm:f>
              <xm:sqref>AG644</xm:sqref>
            </x14:sparkline>
            <x14:sparkline>
              <xm:f>State!P645:AC645</xm:f>
              <xm:sqref>AG645</xm:sqref>
            </x14:sparkline>
            <x14:sparkline>
              <xm:f>State!P646:AC646</xm:f>
              <xm:sqref>AG646</xm:sqref>
            </x14:sparkline>
            <x14:sparkline>
              <xm:f>State!P647:AC647</xm:f>
              <xm:sqref>AG647</xm:sqref>
            </x14:sparkline>
            <x14:sparkline>
              <xm:f>State!P648:AC648</xm:f>
              <xm:sqref>AG648</xm:sqref>
            </x14:sparkline>
            <x14:sparkline>
              <xm:f>State!P649:AC649</xm:f>
              <xm:sqref>AG649</xm:sqref>
            </x14:sparkline>
            <x14:sparkline>
              <xm:f>State!P650:AC650</xm:f>
              <xm:sqref>AG650</xm:sqref>
            </x14:sparkline>
            <x14:sparkline>
              <xm:f>State!P651:AC651</xm:f>
              <xm:sqref>AG651</xm:sqref>
            </x14:sparkline>
            <x14:sparkline>
              <xm:f>State!P652:AC652</xm:f>
              <xm:sqref>AG652</xm:sqref>
            </x14:sparkline>
            <x14:sparkline>
              <xm:f>State!P653:AC653</xm:f>
              <xm:sqref>AG653</xm:sqref>
            </x14:sparkline>
            <x14:sparkline>
              <xm:f>State!P654:AC654</xm:f>
              <xm:sqref>AG654</xm:sqref>
            </x14:sparkline>
            <x14:sparkline>
              <xm:f>State!P655:AC655</xm:f>
              <xm:sqref>AG655</xm:sqref>
            </x14:sparkline>
            <x14:sparkline>
              <xm:f>State!P656:AC656</xm:f>
              <xm:sqref>AG656</xm:sqref>
            </x14:sparkline>
            <x14:sparkline>
              <xm:f>State!P657:AC657</xm:f>
              <xm:sqref>AG657</xm:sqref>
            </x14:sparkline>
            <x14:sparkline>
              <xm:f>State!P658:AC658</xm:f>
              <xm:sqref>AG658</xm:sqref>
            </x14:sparkline>
            <x14:sparkline>
              <xm:f>State!P659:AC659</xm:f>
              <xm:sqref>AG659</xm:sqref>
            </x14:sparkline>
            <x14:sparkline>
              <xm:f>State!P660:AC660</xm:f>
              <xm:sqref>AG660</xm:sqref>
            </x14:sparkline>
            <x14:sparkline>
              <xm:f>State!P661:AC661</xm:f>
              <xm:sqref>AG661</xm:sqref>
            </x14:sparkline>
            <x14:sparkline>
              <xm:f>State!P662:AC662</xm:f>
              <xm:sqref>AG662</xm:sqref>
            </x14:sparkline>
            <x14:sparkline>
              <xm:f>State!P663:AC663</xm:f>
              <xm:sqref>AG663</xm:sqref>
            </x14:sparkline>
            <x14:sparkline>
              <xm:f>State!P664:AC664</xm:f>
              <xm:sqref>AG664</xm:sqref>
            </x14:sparkline>
            <x14:sparkline>
              <xm:f>State!P665:AC665</xm:f>
              <xm:sqref>AG665</xm:sqref>
            </x14:sparkline>
            <x14:sparkline>
              <xm:f>State!P666:AC666</xm:f>
              <xm:sqref>AG666</xm:sqref>
            </x14:sparkline>
            <x14:sparkline>
              <xm:f>State!P667:AC667</xm:f>
              <xm:sqref>AG667</xm:sqref>
            </x14:sparkline>
            <x14:sparkline>
              <xm:f>State!P668:AC668</xm:f>
              <xm:sqref>AG668</xm:sqref>
            </x14:sparkline>
            <x14:sparkline>
              <xm:f>State!P669:AC669</xm:f>
              <xm:sqref>AG669</xm:sqref>
            </x14:sparkline>
            <x14:sparkline>
              <xm:f>State!P670:AC670</xm:f>
              <xm:sqref>AG670</xm:sqref>
            </x14:sparkline>
            <x14:sparkline>
              <xm:f>State!P671:AC671</xm:f>
              <xm:sqref>AG671</xm:sqref>
            </x14:sparkline>
            <x14:sparkline>
              <xm:f>State!P672:AC672</xm:f>
              <xm:sqref>AG672</xm:sqref>
            </x14:sparkline>
            <x14:sparkline>
              <xm:f>State!P673:AC673</xm:f>
              <xm:sqref>AG673</xm:sqref>
            </x14:sparkline>
            <x14:sparkline>
              <xm:f>State!P674:AC674</xm:f>
              <xm:sqref>AG674</xm:sqref>
            </x14:sparkline>
            <x14:sparkline>
              <xm:f>State!P675:AC675</xm:f>
              <xm:sqref>AG675</xm:sqref>
            </x14:sparkline>
            <x14:sparkline>
              <xm:f>State!P676:AC676</xm:f>
              <xm:sqref>AG676</xm:sqref>
            </x14:sparkline>
            <x14:sparkline>
              <xm:f>State!P677:AC677</xm:f>
              <xm:sqref>AG677</xm:sqref>
            </x14:sparkline>
            <x14:sparkline>
              <xm:f>State!P678:AC678</xm:f>
              <xm:sqref>AG678</xm:sqref>
            </x14:sparkline>
            <x14:sparkline>
              <xm:f>State!P679:AC679</xm:f>
              <xm:sqref>AG679</xm:sqref>
            </x14:sparkline>
            <x14:sparkline>
              <xm:f>State!P680:AC680</xm:f>
              <xm:sqref>AG680</xm:sqref>
            </x14:sparkline>
            <x14:sparkline>
              <xm:f>State!P681:AC681</xm:f>
              <xm:sqref>AG681</xm:sqref>
            </x14:sparkline>
            <x14:sparkline>
              <xm:f>State!P682:AC682</xm:f>
              <xm:sqref>AG682</xm:sqref>
            </x14:sparkline>
            <x14:sparkline>
              <xm:f>State!P683:AC683</xm:f>
              <xm:sqref>AG683</xm:sqref>
            </x14:sparkline>
            <x14:sparkline>
              <xm:f>State!P684:AC684</xm:f>
              <xm:sqref>AG684</xm:sqref>
            </x14:sparkline>
            <x14:sparkline>
              <xm:f>State!P685:AC685</xm:f>
              <xm:sqref>AG685</xm:sqref>
            </x14:sparkline>
            <x14:sparkline>
              <xm:f>State!P686:AC686</xm:f>
              <xm:sqref>AG686</xm:sqref>
            </x14:sparkline>
            <x14:sparkline>
              <xm:f>State!P687:AC687</xm:f>
              <xm:sqref>AG687</xm:sqref>
            </x14:sparkline>
            <x14:sparkline>
              <xm:f>State!P688:AC688</xm:f>
              <xm:sqref>AG688</xm:sqref>
            </x14:sparkline>
            <x14:sparkline>
              <xm:f>State!P689:AC689</xm:f>
              <xm:sqref>AG689</xm:sqref>
            </x14:sparkline>
            <x14:sparkline>
              <xm:f>State!P690:AC690</xm:f>
              <xm:sqref>AG690</xm:sqref>
            </x14:sparkline>
            <x14:sparkline>
              <xm:f>State!P691:AC691</xm:f>
              <xm:sqref>AG691</xm:sqref>
            </x14:sparkline>
            <x14:sparkline>
              <xm:f>State!P692:AC692</xm:f>
              <xm:sqref>AG692</xm:sqref>
            </x14:sparkline>
            <x14:sparkline>
              <xm:f>State!P693:AC693</xm:f>
              <xm:sqref>AG693</xm:sqref>
            </x14:sparkline>
            <x14:sparkline>
              <xm:f>State!P694:AC694</xm:f>
              <xm:sqref>AG694</xm:sqref>
            </x14:sparkline>
            <x14:sparkline>
              <xm:f>State!P695:AC695</xm:f>
              <xm:sqref>AG695</xm:sqref>
            </x14:sparkline>
            <x14:sparkline>
              <xm:f>State!P696:AC696</xm:f>
              <xm:sqref>AG696</xm:sqref>
            </x14:sparkline>
            <x14:sparkline>
              <xm:f>State!P697:AC697</xm:f>
              <xm:sqref>AG697</xm:sqref>
            </x14:sparkline>
            <x14:sparkline>
              <xm:f>State!P698:AC698</xm:f>
              <xm:sqref>AG698</xm:sqref>
            </x14:sparkline>
            <x14:sparkline>
              <xm:f>State!P699:AC699</xm:f>
              <xm:sqref>AG699</xm:sqref>
            </x14:sparkline>
            <x14:sparkline>
              <xm:f>State!P700:AC700</xm:f>
              <xm:sqref>AG700</xm:sqref>
            </x14:sparkline>
            <x14:sparkline>
              <xm:f>State!P701:AC701</xm:f>
              <xm:sqref>AG701</xm:sqref>
            </x14:sparkline>
            <x14:sparkline>
              <xm:f>State!P702:AC702</xm:f>
              <xm:sqref>AG702</xm:sqref>
            </x14:sparkline>
            <x14:sparkline>
              <xm:f>State!P703:AC703</xm:f>
              <xm:sqref>AG703</xm:sqref>
            </x14:sparkline>
            <x14:sparkline>
              <xm:f>State!P704:AC704</xm:f>
              <xm:sqref>AG704</xm:sqref>
            </x14:sparkline>
            <x14:sparkline>
              <xm:f>State!P705:AC705</xm:f>
              <xm:sqref>AG705</xm:sqref>
            </x14:sparkline>
            <x14:sparkline>
              <xm:f>State!P706:AC706</xm:f>
              <xm:sqref>AG706</xm:sqref>
            </x14:sparkline>
            <x14:sparkline>
              <xm:f>State!P707:AC707</xm:f>
              <xm:sqref>AG707</xm:sqref>
            </x14:sparkline>
            <x14:sparkline>
              <xm:f>State!P708:AC708</xm:f>
              <xm:sqref>AG708</xm:sqref>
            </x14:sparkline>
            <x14:sparkline>
              <xm:f>State!P709:AC709</xm:f>
              <xm:sqref>AG709</xm:sqref>
            </x14:sparkline>
            <x14:sparkline>
              <xm:f>State!P710:AC710</xm:f>
              <xm:sqref>AG710</xm:sqref>
            </x14:sparkline>
            <x14:sparkline>
              <xm:f>State!P711:AC711</xm:f>
              <xm:sqref>AG711</xm:sqref>
            </x14:sparkline>
            <x14:sparkline>
              <xm:f>State!P712:AC712</xm:f>
              <xm:sqref>AG712</xm:sqref>
            </x14:sparkline>
            <x14:sparkline>
              <xm:f>State!P713:AC713</xm:f>
              <xm:sqref>AG713</xm:sqref>
            </x14:sparkline>
            <x14:sparkline>
              <xm:f>State!P714:AC714</xm:f>
              <xm:sqref>AG714</xm:sqref>
            </x14:sparkline>
            <x14:sparkline>
              <xm:f>State!P715:AC715</xm:f>
              <xm:sqref>AG715</xm:sqref>
            </x14:sparkline>
            <x14:sparkline>
              <xm:f>State!P716:AC716</xm:f>
              <xm:sqref>AG716</xm:sqref>
            </x14:sparkline>
            <x14:sparkline>
              <xm:f>State!P717:AC717</xm:f>
              <xm:sqref>AG717</xm:sqref>
            </x14:sparkline>
            <x14:sparkline>
              <xm:f>State!P718:AC718</xm:f>
              <xm:sqref>AG718</xm:sqref>
            </x14:sparkline>
            <x14:sparkline>
              <xm:f>State!P719:AC719</xm:f>
              <xm:sqref>AG719</xm:sqref>
            </x14:sparkline>
            <x14:sparkline>
              <xm:f>State!P720:AC720</xm:f>
              <xm:sqref>AG720</xm:sqref>
            </x14:sparkline>
            <x14:sparkline>
              <xm:f>State!P721:AC721</xm:f>
              <xm:sqref>AG721</xm:sqref>
            </x14:sparkline>
            <x14:sparkline>
              <xm:f>State!P722:AC722</xm:f>
              <xm:sqref>AG722</xm:sqref>
            </x14:sparkline>
            <x14:sparkline>
              <xm:f>State!P723:AC723</xm:f>
              <xm:sqref>AG723</xm:sqref>
            </x14:sparkline>
            <x14:sparkline>
              <xm:f>State!P724:AC724</xm:f>
              <xm:sqref>AG724</xm:sqref>
            </x14:sparkline>
            <x14:sparkline>
              <xm:f>State!P725:AC725</xm:f>
              <xm:sqref>AG725</xm:sqref>
            </x14:sparkline>
            <x14:sparkline>
              <xm:f>State!P726:AC726</xm:f>
              <xm:sqref>AG726</xm:sqref>
            </x14:sparkline>
            <x14:sparkline>
              <xm:f>State!P727:AC727</xm:f>
              <xm:sqref>AG727</xm:sqref>
            </x14:sparkline>
            <x14:sparkline>
              <xm:f>State!P728:AC728</xm:f>
              <xm:sqref>AG728</xm:sqref>
            </x14:sparkline>
            <x14:sparkline>
              <xm:f>State!P729:AC729</xm:f>
              <xm:sqref>AG729</xm:sqref>
            </x14:sparkline>
            <x14:sparkline>
              <xm:f>State!P730:AC730</xm:f>
              <xm:sqref>AG730</xm:sqref>
            </x14:sparkline>
            <x14:sparkline>
              <xm:f>State!P731:AC731</xm:f>
              <xm:sqref>AG731</xm:sqref>
            </x14:sparkline>
            <x14:sparkline>
              <xm:f>State!P732:AC732</xm:f>
              <xm:sqref>AG732</xm:sqref>
            </x14:sparkline>
            <x14:sparkline>
              <xm:f>State!P733:AC733</xm:f>
              <xm:sqref>AG733</xm:sqref>
            </x14:sparkline>
            <x14:sparkline>
              <xm:f>State!P734:AC734</xm:f>
              <xm:sqref>AG734</xm:sqref>
            </x14:sparkline>
            <x14:sparkline>
              <xm:f>State!P735:AC735</xm:f>
              <xm:sqref>AG735</xm:sqref>
            </x14:sparkline>
            <x14:sparkline>
              <xm:f>State!P736:AC736</xm:f>
              <xm:sqref>AG736</xm:sqref>
            </x14:sparkline>
            <x14:sparkline>
              <xm:f>State!P737:AC737</xm:f>
              <xm:sqref>AG737</xm:sqref>
            </x14:sparkline>
            <x14:sparkline>
              <xm:f>State!P738:AC738</xm:f>
              <xm:sqref>AG738</xm:sqref>
            </x14:sparkline>
            <x14:sparkline>
              <xm:f>State!P739:AC739</xm:f>
              <xm:sqref>AG739</xm:sqref>
            </x14:sparkline>
            <x14:sparkline>
              <xm:f>State!P740:AC740</xm:f>
              <xm:sqref>AG740</xm:sqref>
            </x14:sparkline>
            <x14:sparkline>
              <xm:f>State!P741:AC741</xm:f>
              <xm:sqref>AG741</xm:sqref>
            </x14:sparkline>
            <x14:sparkline>
              <xm:f>State!P742:AC742</xm:f>
              <xm:sqref>AG742</xm:sqref>
            </x14:sparkline>
            <x14:sparkline>
              <xm:f>State!P743:AC743</xm:f>
              <xm:sqref>AG743</xm:sqref>
            </x14:sparkline>
            <x14:sparkline>
              <xm:f>State!P744:AC744</xm:f>
              <xm:sqref>AG744</xm:sqref>
            </x14:sparkline>
            <x14:sparkline>
              <xm:f>State!P745:AC745</xm:f>
              <xm:sqref>AG745</xm:sqref>
            </x14:sparkline>
            <x14:sparkline>
              <xm:f>State!P746:AC746</xm:f>
              <xm:sqref>AG746</xm:sqref>
            </x14:sparkline>
            <x14:sparkline>
              <xm:f>State!P747:AC747</xm:f>
              <xm:sqref>AG747</xm:sqref>
            </x14:sparkline>
            <x14:sparkline>
              <xm:f>State!P748:AC748</xm:f>
              <xm:sqref>AG748</xm:sqref>
            </x14:sparkline>
            <x14:sparkline>
              <xm:f>State!P749:AC749</xm:f>
              <xm:sqref>AG749</xm:sqref>
            </x14:sparkline>
            <x14:sparkline>
              <xm:f>State!P750:AC750</xm:f>
              <xm:sqref>AG750</xm:sqref>
            </x14:sparkline>
            <x14:sparkline>
              <xm:f>State!P751:AC751</xm:f>
              <xm:sqref>AG751</xm:sqref>
            </x14:sparkline>
            <x14:sparkline>
              <xm:f>State!P752:AC752</xm:f>
              <xm:sqref>AG752</xm:sqref>
            </x14:sparkline>
            <x14:sparkline>
              <xm:f>State!P753:AC753</xm:f>
              <xm:sqref>AG753</xm:sqref>
            </x14:sparkline>
            <x14:sparkline>
              <xm:f>State!P754:AC754</xm:f>
              <xm:sqref>AG754</xm:sqref>
            </x14:sparkline>
            <x14:sparkline>
              <xm:f>State!P755:AC755</xm:f>
              <xm:sqref>AG755</xm:sqref>
            </x14:sparkline>
            <x14:sparkline>
              <xm:f>State!P756:AC756</xm:f>
              <xm:sqref>AG756</xm:sqref>
            </x14:sparkline>
            <x14:sparkline>
              <xm:f>State!P757:AC757</xm:f>
              <xm:sqref>AG757</xm:sqref>
            </x14:sparkline>
            <x14:sparkline>
              <xm:f>State!P758:AC758</xm:f>
              <xm:sqref>AG758</xm:sqref>
            </x14:sparkline>
            <x14:sparkline>
              <xm:f>State!P759:AC759</xm:f>
              <xm:sqref>AG759</xm:sqref>
            </x14:sparkline>
            <x14:sparkline>
              <xm:f>State!P760:AC760</xm:f>
              <xm:sqref>AG760</xm:sqref>
            </x14:sparkline>
            <x14:sparkline>
              <xm:f>State!P761:AC761</xm:f>
              <xm:sqref>AG761</xm:sqref>
            </x14:sparkline>
            <x14:sparkline>
              <xm:f>State!P762:AC762</xm:f>
              <xm:sqref>AG762</xm:sqref>
            </x14:sparkline>
            <x14:sparkline>
              <xm:f>State!P763:AC763</xm:f>
              <xm:sqref>AG763</xm:sqref>
            </x14:sparkline>
            <x14:sparkline>
              <xm:f>State!P764:AC764</xm:f>
              <xm:sqref>AG764</xm:sqref>
            </x14:sparkline>
            <x14:sparkline>
              <xm:f>State!P765:AC765</xm:f>
              <xm:sqref>AG765</xm:sqref>
            </x14:sparkline>
            <x14:sparkline>
              <xm:f>State!P766:AC766</xm:f>
              <xm:sqref>AG766</xm:sqref>
            </x14:sparkline>
            <x14:sparkline>
              <xm:f>State!P767:AC767</xm:f>
              <xm:sqref>AG767</xm:sqref>
            </x14:sparkline>
            <x14:sparkline>
              <xm:f>State!P768:AC768</xm:f>
              <xm:sqref>AG768</xm:sqref>
            </x14:sparkline>
            <x14:sparkline>
              <xm:f>State!P769:AC769</xm:f>
              <xm:sqref>AG769</xm:sqref>
            </x14:sparkline>
            <x14:sparkline>
              <xm:f>State!P770:AC770</xm:f>
              <xm:sqref>AG770</xm:sqref>
            </x14:sparkline>
            <x14:sparkline>
              <xm:f>State!P771:AC771</xm:f>
              <xm:sqref>AG771</xm:sqref>
            </x14:sparkline>
            <x14:sparkline>
              <xm:f>State!P772:AC772</xm:f>
              <xm:sqref>AG772</xm:sqref>
            </x14:sparkline>
            <x14:sparkline>
              <xm:f>State!P773:AC773</xm:f>
              <xm:sqref>AG773</xm:sqref>
            </x14:sparkline>
            <x14:sparkline>
              <xm:f>State!P774:AC774</xm:f>
              <xm:sqref>AG774</xm:sqref>
            </x14:sparkline>
            <x14:sparkline>
              <xm:f>State!P775:AC775</xm:f>
              <xm:sqref>AG775</xm:sqref>
            </x14:sparkline>
            <x14:sparkline>
              <xm:f>State!P776:AC776</xm:f>
              <xm:sqref>AG776</xm:sqref>
            </x14:sparkline>
            <x14:sparkline>
              <xm:f>State!P777:AC777</xm:f>
              <xm:sqref>AG777</xm:sqref>
            </x14:sparkline>
            <x14:sparkline>
              <xm:f>State!P778:AC778</xm:f>
              <xm:sqref>AG778</xm:sqref>
            </x14:sparkline>
            <x14:sparkline>
              <xm:f>State!P779:AC779</xm:f>
              <xm:sqref>AG779</xm:sqref>
            </x14:sparkline>
            <x14:sparkline>
              <xm:f>State!P780:AC780</xm:f>
              <xm:sqref>AG780</xm:sqref>
            </x14:sparkline>
            <x14:sparkline>
              <xm:f>State!P781:AC781</xm:f>
              <xm:sqref>AG781</xm:sqref>
            </x14:sparkline>
            <x14:sparkline>
              <xm:f>State!P782:AC782</xm:f>
              <xm:sqref>AG782</xm:sqref>
            </x14:sparkline>
            <x14:sparkline>
              <xm:f>State!P783:AC783</xm:f>
              <xm:sqref>AG783</xm:sqref>
            </x14:sparkline>
            <x14:sparkline>
              <xm:f>State!P784:AC784</xm:f>
              <xm:sqref>AG784</xm:sqref>
            </x14:sparkline>
            <x14:sparkline>
              <xm:f>State!P785:AC785</xm:f>
              <xm:sqref>AG785</xm:sqref>
            </x14:sparkline>
            <x14:sparkline>
              <xm:f>State!P786:AC786</xm:f>
              <xm:sqref>AG786</xm:sqref>
            </x14:sparkline>
            <x14:sparkline>
              <xm:f>State!P787:AC787</xm:f>
              <xm:sqref>AG787</xm:sqref>
            </x14:sparkline>
            <x14:sparkline>
              <xm:f>State!P788:AC788</xm:f>
              <xm:sqref>AG788</xm:sqref>
            </x14:sparkline>
            <x14:sparkline>
              <xm:f>State!P789:AC789</xm:f>
              <xm:sqref>AG789</xm:sqref>
            </x14:sparkline>
            <x14:sparkline>
              <xm:f>State!P790:AC790</xm:f>
              <xm:sqref>AG790</xm:sqref>
            </x14:sparkline>
            <x14:sparkline>
              <xm:f>State!P791:AC791</xm:f>
              <xm:sqref>AG791</xm:sqref>
            </x14:sparkline>
            <x14:sparkline>
              <xm:f>State!P792:AC792</xm:f>
              <xm:sqref>AG792</xm:sqref>
            </x14:sparkline>
            <x14:sparkline>
              <xm:f>State!P793:AC793</xm:f>
              <xm:sqref>AG793</xm:sqref>
            </x14:sparkline>
            <x14:sparkline>
              <xm:f>State!P794:AC794</xm:f>
              <xm:sqref>AG794</xm:sqref>
            </x14:sparkline>
            <x14:sparkline>
              <xm:f>State!P795:AC795</xm:f>
              <xm:sqref>AG795</xm:sqref>
            </x14:sparkline>
            <x14:sparkline>
              <xm:f>State!P796:AC796</xm:f>
              <xm:sqref>AG796</xm:sqref>
            </x14:sparkline>
            <x14:sparkline>
              <xm:f>State!P797:AC797</xm:f>
              <xm:sqref>AG797</xm:sqref>
            </x14:sparkline>
            <x14:sparkline>
              <xm:f>State!P798:AC798</xm:f>
              <xm:sqref>AG798</xm:sqref>
            </x14:sparkline>
            <x14:sparkline>
              <xm:f>State!P799:AC799</xm:f>
              <xm:sqref>AG799</xm:sqref>
            </x14:sparkline>
            <x14:sparkline>
              <xm:f>State!P800:AC800</xm:f>
              <xm:sqref>AG800</xm:sqref>
            </x14:sparkline>
            <x14:sparkline>
              <xm:f>State!P801:AC801</xm:f>
              <xm:sqref>AG801</xm:sqref>
            </x14:sparkline>
            <x14:sparkline>
              <xm:f>State!P802:AC802</xm:f>
              <xm:sqref>AG802</xm:sqref>
            </x14:sparkline>
            <x14:sparkline>
              <xm:f>State!P803:AC803</xm:f>
              <xm:sqref>AG803</xm:sqref>
            </x14:sparkline>
            <x14:sparkline>
              <xm:f>State!P804:AC804</xm:f>
              <xm:sqref>AG804</xm:sqref>
            </x14:sparkline>
            <x14:sparkline>
              <xm:f>State!P805:AC805</xm:f>
              <xm:sqref>AG805</xm:sqref>
            </x14:sparkline>
            <x14:sparkline>
              <xm:f>State!P806:AC806</xm:f>
              <xm:sqref>AG806</xm:sqref>
            </x14:sparkline>
            <x14:sparkline>
              <xm:f>State!P807:AC807</xm:f>
              <xm:sqref>AG807</xm:sqref>
            </x14:sparkline>
            <x14:sparkline>
              <xm:f>State!P808:AC808</xm:f>
              <xm:sqref>AG808</xm:sqref>
            </x14:sparkline>
            <x14:sparkline>
              <xm:f>State!P809:AC809</xm:f>
              <xm:sqref>AG809</xm:sqref>
            </x14:sparkline>
            <x14:sparkline>
              <xm:f>State!P810:AC810</xm:f>
              <xm:sqref>AG810</xm:sqref>
            </x14:sparkline>
            <x14:sparkline>
              <xm:f>State!P811:AC811</xm:f>
              <xm:sqref>AG811</xm:sqref>
            </x14:sparkline>
            <x14:sparkline>
              <xm:f>State!P812:AC812</xm:f>
              <xm:sqref>AG812</xm:sqref>
            </x14:sparkline>
            <x14:sparkline>
              <xm:f>State!P813:AC813</xm:f>
              <xm:sqref>AG813</xm:sqref>
            </x14:sparkline>
            <x14:sparkline>
              <xm:f>State!P814:AC814</xm:f>
              <xm:sqref>AG814</xm:sqref>
            </x14:sparkline>
            <x14:sparkline>
              <xm:f>State!P815:AC815</xm:f>
              <xm:sqref>AG815</xm:sqref>
            </x14:sparkline>
            <x14:sparkline>
              <xm:f>State!P816:AC816</xm:f>
              <xm:sqref>AG816</xm:sqref>
            </x14:sparkline>
            <x14:sparkline>
              <xm:f>State!P817:AC817</xm:f>
              <xm:sqref>AG817</xm:sqref>
            </x14:sparkline>
            <x14:sparkline>
              <xm:f>State!P818:AC818</xm:f>
              <xm:sqref>AG818</xm:sqref>
            </x14:sparkline>
            <x14:sparkline>
              <xm:f>State!P819:AC819</xm:f>
              <xm:sqref>AG819</xm:sqref>
            </x14:sparkline>
            <x14:sparkline>
              <xm:f>State!P820:AC820</xm:f>
              <xm:sqref>AG820</xm:sqref>
            </x14:sparkline>
            <x14:sparkline>
              <xm:f>State!P821:AC821</xm:f>
              <xm:sqref>AG821</xm:sqref>
            </x14:sparkline>
            <x14:sparkline>
              <xm:f>State!P822:AC822</xm:f>
              <xm:sqref>AG822</xm:sqref>
            </x14:sparkline>
            <x14:sparkline>
              <xm:f>State!P823:AC823</xm:f>
              <xm:sqref>AG823</xm:sqref>
            </x14:sparkline>
            <x14:sparkline>
              <xm:f>State!P824:AC824</xm:f>
              <xm:sqref>AG824</xm:sqref>
            </x14:sparkline>
            <x14:sparkline>
              <xm:f>State!P825:AC825</xm:f>
              <xm:sqref>AG825</xm:sqref>
            </x14:sparkline>
            <x14:sparkline>
              <xm:f>State!P826:AC826</xm:f>
              <xm:sqref>AG826</xm:sqref>
            </x14:sparkline>
            <x14:sparkline>
              <xm:f>State!P827:AC827</xm:f>
              <xm:sqref>AG827</xm:sqref>
            </x14:sparkline>
            <x14:sparkline>
              <xm:f>State!P828:AC828</xm:f>
              <xm:sqref>AG828</xm:sqref>
            </x14:sparkline>
            <x14:sparkline>
              <xm:f>State!P829:AC829</xm:f>
              <xm:sqref>AG829</xm:sqref>
            </x14:sparkline>
            <x14:sparkline>
              <xm:f>State!P830:AC830</xm:f>
              <xm:sqref>AG830</xm:sqref>
            </x14:sparkline>
            <x14:sparkline>
              <xm:f>State!P831:AC831</xm:f>
              <xm:sqref>AG831</xm:sqref>
            </x14:sparkline>
            <x14:sparkline>
              <xm:f>State!P832:AC832</xm:f>
              <xm:sqref>AG832</xm:sqref>
            </x14:sparkline>
            <x14:sparkline>
              <xm:f>State!P833:AC833</xm:f>
              <xm:sqref>AG833</xm:sqref>
            </x14:sparkline>
            <x14:sparkline>
              <xm:f>State!P834:AC834</xm:f>
              <xm:sqref>AG834</xm:sqref>
            </x14:sparkline>
            <x14:sparkline>
              <xm:f>State!P835:AC835</xm:f>
              <xm:sqref>AG835</xm:sqref>
            </x14:sparkline>
            <x14:sparkline>
              <xm:f>State!P836:AC836</xm:f>
              <xm:sqref>AG836</xm:sqref>
            </x14:sparkline>
            <x14:sparkline>
              <xm:f>State!P837:AC837</xm:f>
              <xm:sqref>AG837</xm:sqref>
            </x14:sparkline>
            <x14:sparkline>
              <xm:f>State!P838:AC838</xm:f>
              <xm:sqref>AG838</xm:sqref>
            </x14:sparkline>
            <x14:sparkline>
              <xm:f>State!P839:AC839</xm:f>
              <xm:sqref>AG839</xm:sqref>
            </x14:sparkline>
            <x14:sparkline>
              <xm:f>State!P840:AC840</xm:f>
              <xm:sqref>AG840</xm:sqref>
            </x14:sparkline>
            <x14:sparkline>
              <xm:f>State!P841:AC841</xm:f>
              <xm:sqref>AG841</xm:sqref>
            </x14:sparkline>
            <x14:sparkline>
              <xm:f>State!P842:AC842</xm:f>
              <xm:sqref>AG842</xm:sqref>
            </x14:sparkline>
            <x14:sparkline>
              <xm:f>State!P843:AC843</xm:f>
              <xm:sqref>AG843</xm:sqref>
            </x14:sparkline>
            <x14:sparkline>
              <xm:f>State!P844:AC844</xm:f>
              <xm:sqref>AG844</xm:sqref>
            </x14:sparkline>
            <x14:sparkline>
              <xm:f>State!P845:AC845</xm:f>
              <xm:sqref>AG845</xm:sqref>
            </x14:sparkline>
            <x14:sparkline>
              <xm:f>State!P846:AC846</xm:f>
              <xm:sqref>AG846</xm:sqref>
            </x14:sparkline>
            <x14:sparkline>
              <xm:f>State!P847:AC847</xm:f>
              <xm:sqref>AG847</xm:sqref>
            </x14:sparkline>
            <x14:sparkline>
              <xm:f>State!P848:AC848</xm:f>
              <xm:sqref>AG848</xm:sqref>
            </x14:sparkline>
            <x14:sparkline>
              <xm:f>State!P849:AC849</xm:f>
              <xm:sqref>AG849</xm:sqref>
            </x14:sparkline>
            <x14:sparkline>
              <xm:f>State!P850:AC850</xm:f>
              <xm:sqref>AG850</xm:sqref>
            </x14:sparkline>
            <x14:sparkline>
              <xm:f>State!P851:AC851</xm:f>
              <xm:sqref>AG851</xm:sqref>
            </x14:sparkline>
            <x14:sparkline>
              <xm:f>State!P852:AC852</xm:f>
              <xm:sqref>AG852</xm:sqref>
            </x14:sparkline>
            <x14:sparkline>
              <xm:f>State!P853:AC853</xm:f>
              <xm:sqref>AG853</xm:sqref>
            </x14:sparkline>
            <x14:sparkline>
              <xm:f>State!P854:AC854</xm:f>
              <xm:sqref>AG854</xm:sqref>
            </x14:sparkline>
            <x14:sparkline>
              <xm:f>State!P855:AC855</xm:f>
              <xm:sqref>AG855</xm:sqref>
            </x14:sparkline>
            <x14:sparkline>
              <xm:f>State!P856:AC856</xm:f>
              <xm:sqref>AG856</xm:sqref>
            </x14:sparkline>
            <x14:sparkline>
              <xm:f>State!P857:AC857</xm:f>
              <xm:sqref>AG857</xm:sqref>
            </x14:sparkline>
            <x14:sparkline>
              <xm:f>State!P858:AC858</xm:f>
              <xm:sqref>AG858</xm:sqref>
            </x14:sparkline>
            <x14:sparkline>
              <xm:f>State!P859:AC859</xm:f>
              <xm:sqref>AG859</xm:sqref>
            </x14:sparkline>
            <x14:sparkline>
              <xm:f>State!P860:AC860</xm:f>
              <xm:sqref>AG860</xm:sqref>
            </x14:sparkline>
            <x14:sparkline>
              <xm:f>State!P861:AC861</xm:f>
              <xm:sqref>AG861</xm:sqref>
            </x14:sparkline>
            <x14:sparkline>
              <xm:f>State!P862:AC862</xm:f>
              <xm:sqref>AG862</xm:sqref>
            </x14:sparkline>
            <x14:sparkline>
              <xm:f>State!P863:AC863</xm:f>
              <xm:sqref>AG863</xm:sqref>
            </x14:sparkline>
            <x14:sparkline>
              <xm:f>State!P864:AC864</xm:f>
              <xm:sqref>AG864</xm:sqref>
            </x14:sparkline>
            <x14:sparkline>
              <xm:f>State!P865:AC865</xm:f>
              <xm:sqref>AG865</xm:sqref>
            </x14:sparkline>
            <x14:sparkline>
              <xm:f>State!P866:AC866</xm:f>
              <xm:sqref>AG866</xm:sqref>
            </x14:sparkline>
            <x14:sparkline>
              <xm:f>State!P867:AC867</xm:f>
              <xm:sqref>AG867</xm:sqref>
            </x14:sparkline>
            <x14:sparkline>
              <xm:f>State!P868:AC868</xm:f>
              <xm:sqref>AG868</xm:sqref>
            </x14:sparkline>
            <x14:sparkline>
              <xm:f>State!P869:AC869</xm:f>
              <xm:sqref>AG869</xm:sqref>
            </x14:sparkline>
            <x14:sparkline>
              <xm:f>State!P870:AC870</xm:f>
              <xm:sqref>AG870</xm:sqref>
            </x14:sparkline>
            <x14:sparkline>
              <xm:f>State!P871:AC871</xm:f>
              <xm:sqref>AG871</xm:sqref>
            </x14:sparkline>
            <x14:sparkline>
              <xm:f>State!P872:AC872</xm:f>
              <xm:sqref>AG872</xm:sqref>
            </x14:sparkline>
            <x14:sparkline>
              <xm:f>State!P873:AC873</xm:f>
              <xm:sqref>AG873</xm:sqref>
            </x14:sparkline>
            <x14:sparkline>
              <xm:f>State!P874:AC874</xm:f>
              <xm:sqref>AG874</xm:sqref>
            </x14:sparkline>
            <x14:sparkline>
              <xm:f>State!P875:AC875</xm:f>
              <xm:sqref>AG875</xm:sqref>
            </x14:sparkline>
            <x14:sparkline>
              <xm:f>State!P876:AC876</xm:f>
              <xm:sqref>AG876</xm:sqref>
            </x14:sparkline>
            <x14:sparkline>
              <xm:f>State!P877:AC877</xm:f>
              <xm:sqref>AG877</xm:sqref>
            </x14:sparkline>
            <x14:sparkline>
              <xm:f>State!P878:AC878</xm:f>
              <xm:sqref>AG878</xm:sqref>
            </x14:sparkline>
            <x14:sparkline>
              <xm:f>State!P879:AC879</xm:f>
              <xm:sqref>AG879</xm:sqref>
            </x14:sparkline>
            <x14:sparkline>
              <xm:f>State!P880:AC880</xm:f>
              <xm:sqref>AG880</xm:sqref>
            </x14:sparkline>
            <x14:sparkline>
              <xm:f>State!P881:AC881</xm:f>
              <xm:sqref>AG881</xm:sqref>
            </x14:sparkline>
            <x14:sparkline>
              <xm:f>State!P882:AC882</xm:f>
              <xm:sqref>AG882</xm:sqref>
            </x14:sparkline>
            <x14:sparkline>
              <xm:f>State!P883:AC883</xm:f>
              <xm:sqref>AG883</xm:sqref>
            </x14:sparkline>
            <x14:sparkline>
              <xm:f>State!P884:AC884</xm:f>
              <xm:sqref>AG884</xm:sqref>
            </x14:sparkline>
            <x14:sparkline>
              <xm:f>State!P885:AC885</xm:f>
              <xm:sqref>AG885</xm:sqref>
            </x14:sparkline>
            <x14:sparkline>
              <xm:f>State!P886:AC886</xm:f>
              <xm:sqref>AG886</xm:sqref>
            </x14:sparkline>
            <x14:sparkline>
              <xm:f>State!P887:AC887</xm:f>
              <xm:sqref>AG887</xm:sqref>
            </x14:sparkline>
            <x14:sparkline>
              <xm:f>State!P888:AC888</xm:f>
              <xm:sqref>AG888</xm:sqref>
            </x14:sparkline>
            <x14:sparkline>
              <xm:f>State!P889:AC889</xm:f>
              <xm:sqref>AG889</xm:sqref>
            </x14:sparkline>
            <x14:sparkline>
              <xm:f>State!P890:AC890</xm:f>
              <xm:sqref>AG890</xm:sqref>
            </x14:sparkline>
            <x14:sparkline>
              <xm:f>State!P891:AC891</xm:f>
              <xm:sqref>AG891</xm:sqref>
            </x14:sparkline>
            <x14:sparkline>
              <xm:f>State!P892:AC892</xm:f>
              <xm:sqref>AG892</xm:sqref>
            </x14:sparkline>
            <x14:sparkline>
              <xm:f>State!P893:AC893</xm:f>
              <xm:sqref>AG893</xm:sqref>
            </x14:sparkline>
            <x14:sparkline>
              <xm:f>State!P894:AC894</xm:f>
              <xm:sqref>AG894</xm:sqref>
            </x14:sparkline>
            <x14:sparkline>
              <xm:f>State!P895:AC895</xm:f>
              <xm:sqref>AG895</xm:sqref>
            </x14:sparkline>
            <x14:sparkline>
              <xm:f>State!P896:AC896</xm:f>
              <xm:sqref>AG896</xm:sqref>
            </x14:sparkline>
            <x14:sparkline>
              <xm:f>State!P897:AC897</xm:f>
              <xm:sqref>AG897</xm:sqref>
            </x14:sparkline>
            <x14:sparkline>
              <xm:f>State!P898:AC898</xm:f>
              <xm:sqref>AG898</xm:sqref>
            </x14:sparkline>
            <x14:sparkline>
              <xm:f>State!P899:AC899</xm:f>
              <xm:sqref>AG899</xm:sqref>
            </x14:sparkline>
            <x14:sparkline>
              <xm:f>State!P900:AC900</xm:f>
              <xm:sqref>AG900</xm:sqref>
            </x14:sparkline>
            <x14:sparkline>
              <xm:f>State!P901:AC901</xm:f>
              <xm:sqref>AG901</xm:sqref>
            </x14:sparkline>
            <x14:sparkline>
              <xm:f>State!P902:AC902</xm:f>
              <xm:sqref>AG902</xm:sqref>
            </x14:sparkline>
            <x14:sparkline>
              <xm:f>State!P903:AC903</xm:f>
              <xm:sqref>AG903</xm:sqref>
            </x14:sparkline>
            <x14:sparkline>
              <xm:f>State!P904:AC904</xm:f>
              <xm:sqref>AG904</xm:sqref>
            </x14:sparkline>
            <x14:sparkline>
              <xm:f>State!P905:AC905</xm:f>
              <xm:sqref>AG905</xm:sqref>
            </x14:sparkline>
            <x14:sparkline>
              <xm:f>State!P906:AC906</xm:f>
              <xm:sqref>AG906</xm:sqref>
            </x14:sparkline>
            <x14:sparkline>
              <xm:f>State!P907:AC907</xm:f>
              <xm:sqref>AG907</xm:sqref>
            </x14:sparkline>
            <x14:sparkline>
              <xm:f>State!P908:AC908</xm:f>
              <xm:sqref>AG908</xm:sqref>
            </x14:sparkline>
            <x14:sparkline>
              <xm:f>State!P909:AC909</xm:f>
              <xm:sqref>AG909</xm:sqref>
            </x14:sparkline>
            <x14:sparkline>
              <xm:f>State!P910:AC910</xm:f>
              <xm:sqref>AG910</xm:sqref>
            </x14:sparkline>
            <x14:sparkline>
              <xm:f>State!P911:AC911</xm:f>
              <xm:sqref>AG911</xm:sqref>
            </x14:sparkline>
            <x14:sparkline>
              <xm:f>State!P912:AC912</xm:f>
              <xm:sqref>AG912</xm:sqref>
            </x14:sparkline>
            <x14:sparkline>
              <xm:f>State!P913:AC913</xm:f>
              <xm:sqref>AG913</xm:sqref>
            </x14:sparkline>
            <x14:sparkline>
              <xm:f>State!P914:AC914</xm:f>
              <xm:sqref>AG914</xm:sqref>
            </x14:sparkline>
            <x14:sparkline>
              <xm:f>State!P915:AC915</xm:f>
              <xm:sqref>AG915</xm:sqref>
            </x14:sparkline>
            <x14:sparkline>
              <xm:f>State!P916:AC916</xm:f>
              <xm:sqref>AG916</xm:sqref>
            </x14:sparkline>
            <x14:sparkline>
              <xm:f>State!P917:AC917</xm:f>
              <xm:sqref>AG917</xm:sqref>
            </x14:sparkline>
            <x14:sparkline>
              <xm:f>State!P918:AC918</xm:f>
              <xm:sqref>AG918</xm:sqref>
            </x14:sparkline>
            <x14:sparkline>
              <xm:f>State!P919:AC919</xm:f>
              <xm:sqref>AG919</xm:sqref>
            </x14:sparkline>
            <x14:sparkline>
              <xm:f>State!P920:AC920</xm:f>
              <xm:sqref>AG920</xm:sqref>
            </x14:sparkline>
            <x14:sparkline>
              <xm:f>State!P921:AC921</xm:f>
              <xm:sqref>AG921</xm:sqref>
            </x14:sparkline>
            <x14:sparkline>
              <xm:f>State!P922:AC922</xm:f>
              <xm:sqref>AG922</xm:sqref>
            </x14:sparkline>
            <x14:sparkline>
              <xm:f>State!P923:AC923</xm:f>
              <xm:sqref>AG923</xm:sqref>
            </x14:sparkline>
            <x14:sparkline>
              <xm:f>State!P924:AC924</xm:f>
              <xm:sqref>AG924</xm:sqref>
            </x14:sparkline>
            <x14:sparkline>
              <xm:f>State!P925:AC925</xm:f>
              <xm:sqref>AG925</xm:sqref>
            </x14:sparkline>
            <x14:sparkline>
              <xm:f>State!P926:AC926</xm:f>
              <xm:sqref>AG926</xm:sqref>
            </x14:sparkline>
            <x14:sparkline>
              <xm:f>State!P927:AC927</xm:f>
              <xm:sqref>AG927</xm:sqref>
            </x14:sparkline>
            <x14:sparkline>
              <xm:f>State!P928:AC928</xm:f>
              <xm:sqref>AG928</xm:sqref>
            </x14:sparkline>
            <x14:sparkline>
              <xm:f>State!P929:AC929</xm:f>
              <xm:sqref>AG929</xm:sqref>
            </x14:sparkline>
            <x14:sparkline>
              <xm:f>State!P930:AC930</xm:f>
              <xm:sqref>AG930</xm:sqref>
            </x14:sparkline>
            <x14:sparkline>
              <xm:f>State!P931:AC931</xm:f>
              <xm:sqref>AG931</xm:sqref>
            </x14:sparkline>
            <x14:sparkline>
              <xm:f>State!P932:AC932</xm:f>
              <xm:sqref>AG932</xm:sqref>
            </x14:sparkline>
            <x14:sparkline>
              <xm:f>State!P933:AC933</xm:f>
              <xm:sqref>AG933</xm:sqref>
            </x14:sparkline>
            <x14:sparkline>
              <xm:f>State!P934:AC934</xm:f>
              <xm:sqref>AG934</xm:sqref>
            </x14:sparkline>
            <x14:sparkline>
              <xm:f>State!P935:AC935</xm:f>
              <xm:sqref>AG935</xm:sqref>
            </x14:sparkline>
            <x14:sparkline>
              <xm:f>State!P936:AC936</xm:f>
              <xm:sqref>AG936</xm:sqref>
            </x14:sparkline>
            <x14:sparkline>
              <xm:f>State!P937:AC937</xm:f>
              <xm:sqref>AG937</xm:sqref>
            </x14:sparkline>
            <x14:sparkline>
              <xm:f>State!P938:AC938</xm:f>
              <xm:sqref>AG938</xm:sqref>
            </x14:sparkline>
            <x14:sparkline>
              <xm:f>State!P939:AC939</xm:f>
              <xm:sqref>AG939</xm:sqref>
            </x14:sparkline>
            <x14:sparkline>
              <xm:f>State!P940:AC940</xm:f>
              <xm:sqref>AG940</xm:sqref>
            </x14:sparkline>
            <x14:sparkline>
              <xm:f>State!P941:AC941</xm:f>
              <xm:sqref>AG941</xm:sqref>
            </x14:sparkline>
            <x14:sparkline>
              <xm:f>State!P942:AC942</xm:f>
              <xm:sqref>AG942</xm:sqref>
            </x14:sparkline>
            <x14:sparkline>
              <xm:f>State!P943:AC943</xm:f>
              <xm:sqref>AG943</xm:sqref>
            </x14:sparkline>
            <x14:sparkline>
              <xm:f>State!P944:AC944</xm:f>
              <xm:sqref>AG944</xm:sqref>
            </x14:sparkline>
            <x14:sparkline>
              <xm:f>State!P945:AC945</xm:f>
              <xm:sqref>AG945</xm:sqref>
            </x14:sparkline>
            <x14:sparkline>
              <xm:f>State!P946:AC946</xm:f>
              <xm:sqref>AG946</xm:sqref>
            </x14:sparkline>
            <x14:sparkline>
              <xm:f>State!P947:AC947</xm:f>
              <xm:sqref>AG947</xm:sqref>
            </x14:sparkline>
            <x14:sparkline>
              <xm:f>State!P948:AC948</xm:f>
              <xm:sqref>AG948</xm:sqref>
            </x14:sparkline>
            <x14:sparkline>
              <xm:f>State!P949:AC949</xm:f>
              <xm:sqref>AG949</xm:sqref>
            </x14:sparkline>
            <x14:sparkline>
              <xm:f>State!P950:AC950</xm:f>
              <xm:sqref>AG950</xm:sqref>
            </x14:sparkline>
            <x14:sparkline>
              <xm:f>State!P951:AC951</xm:f>
              <xm:sqref>AG951</xm:sqref>
            </x14:sparkline>
            <x14:sparkline>
              <xm:f>State!P952:AC952</xm:f>
              <xm:sqref>AG952</xm:sqref>
            </x14:sparkline>
            <x14:sparkline>
              <xm:f>State!P953:AC953</xm:f>
              <xm:sqref>AG953</xm:sqref>
            </x14:sparkline>
            <x14:sparkline>
              <xm:f>State!P954:AC954</xm:f>
              <xm:sqref>AG954</xm:sqref>
            </x14:sparkline>
            <x14:sparkline>
              <xm:f>State!P955:AC955</xm:f>
              <xm:sqref>AG955</xm:sqref>
            </x14:sparkline>
            <x14:sparkline>
              <xm:f>State!P956:AC956</xm:f>
              <xm:sqref>AG956</xm:sqref>
            </x14:sparkline>
            <x14:sparkline>
              <xm:f>State!P957:AC957</xm:f>
              <xm:sqref>AG957</xm:sqref>
            </x14:sparkline>
            <x14:sparkline>
              <xm:f>State!P958:AC958</xm:f>
              <xm:sqref>AG958</xm:sqref>
            </x14:sparkline>
            <x14:sparkline>
              <xm:f>State!P959:AC959</xm:f>
              <xm:sqref>AG959</xm:sqref>
            </x14:sparkline>
            <x14:sparkline>
              <xm:f>State!P960:AC960</xm:f>
              <xm:sqref>AG960</xm:sqref>
            </x14:sparkline>
            <x14:sparkline>
              <xm:f>State!P961:AC961</xm:f>
              <xm:sqref>AG961</xm:sqref>
            </x14:sparkline>
            <x14:sparkline>
              <xm:f>State!P962:AC962</xm:f>
              <xm:sqref>AG962</xm:sqref>
            </x14:sparkline>
            <x14:sparkline>
              <xm:f>State!P963:AC963</xm:f>
              <xm:sqref>AG963</xm:sqref>
            </x14:sparkline>
            <x14:sparkline>
              <xm:f>State!P964:AC964</xm:f>
              <xm:sqref>AG964</xm:sqref>
            </x14:sparkline>
            <x14:sparkline>
              <xm:f>State!P965:AC965</xm:f>
              <xm:sqref>AG965</xm:sqref>
            </x14:sparkline>
            <x14:sparkline>
              <xm:f>State!P966:AC966</xm:f>
              <xm:sqref>AG966</xm:sqref>
            </x14:sparkline>
            <x14:sparkline>
              <xm:f>State!P967:AC967</xm:f>
              <xm:sqref>AG967</xm:sqref>
            </x14:sparkline>
            <x14:sparkline>
              <xm:f>State!P968:AC968</xm:f>
              <xm:sqref>AG968</xm:sqref>
            </x14:sparkline>
            <x14:sparkline>
              <xm:f>State!P969:AC969</xm:f>
              <xm:sqref>AG969</xm:sqref>
            </x14:sparkline>
            <x14:sparkline>
              <xm:f>State!P970:AC970</xm:f>
              <xm:sqref>AG970</xm:sqref>
            </x14:sparkline>
            <x14:sparkline>
              <xm:f>State!P971:AC971</xm:f>
              <xm:sqref>AG971</xm:sqref>
            </x14:sparkline>
            <x14:sparkline>
              <xm:f>State!P972:AC972</xm:f>
              <xm:sqref>AG972</xm:sqref>
            </x14:sparkline>
            <x14:sparkline>
              <xm:f>State!P973:AC973</xm:f>
              <xm:sqref>AG973</xm:sqref>
            </x14:sparkline>
            <x14:sparkline>
              <xm:f>State!P974:AC974</xm:f>
              <xm:sqref>AG974</xm:sqref>
            </x14:sparkline>
            <x14:sparkline>
              <xm:f>State!P975:AC975</xm:f>
              <xm:sqref>AG975</xm:sqref>
            </x14:sparkline>
            <x14:sparkline>
              <xm:f>State!P976:AC976</xm:f>
              <xm:sqref>AG976</xm:sqref>
            </x14:sparkline>
            <x14:sparkline>
              <xm:f>State!P977:AC977</xm:f>
              <xm:sqref>AG977</xm:sqref>
            </x14:sparkline>
            <x14:sparkline>
              <xm:f>State!P978:AC978</xm:f>
              <xm:sqref>AG978</xm:sqref>
            </x14:sparkline>
            <x14:sparkline>
              <xm:f>State!P979:AC979</xm:f>
              <xm:sqref>AG979</xm:sqref>
            </x14:sparkline>
            <x14:sparkline>
              <xm:f>State!P980:AC980</xm:f>
              <xm:sqref>AG980</xm:sqref>
            </x14:sparkline>
            <x14:sparkline>
              <xm:f>State!P981:AC981</xm:f>
              <xm:sqref>AG981</xm:sqref>
            </x14:sparkline>
            <x14:sparkline>
              <xm:f>State!P982:AC982</xm:f>
              <xm:sqref>AG982</xm:sqref>
            </x14:sparkline>
            <x14:sparkline>
              <xm:f>State!P983:AC983</xm:f>
              <xm:sqref>AG983</xm:sqref>
            </x14:sparkline>
            <x14:sparkline>
              <xm:f>State!P984:AC984</xm:f>
              <xm:sqref>AG984</xm:sqref>
            </x14:sparkline>
            <x14:sparkline>
              <xm:f>State!P985:AC985</xm:f>
              <xm:sqref>AG985</xm:sqref>
            </x14:sparkline>
            <x14:sparkline>
              <xm:f>State!P986:AC986</xm:f>
              <xm:sqref>AG986</xm:sqref>
            </x14:sparkline>
            <x14:sparkline>
              <xm:f>State!P987:AC987</xm:f>
              <xm:sqref>AG987</xm:sqref>
            </x14:sparkline>
            <x14:sparkline>
              <xm:f>State!P988:AC988</xm:f>
              <xm:sqref>AG988</xm:sqref>
            </x14:sparkline>
            <x14:sparkline>
              <xm:f>State!P989:AC989</xm:f>
              <xm:sqref>AG989</xm:sqref>
            </x14:sparkline>
            <x14:sparkline>
              <xm:f>State!P990:AC990</xm:f>
              <xm:sqref>AG990</xm:sqref>
            </x14:sparkline>
            <x14:sparkline>
              <xm:f>State!P991:AC991</xm:f>
              <xm:sqref>AG991</xm:sqref>
            </x14:sparkline>
            <x14:sparkline>
              <xm:f>State!P992:AC992</xm:f>
              <xm:sqref>AG992</xm:sqref>
            </x14:sparkline>
            <x14:sparkline>
              <xm:f>State!P993:AC993</xm:f>
              <xm:sqref>AG993</xm:sqref>
            </x14:sparkline>
            <x14:sparkline>
              <xm:f>State!P994:AC994</xm:f>
              <xm:sqref>AG994</xm:sqref>
            </x14:sparkline>
            <x14:sparkline>
              <xm:f>State!P995:AC995</xm:f>
              <xm:sqref>AG995</xm:sqref>
            </x14:sparkline>
            <x14:sparkline>
              <xm:f>State!P996:AC996</xm:f>
              <xm:sqref>AG996</xm:sqref>
            </x14:sparkline>
            <x14:sparkline>
              <xm:f>State!P997:AC997</xm:f>
              <xm:sqref>AG997</xm:sqref>
            </x14:sparkline>
            <x14:sparkline>
              <xm:f>State!P998:AC998</xm:f>
              <xm:sqref>AG998</xm:sqref>
            </x14:sparkline>
            <x14:sparkline>
              <xm:f>State!P999:AC999</xm:f>
              <xm:sqref>AG999</xm:sqref>
            </x14:sparkline>
            <x14:sparkline>
              <xm:f>State!P1000:AC1000</xm:f>
              <xm:sqref>AG1000</xm:sqref>
            </x14:sparkline>
            <x14:sparkline>
              <xm:f>State!P1001:AC1001</xm:f>
              <xm:sqref>AG1001</xm:sqref>
            </x14:sparkline>
            <x14:sparkline>
              <xm:f>State!P1002:AC1002</xm:f>
              <xm:sqref>AG1002</xm:sqref>
            </x14:sparkline>
            <x14:sparkline>
              <xm:f>State!P1003:AC1003</xm:f>
              <xm:sqref>AG1003</xm:sqref>
            </x14:sparkline>
            <x14:sparkline>
              <xm:f>State!P1004:AC1004</xm:f>
              <xm:sqref>AG1004</xm:sqref>
            </x14:sparkline>
            <x14:sparkline>
              <xm:f>State!P1005:AC1005</xm:f>
              <xm:sqref>AG1005</xm:sqref>
            </x14:sparkline>
            <x14:sparkline>
              <xm:f>State!P1006:AC1006</xm:f>
              <xm:sqref>AG1006</xm:sqref>
            </x14:sparkline>
            <x14:sparkline>
              <xm:f>State!P1007:AC1007</xm:f>
              <xm:sqref>AG1007</xm:sqref>
            </x14:sparkline>
            <x14:sparkline>
              <xm:f>State!P1008:AC1008</xm:f>
              <xm:sqref>AG1008</xm:sqref>
            </x14:sparkline>
            <x14:sparkline>
              <xm:f>State!P1009:AC1009</xm:f>
              <xm:sqref>AG1009</xm:sqref>
            </x14:sparkline>
            <x14:sparkline>
              <xm:f>State!P1010:AC1010</xm:f>
              <xm:sqref>AG1010</xm:sqref>
            </x14:sparkline>
            <x14:sparkline>
              <xm:f>State!P1011:AC1011</xm:f>
              <xm:sqref>AG1011</xm:sqref>
            </x14:sparkline>
            <x14:sparkline>
              <xm:f>State!P1012:AC1012</xm:f>
              <xm:sqref>AG1012</xm:sqref>
            </x14:sparkline>
            <x14:sparkline>
              <xm:f>State!P1013:AC1013</xm:f>
              <xm:sqref>AG1013</xm:sqref>
            </x14:sparkline>
            <x14:sparkline>
              <xm:f>State!P1014:AC1014</xm:f>
              <xm:sqref>AG1014</xm:sqref>
            </x14:sparkline>
            <x14:sparkline>
              <xm:f>State!P1015:AC1015</xm:f>
              <xm:sqref>AG1015</xm:sqref>
            </x14:sparkline>
            <x14:sparkline>
              <xm:f>State!P1016:AC1016</xm:f>
              <xm:sqref>AG1016</xm:sqref>
            </x14:sparkline>
            <x14:sparkline>
              <xm:f>State!P1017:AC1017</xm:f>
              <xm:sqref>AG1017</xm:sqref>
            </x14:sparkline>
            <x14:sparkline>
              <xm:f>State!P1018:AC1018</xm:f>
              <xm:sqref>AG1018</xm:sqref>
            </x14:sparkline>
            <x14:sparkline>
              <xm:f>State!P1019:AC1019</xm:f>
              <xm:sqref>AG1019</xm:sqref>
            </x14:sparkline>
            <x14:sparkline>
              <xm:f>State!P1020:AC1020</xm:f>
              <xm:sqref>AG1020</xm:sqref>
            </x14:sparkline>
            <x14:sparkline>
              <xm:f>State!P1021:AC1021</xm:f>
              <xm:sqref>AG1021</xm:sqref>
            </x14:sparkline>
            <x14:sparkline>
              <xm:f>State!P1022:AC1022</xm:f>
              <xm:sqref>AG1022</xm:sqref>
            </x14:sparkline>
            <x14:sparkline>
              <xm:f>State!P1023:AC1023</xm:f>
              <xm:sqref>AG1023</xm:sqref>
            </x14:sparkline>
            <x14:sparkline>
              <xm:f>State!P1024:AC1024</xm:f>
              <xm:sqref>AG1024</xm:sqref>
            </x14:sparkline>
            <x14:sparkline>
              <xm:f>State!P1025:AC1025</xm:f>
              <xm:sqref>AG1025</xm:sqref>
            </x14:sparkline>
            <x14:sparkline>
              <xm:f>State!P1026:AC1026</xm:f>
              <xm:sqref>AG1026</xm:sqref>
            </x14:sparkline>
            <x14:sparkline>
              <xm:f>State!P1027:AC1027</xm:f>
              <xm:sqref>AG1027</xm:sqref>
            </x14:sparkline>
            <x14:sparkline>
              <xm:f>State!P1028:AC1028</xm:f>
              <xm:sqref>AG1028</xm:sqref>
            </x14:sparkline>
            <x14:sparkline>
              <xm:f>State!P1029:AC1029</xm:f>
              <xm:sqref>AG1029</xm:sqref>
            </x14:sparkline>
            <x14:sparkline>
              <xm:f>State!P1030:AC1030</xm:f>
              <xm:sqref>AG1030</xm:sqref>
            </x14:sparkline>
            <x14:sparkline>
              <xm:f>State!P1031:AC1031</xm:f>
              <xm:sqref>AG1031</xm:sqref>
            </x14:sparkline>
            <x14:sparkline>
              <xm:f>State!P1032:AC1032</xm:f>
              <xm:sqref>AG1032</xm:sqref>
            </x14:sparkline>
            <x14:sparkline>
              <xm:f>State!P1033:AC1033</xm:f>
              <xm:sqref>AG1033</xm:sqref>
            </x14:sparkline>
            <x14:sparkline>
              <xm:f>State!P1034:AC1034</xm:f>
              <xm:sqref>AG1034</xm:sqref>
            </x14:sparkline>
            <x14:sparkline>
              <xm:f>State!P1035:AC1035</xm:f>
              <xm:sqref>AG1035</xm:sqref>
            </x14:sparkline>
            <x14:sparkline>
              <xm:f>State!P1036:AC1036</xm:f>
              <xm:sqref>AG1036</xm:sqref>
            </x14:sparkline>
            <x14:sparkline>
              <xm:f>State!P1037:AC1037</xm:f>
              <xm:sqref>AG1037</xm:sqref>
            </x14:sparkline>
            <x14:sparkline>
              <xm:f>State!P1038:AC1038</xm:f>
              <xm:sqref>AG1038</xm:sqref>
            </x14:sparkline>
            <x14:sparkline>
              <xm:f>State!P1039:AC1039</xm:f>
              <xm:sqref>AG1039</xm:sqref>
            </x14:sparkline>
            <x14:sparkline>
              <xm:f>State!P1040:AC1040</xm:f>
              <xm:sqref>AG1040</xm:sqref>
            </x14:sparkline>
            <x14:sparkline>
              <xm:f>State!P1041:AC1041</xm:f>
              <xm:sqref>AG1041</xm:sqref>
            </x14:sparkline>
            <x14:sparkline>
              <xm:f>State!P1042:AC1042</xm:f>
              <xm:sqref>AG1042</xm:sqref>
            </x14:sparkline>
            <x14:sparkline>
              <xm:f>State!P1043:AC1043</xm:f>
              <xm:sqref>AG1043</xm:sqref>
            </x14:sparkline>
            <x14:sparkline>
              <xm:f>State!P1044:AC1044</xm:f>
              <xm:sqref>AG1044</xm:sqref>
            </x14:sparkline>
            <x14:sparkline>
              <xm:f>State!P1045:AC1045</xm:f>
              <xm:sqref>AG1045</xm:sqref>
            </x14:sparkline>
            <x14:sparkline>
              <xm:f>State!P1046:AC1046</xm:f>
              <xm:sqref>AG1046</xm:sqref>
            </x14:sparkline>
            <x14:sparkline>
              <xm:f>State!P1047:AC1047</xm:f>
              <xm:sqref>AG1047</xm:sqref>
            </x14:sparkline>
            <x14:sparkline>
              <xm:f>State!P1048:AC1048</xm:f>
              <xm:sqref>AG1048</xm:sqref>
            </x14:sparkline>
            <x14:sparkline>
              <xm:f>State!P1049:AC1049</xm:f>
              <xm:sqref>AG1049</xm:sqref>
            </x14:sparkline>
            <x14:sparkline>
              <xm:f>State!P1050:AC1050</xm:f>
              <xm:sqref>AG1050</xm:sqref>
            </x14:sparkline>
            <x14:sparkline>
              <xm:f>State!P1051:AC1051</xm:f>
              <xm:sqref>AG1051</xm:sqref>
            </x14:sparkline>
            <x14:sparkline>
              <xm:f>State!P1052:AC1052</xm:f>
              <xm:sqref>AG1052</xm:sqref>
            </x14:sparkline>
            <x14:sparkline>
              <xm:f>State!P1053:AC1053</xm:f>
              <xm:sqref>AG1053</xm:sqref>
            </x14:sparkline>
            <x14:sparkline>
              <xm:f>State!P1054:AC1054</xm:f>
              <xm:sqref>AG1054</xm:sqref>
            </x14:sparkline>
            <x14:sparkline>
              <xm:f>State!P1055:AC1055</xm:f>
              <xm:sqref>AG1055</xm:sqref>
            </x14:sparkline>
            <x14:sparkline>
              <xm:f>State!P1056:AC1056</xm:f>
              <xm:sqref>AG1056</xm:sqref>
            </x14:sparkline>
            <x14:sparkline>
              <xm:f>State!P1057:AC1057</xm:f>
              <xm:sqref>AG1057</xm:sqref>
            </x14:sparkline>
            <x14:sparkline>
              <xm:f>State!P1058:AC1058</xm:f>
              <xm:sqref>AG1058</xm:sqref>
            </x14:sparkline>
            <x14:sparkline>
              <xm:f>State!P1059:AC1059</xm:f>
              <xm:sqref>AG1059</xm:sqref>
            </x14:sparkline>
            <x14:sparkline>
              <xm:f>State!P1060:AC1060</xm:f>
              <xm:sqref>AG1060</xm:sqref>
            </x14:sparkline>
            <x14:sparkline>
              <xm:f>State!P1061:AC1061</xm:f>
              <xm:sqref>AG1061</xm:sqref>
            </x14:sparkline>
            <x14:sparkline>
              <xm:f>State!P1062:AC1062</xm:f>
              <xm:sqref>AG1062</xm:sqref>
            </x14:sparkline>
            <x14:sparkline>
              <xm:f>State!P1063:AC1063</xm:f>
              <xm:sqref>AG1063</xm:sqref>
            </x14:sparkline>
            <x14:sparkline>
              <xm:f>State!P1064:AC1064</xm:f>
              <xm:sqref>AG1064</xm:sqref>
            </x14:sparkline>
            <x14:sparkline>
              <xm:f>State!P1065:AC1065</xm:f>
              <xm:sqref>AG1065</xm:sqref>
            </x14:sparkline>
            <x14:sparkline>
              <xm:f>State!P1066:AC1066</xm:f>
              <xm:sqref>AG1066</xm:sqref>
            </x14:sparkline>
            <x14:sparkline>
              <xm:f>State!P1067:AC1067</xm:f>
              <xm:sqref>AG1067</xm:sqref>
            </x14:sparkline>
            <x14:sparkline>
              <xm:f>State!P1068:AC1068</xm:f>
              <xm:sqref>AG1068</xm:sqref>
            </x14:sparkline>
            <x14:sparkline>
              <xm:f>State!P1069:AC1069</xm:f>
              <xm:sqref>AG1069</xm:sqref>
            </x14:sparkline>
            <x14:sparkline>
              <xm:f>State!P1070:AC1070</xm:f>
              <xm:sqref>AG1070</xm:sqref>
            </x14:sparkline>
            <x14:sparkline>
              <xm:f>State!P1071:AC1071</xm:f>
              <xm:sqref>AG1071</xm:sqref>
            </x14:sparkline>
            <x14:sparkline>
              <xm:f>State!P1072:AC1072</xm:f>
              <xm:sqref>AG1072</xm:sqref>
            </x14:sparkline>
            <x14:sparkline>
              <xm:f>State!P1073:AC1073</xm:f>
              <xm:sqref>AG1073</xm:sqref>
            </x14:sparkline>
            <x14:sparkline>
              <xm:f>State!P1074:AC1074</xm:f>
              <xm:sqref>AG1074</xm:sqref>
            </x14:sparkline>
            <x14:sparkline>
              <xm:f>State!P1075:AC1075</xm:f>
              <xm:sqref>AG1075</xm:sqref>
            </x14:sparkline>
            <x14:sparkline>
              <xm:f>State!P1076:AC1076</xm:f>
              <xm:sqref>AG1076</xm:sqref>
            </x14:sparkline>
            <x14:sparkline>
              <xm:f>State!P1077:AC1077</xm:f>
              <xm:sqref>AG1077</xm:sqref>
            </x14:sparkline>
            <x14:sparkline>
              <xm:f>State!P1078:AC1078</xm:f>
              <xm:sqref>AG1078</xm:sqref>
            </x14:sparkline>
            <x14:sparkline>
              <xm:f>State!P1079:AC1079</xm:f>
              <xm:sqref>AG1079</xm:sqref>
            </x14:sparkline>
            <x14:sparkline>
              <xm:f>State!P1080:AC1080</xm:f>
              <xm:sqref>AG1080</xm:sqref>
            </x14:sparkline>
            <x14:sparkline>
              <xm:f>State!P1081:AC1081</xm:f>
              <xm:sqref>AG1081</xm:sqref>
            </x14:sparkline>
            <x14:sparkline>
              <xm:f>State!P1082:AC1082</xm:f>
              <xm:sqref>AG1082</xm:sqref>
            </x14:sparkline>
            <x14:sparkline>
              <xm:f>State!P1083:AC1083</xm:f>
              <xm:sqref>AG1083</xm:sqref>
            </x14:sparkline>
            <x14:sparkline>
              <xm:f>State!P1084:AC1084</xm:f>
              <xm:sqref>AG1084</xm:sqref>
            </x14:sparkline>
            <x14:sparkline>
              <xm:f>State!P1085:AC1085</xm:f>
              <xm:sqref>AG1085</xm:sqref>
            </x14:sparkline>
            <x14:sparkline>
              <xm:f>State!P1086:AC1086</xm:f>
              <xm:sqref>AG1086</xm:sqref>
            </x14:sparkline>
            <x14:sparkline>
              <xm:f>State!P1087:AC1087</xm:f>
              <xm:sqref>AG1087</xm:sqref>
            </x14:sparkline>
            <x14:sparkline>
              <xm:f>State!P1088:AC1088</xm:f>
              <xm:sqref>AG1088</xm:sqref>
            </x14:sparkline>
            <x14:sparkline>
              <xm:f>State!P1089:AC1089</xm:f>
              <xm:sqref>AG1089</xm:sqref>
            </x14:sparkline>
            <x14:sparkline>
              <xm:f>State!P1090:AC1090</xm:f>
              <xm:sqref>AG1090</xm:sqref>
            </x14:sparkline>
            <x14:sparkline>
              <xm:f>State!P1091:AC1091</xm:f>
              <xm:sqref>AG1091</xm:sqref>
            </x14:sparkline>
            <x14:sparkline>
              <xm:f>State!P1092:AC1092</xm:f>
              <xm:sqref>AG1092</xm:sqref>
            </x14:sparkline>
            <x14:sparkline>
              <xm:f>State!P1093:AC1093</xm:f>
              <xm:sqref>AG1093</xm:sqref>
            </x14:sparkline>
            <x14:sparkline>
              <xm:f>State!P1094:AC1094</xm:f>
              <xm:sqref>AG1094</xm:sqref>
            </x14:sparkline>
            <x14:sparkline>
              <xm:f>State!P1095:AC1095</xm:f>
              <xm:sqref>AG1095</xm:sqref>
            </x14:sparkline>
            <x14:sparkline>
              <xm:f>State!P1096:AC1096</xm:f>
              <xm:sqref>AG1096</xm:sqref>
            </x14:sparkline>
            <x14:sparkline>
              <xm:f>State!P1097:AC1097</xm:f>
              <xm:sqref>AG1097</xm:sqref>
            </x14:sparkline>
            <x14:sparkline>
              <xm:f>State!P1098:AC1098</xm:f>
              <xm:sqref>AG1098</xm:sqref>
            </x14:sparkline>
            <x14:sparkline>
              <xm:f>State!P1099:AC1099</xm:f>
              <xm:sqref>AG1099</xm:sqref>
            </x14:sparkline>
            <x14:sparkline>
              <xm:f>State!P1100:AC1100</xm:f>
              <xm:sqref>AG1100</xm:sqref>
            </x14:sparkline>
            <x14:sparkline>
              <xm:f>State!P1101:AC1101</xm:f>
              <xm:sqref>AG1101</xm:sqref>
            </x14:sparkline>
            <x14:sparkline>
              <xm:f>State!P1102:AC1102</xm:f>
              <xm:sqref>AG1102</xm:sqref>
            </x14:sparkline>
            <x14:sparkline>
              <xm:f>State!P1103:AC1103</xm:f>
              <xm:sqref>AG1103</xm:sqref>
            </x14:sparkline>
            <x14:sparkline>
              <xm:f>State!P1104:AC1104</xm:f>
              <xm:sqref>AG1104</xm:sqref>
            </x14:sparkline>
            <x14:sparkline>
              <xm:f>State!P1105:AC1105</xm:f>
              <xm:sqref>AG1105</xm:sqref>
            </x14:sparkline>
            <x14:sparkline>
              <xm:f>State!P1106:AC1106</xm:f>
              <xm:sqref>AG1106</xm:sqref>
            </x14:sparkline>
            <x14:sparkline>
              <xm:f>State!P1107:AC1107</xm:f>
              <xm:sqref>AG1107</xm:sqref>
            </x14:sparkline>
            <x14:sparkline>
              <xm:f>State!P1108:AC1108</xm:f>
              <xm:sqref>AG1108</xm:sqref>
            </x14:sparkline>
            <x14:sparkline>
              <xm:f>State!P1109:AC1109</xm:f>
              <xm:sqref>AG1109</xm:sqref>
            </x14:sparkline>
            <x14:sparkline>
              <xm:f>State!P1110:AC1110</xm:f>
              <xm:sqref>AG1110</xm:sqref>
            </x14:sparkline>
            <x14:sparkline>
              <xm:f>State!P1111:AC1111</xm:f>
              <xm:sqref>AG1111</xm:sqref>
            </x14:sparkline>
            <x14:sparkline>
              <xm:f>State!P1112:AC1112</xm:f>
              <xm:sqref>AG1112</xm:sqref>
            </x14:sparkline>
            <x14:sparkline>
              <xm:f>State!P1113:AC1113</xm:f>
              <xm:sqref>AG1113</xm:sqref>
            </x14:sparkline>
            <x14:sparkline>
              <xm:f>State!P1114:AC1114</xm:f>
              <xm:sqref>AG1114</xm:sqref>
            </x14:sparkline>
            <x14:sparkline>
              <xm:f>State!P1115:AC1115</xm:f>
              <xm:sqref>AG1115</xm:sqref>
            </x14:sparkline>
            <x14:sparkline>
              <xm:f>State!P1116:AC1116</xm:f>
              <xm:sqref>AG1116</xm:sqref>
            </x14:sparkline>
            <x14:sparkline>
              <xm:f>State!P1117:AC1117</xm:f>
              <xm:sqref>AG1117</xm:sqref>
            </x14:sparkline>
            <x14:sparkline>
              <xm:f>State!P1118:AC1118</xm:f>
              <xm:sqref>AG1118</xm:sqref>
            </x14:sparkline>
            <x14:sparkline>
              <xm:f>State!P1119:AC1119</xm:f>
              <xm:sqref>AG1119</xm:sqref>
            </x14:sparkline>
            <x14:sparkline>
              <xm:f>State!P1120:AC1120</xm:f>
              <xm:sqref>AG1120</xm:sqref>
            </x14:sparkline>
            <x14:sparkline>
              <xm:f>State!P1121:AC1121</xm:f>
              <xm:sqref>AG1121</xm:sqref>
            </x14:sparkline>
            <x14:sparkline>
              <xm:f>State!P1122:AC1122</xm:f>
              <xm:sqref>AG1122</xm:sqref>
            </x14:sparkline>
            <x14:sparkline>
              <xm:f>State!P1123:AC1123</xm:f>
              <xm:sqref>AG1123</xm:sqref>
            </x14:sparkline>
            <x14:sparkline>
              <xm:f>State!P1124:AC1124</xm:f>
              <xm:sqref>AG1124</xm:sqref>
            </x14:sparkline>
            <x14:sparkline>
              <xm:f>State!P1125:AC1125</xm:f>
              <xm:sqref>AG1125</xm:sqref>
            </x14:sparkline>
            <x14:sparkline>
              <xm:f>State!P1126:AC1126</xm:f>
              <xm:sqref>AG1126</xm:sqref>
            </x14:sparkline>
            <x14:sparkline>
              <xm:f>State!P1127:AC1127</xm:f>
              <xm:sqref>AG1127</xm:sqref>
            </x14:sparkline>
            <x14:sparkline>
              <xm:f>State!P1128:AC1128</xm:f>
              <xm:sqref>AG1128</xm:sqref>
            </x14:sparkline>
            <x14:sparkline>
              <xm:f>State!P1129:AC1129</xm:f>
              <xm:sqref>AG1129</xm:sqref>
            </x14:sparkline>
            <x14:sparkline>
              <xm:f>State!P1130:AC1130</xm:f>
              <xm:sqref>AG1130</xm:sqref>
            </x14:sparkline>
            <x14:sparkline>
              <xm:f>State!P1131:AC1131</xm:f>
              <xm:sqref>AG1131</xm:sqref>
            </x14:sparkline>
            <x14:sparkline>
              <xm:f>State!P1132:AC1132</xm:f>
              <xm:sqref>AG1132</xm:sqref>
            </x14:sparkline>
            <x14:sparkline>
              <xm:f>State!P1133:AC1133</xm:f>
              <xm:sqref>AG1133</xm:sqref>
            </x14:sparkline>
            <x14:sparkline>
              <xm:f>State!P1134:AC1134</xm:f>
              <xm:sqref>AG1134</xm:sqref>
            </x14:sparkline>
            <x14:sparkline>
              <xm:f>State!P1135:AC1135</xm:f>
              <xm:sqref>AG1135</xm:sqref>
            </x14:sparkline>
            <x14:sparkline>
              <xm:f>State!P1136:AC1136</xm:f>
              <xm:sqref>AG1136</xm:sqref>
            </x14:sparkline>
            <x14:sparkline>
              <xm:f>State!P1137:AC1137</xm:f>
              <xm:sqref>AG1137</xm:sqref>
            </x14:sparkline>
            <x14:sparkline>
              <xm:f>State!P1138:AC1138</xm:f>
              <xm:sqref>AG1138</xm:sqref>
            </x14:sparkline>
            <x14:sparkline>
              <xm:f>State!P1139:AC1139</xm:f>
              <xm:sqref>AG1139</xm:sqref>
            </x14:sparkline>
            <x14:sparkline>
              <xm:f>State!P1140:AC1140</xm:f>
              <xm:sqref>AG1140</xm:sqref>
            </x14:sparkline>
            <x14:sparkline>
              <xm:f>State!P1141:AC1141</xm:f>
              <xm:sqref>AG1141</xm:sqref>
            </x14:sparkline>
            <x14:sparkline>
              <xm:f>State!P1142:AC1142</xm:f>
              <xm:sqref>AG1142</xm:sqref>
            </x14:sparkline>
            <x14:sparkline>
              <xm:f>State!P1143:AC1143</xm:f>
              <xm:sqref>AG1143</xm:sqref>
            </x14:sparkline>
            <x14:sparkline>
              <xm:f>State!P1144:AC1144</xm:f>
              <xm:sqref>AG1144</xm:sqref>
            </x14:sparkline>
            <x14:sparkline>
              <xm:f>State!P1145:AC1145</xm:f>
              <xm:sqref>AG1145</xm:sqref>
            </x14:sparkline>
            <x14:sparkline>
              <xm:f>State!P1146:AC1146</xm:f>
              <xm:sqref>AG1146</xm:sqref>
            </x14:sparkline>
            <x14:sparkline>
              <xm:f>State!P1147:AC1147</xm:f>
              <xm:sqref>AG1147</xm:sqref>
            </x14:sparkline>
            <x14:sparkline>
              <xm:f>State!P1148:AC1148</xm:f>
              <xm:sqref>AG1148</xm:sqref>
            </x14:sparkline>
            <x14:sparkline>
              <xm:f>State!P1149:AC1149</xm:f>
              <xm:sqref>AG1149</xm:sqref>
            </x14:sparkline>
            <x14:sparkline>
              <xm:f>State!P1150:AC1150</xm:f>
              <xm:sqref>AG1150</xm:sqref>
            </x14:sparkline>
            <x14:sparkline>
              <xm:f>State!P1151:AC1151</xm:f>
              <xm:sqref>AG1151</xm:sqref>
            </x14:sparkline>
            <x14:sparkline>
              <xm:f>State!P1152:AC1152</xm:f>
              <xm:sqref>AG1152</xm:sqref>
            </x14:sparkline>
            <x14:sparkline>
              <xm:f>State!P1153:AC1153</xm:f>
              <xm:sqref>AG1153</xm:sqref>
            </x14:sparkline>
            <x14:sparkline>
              <xm:f>State!P1154:AC1154</xm:f>
              <xm:sqref>AG1154</xm:sqref>
            </x14:sparkline>
            <x14:sparkline>
              <xm:f>State!P1155:AC1155</xm:f>
              <xm:sqref>AG1155</xm:sqref>
            </x14:sparkline>
            <x14:sparkline>
              <xm:f>State!P1156:AC1156</xm:f>
              <xm:sqref>AG1156</xm:sqref>
            </x14:sparkline>
            <x14:sparkline>
              <xm:f>State!P1157:AC1157</xm:f>
              <xm:sqref>AG1157</xm:sqref>
            </x14:sparkline>
            <x14:sparkline>
              <xm:f>State!P1158:AC1158</xm:f>
              <xm:sqref>AG1158</xm:sqref>
            </x14:sparkline>
            <x14:sparkline>
              <xm:f>State!P1159:AC1159</xm:f>
              <xm:sqref>AG1159</xm:sqref>
            </x14:sparkline>
            <x14:sparkline>
              <xm:f>State!P1160:AC1160</xm:f>
              <xm:sqref>AG1160</xm:sqref>
            </x14:sparkline>
            <x14:sparkline>
              <xm:f>State!P1161:AC1161</xm:f>
              <xm:sqref>AG1161</xm:sqref>
            </x14:sparkline>
            <x14:sparkline>
              <xm:f>State!P1162:AC1162</xm:f>
              <xm:sqref>AG1162</xm:sqref>
            </x14:sparkline>
            <x14:sparkline>
              <xm:f>State!P1163:AC1163</xm:f>
              <xm:sqref>AG1163</xm:sqref>
            </x14:sparkline>
            <x14:sparkline>
              <xm:f>State!P1164:AC1164</xm:f>
              <xm:sqref>AG1164</xm:sqref>
            </x14:sparkline>
            <x14:sparkline>
              <xm:f>State!P1165:AC1165</xm:f>
              <xm:sqref>AG1165</xm:sqref>
            </x14:sparkline>
            <x14:sparkline>
              <xm:f>State!P1166:AC1166</xm:f>
              <xm:sqref>AG1166</xm:sqref>
            </x14:sparkline>
            <x14:sparkline>
              <xm:f>State!P1167:AC1167</xm:f>
              <xm:sqref>AG1167</xm:sqref>
            </x14:sparkline>
            <x14:sparkline>
              <xm:f>State!P1168:AC1168</xm:f>
              <xm:sqref>AG1168</xm:sqref>
            </x14:sparkline>
            <x14:sparkline>
              <xm:f>State!P1169:AC1169</xm:f>
              <xm:sqref>AG1169</xm:sqref>
            </x14:sparkline>
            <x14:sparkline>
              <xm:f>State!P1170:AC1170</xm:f>
              <xm:sqref>AG1170</xm:sqref>
            </x14:sparkline>
            <x14:sparkline>
              <xm:f>State!P1171:AC1171</xm:f>
              <xm:sqref>AG1171</xm:sqref>
            </x14:sparkline>
            <x14:sparkline>
              <xm:f>State!P1172:AC1172</xm:f>
              <xm:sqref>AG1172</xm:sqref>
            </x14:sparkline>
            <x14:sparkline>
              <xm:f>State!P1173:AC1173</xm:f>
              <xm:sqref>AG1173</xm:sqref>
            </x14:sparkline>
            <x14:sparkline>
              <xm:f>State!P1174:AC1174</xm:f>
              <xm:sqref>AG1174</xm:sqref>
            </x14:sparkline>
            <x14:sparkline>
              <xm:f>State!P1175:AC1175</xm:f>
              <xm:sqref>AG1175</xm:sqref>
            </x14:sparkline>
            <x14:sparkline>
              <xm:f>State!P1176:AC1176</xm:f>
              <xm:sqref>AG1176</xm:sqref>
            </x14:sparkline>
            <x14:sparkline>
              <xm:f>State!P1177:AC1177</xm:f>
              <xm:sqref>AG1177</xm:sqref>
            </x14:sparkline>
            <x14:sparkline>
              <xm:f>State!P1178:AC1178</xm:f>
              <xm:sqref>AG1178</xm:sqref>
            </x14:sparkline>
            <x14:sparkline>
              <xm:f>State!P1179:AC1179</xm:f>
              <xm:sqref>AG1179</xm:sqref>
            </x14:sparkline>
            <x14:sparkline>
              <xm:f>State!P1180:AC1180</xm:f>
              <xm:sqref>AG1180</xm:sqref>
            </x14:sparkline>
            <x14:sparkline>
              <xm:f>State!P1181:AC1181</xm:f>
              <xm:sqref>AG1181</xm:sqref>
            </x14:sparkline>
            <x14:sparkline>
              <xm:f>State!P1182:AC1182</xm:f>
              <xm:sqref>AG1182</xm:sqref>
            </x14:sparkline>
            <x14:sparkline>
              <xm:f>State!P1183:AC1183</xm:f>
              <xm:sqref>AG1183</xm:sqref>
            </x14:sparkline>
            <x14:sparkline>
              <xm:f>State!P1184:AC1184</xm:f>
              <xm:sqref>AG1184</xm:sqref>
            </x14:sparkline>
            <x14:sparkline>
              <xm:f>State!P1185:AC1185</xm:f>
              <xm:sqref>AG1185</xm:sqref>
            </x14:sparkline>
            <x14:sparkline>
              <xm:f>State!P1186:AC1186</xm:f>
              <xm:sqref>AG1186</xm:sqref>
            </x14:sparkline>
            <x14:sparkline>
              <xm:f>State!P1187:AC1187</xm:f>
              <xm:sqref>AG1187</xm:sqref>
            </x14:sparkline>
            <x14:sparkline>
              <xm:f>State!P1188:AC1188</xm:f>
              <xm:sqref>AG1188</xm:sqref>
            </x14:sparkline>
            <x14:sparkline>
              <xm:f>State!P1189:AC1189</xm:f>
              <xm:sqref>AG1189</xm:sqref>
            </x14:sparkline>
            <x14:sparkline>
              <xm:f>State!P1190:AC1190</xm:f>
              <xm:sqref>AG1190</xm:sqref>
            </x14:sparkline>
            <x14:sparkline>
              <xm:f>State!P1191:AC1191</xm:f>
              <xm:sqref>AG1191</xm:sqref>
            </x14:sparkline>
            <x14:sparkline>
              <xm:f>State!P1192:AC1192</xm:f>
              <xm:sqref>AG1192</xm:sqref>
            </x14:sparkline>
            <x14:sparkline>
              <xm:f>State!P1193:AC1193</xm:f>
              <xm:sqref>AG1193</xm:sqref>
            </x14:sparkline>
            <x14:sparkline>
              <xm:f>State!P1194:AC1194</xm:f>
              <xm:sqref>AG1194</xm:sqref>
            </x14:sparkline>
            <x14:sparkline>
              <xm:f>State!P1195:AC1195</xm:f>
              <xm:sqref>AG1195</xm:sqref>
            </x14:sparkline>
            <x14:sparkline>
              <xm:f>State!P1196:AC1196</xm:f>
              <xm:sqref>AG1196</xm:sqref>
            </x14:sparkline>
            <x14:sparkline>
              <xm:f>State!P1197:AC1197</xm:f>
              <xm:sqref>AG1197</xm:sqref>
            </x14:sparkline>
            <x14:sparkline>
              <xm:f>State!P1198:AC1198</xm:f>
              <xm:sqref>AG1198</xm:sqref>
            </x14:sparkline>
            <x14:sparkline>
              <xm:f>State!P1199:AC1199</xm:f>
              <xm:sqref>AG1199</xm:sqref>
            </x14:sparkline>
            <x14:sparkline>
              <xm:f>State!P1200:AC1200</xm:f>
              <xm:sqref>AG1200</xm:sqref>
            </x14:sparkline>
            <x14:sparkline>
              <xm:f>State!P1201:AC1201</xm:f>
              <xm:sqref>AG1201</xm:sqref>
            </x14:sparkline>
            <x14:sparkline>
              <xm:f>State!P1202:AC1202</xm:f>
              <xm:sqref>AG1202</xm:sqref>
            </x14:sparkline>
            <x14:sparkline>
              <xm:f>State!P1203:AC1203</xm:f>
              <xm:sqref>AG1203</xm:sqref>
            </x14:sparkline>
            <x14:sparkline>
              <xm:f>State!P1204:AC1204</xm:f>
              <xm:sqref>AG1204</xm:sqref>
            </x14:sparkline>
            <x14:sparkline>
              <xm:f>State!P1205:AC1205</xm:f>
              <xm:sqref>AG1205</xm:sqref>
            </x14:sparkline>
            <x14:sparkline>
              <xm:f>State!P1206:AC1206</xm:f>
              <xm:sqref>AG1206</xm:sqref>
            </x14:sparkline>
            <x14:sparkline>
              <xm:f>State!P1207:AC1207</xm:f>
              <xm:sqref>AG1207</xm:sqref>
            </x14:sparkline>
            <x14:sparkline>
              <xm:f>State!P1208:AC1208</xm:f>
              <xm:sqref>AG1208</xm:sqref>
            </x14:sparkline>
            <x14:sparkline>
              <xm:f>State!P1209:AC1209</xm:f>
              <xm:sqref>AG1209</xm:sqref>
            </x14:sparkline>
            <x14:sparkline>
              <xm:f>State!P1210:AC1210</xm:f>
              <xm:sqref>AG1210</xm:sqref>
            </x14:sparkline>
            <x14:sparkline>
              <xm:f>State!P1211:AC1211</xm:f>
              <xm:sqref>AG1211</xm:sqref>
            </x14:sparkline>
            <x14:sparkline>
              <xm:f>State!P1212:AC1212</xm:f>
              <xm:sqref>AG1212</xm:sqref>
            </x14:sparkline>
            <x14:sparkline>
              <xm:f>State!P1213:AC1213</xm:f>
              <xm:sqref>AG1213</xm:sqref>
            </x14:sparkline>
            <x14:sparkline>
              <xm:f>State!P1214:AC1214</xm:f>
              <xm:sqref>AG1214</xm:sqref>
            </x14:sparkline>
            <x14:sparkline>
              <xm:f>State!P1215:AC1215</xm:f>
              <xm:sqref>AG1215</xm:sqref>
            </x14:sparkline>
            <x14:sparkline>
              <xm:f>State!P1216:AC1216</xm:f>
              <xm:sqref>AG1216</xm:sqref>
            </x14:sparkline>
            <x14:sparkline>
              <xm:f>State!P1217:AC1217</xm:f>
              <xm:sqref>AG1217</xm:sqref>
            </x14:sparkline>
            <x14:sparkline>
              <xm:f>State!P1218:AC1218</xm:f>
              <xm:sqref>AG1218</xm:sqref>
            </x14:sparkline>
            <x14:sparkline>
              <xm:f>State!P1219:AC1219</xm:f>
              <xm:sqref>AG1219</xm:sqref>
            </x14:sparkline>
            <x14:sparkline>
              <xm:f>State!P1220:AC1220</xm:f>
              <xm:sqref>AG1220</xm:sqref>
            </x14:sparkline>
            <x14:sparkline>
              <xm:f>State!P1221:AC1221</xm:f>
              <xm:sqref>AG1221</xm:sqref>
            </x14:sparkline>
            <x14:sparkline>
              <xm:f>State!P1222:AC1222</xm:f>
              <xm:sqref>AG1222</xm:sqref>
            </x14:sparkline>
            <x14:sparkline>
              <xm:f>State!P1223:AC1223</xm:f>
              <xm:sqref>AG1223</xm:sqref>
            </x14:sparkline>
            <x14:sparkline>
              <xm:f>State!P1224:AC1224</xm:f>
              <xm:sqref>AG1224</xm:sqref>
            </x14:sparkline>
            <x14:sparkline>
              <xm:f>State!P1225:AC1225</xm:f>
              <xm:sqref>AG1225</xm:sqref>
            </x14:sparkline>
            <x14:sparkline>
              <xm:f>State!P1226:AC1226</xm:f>
              <xm:sqref>AG1226</xm:sqref>
            </x14:sparkline>
            <x14:sparkline>
              <xm:f>State!P1227:AC1227</xm:f>
              <xm:sqref>AG1227</xm:sqref>
            </x14:sparkline>
            <x14:sparkline>
              <xm:f>State!P1228:AC1228</xm:f>
              <xm:sqref>AG1228</xm:sqref>
            </x14:sparkline>
            <x14:sparkline>
              <xm:f>State!P1229:AC1229</xm:f>
              <xm:sqref>AG1229</xm:sqref>
            </x14:sparkline>
            <x14:sparkline>
              <xm:f>State!P1230:AC1230</xm:f>
              <xm:sqref>AG1230</xm:sqref>
            </x14:sparkline>
            <x14:sparkline>
              <xm:f>State!P1231:AC1231</xm:f>
              <xm:sqref>AG1231</xm:sqref>
            </x14:sparkline>
            <x14:sparkline>
              <xm:f>State!P1232:AC1232</xm:f>
              <xm:sqref>AG1232</xm:sqref>
            </x14:sparkline>
            <x14:sparkline>
              <xm:f>State!P1233:AC1233</xm:f>
              <xm:sqref>AG1233</xm:sqref>
            </x14:sparkline>
            <x14:sparkline>
              <xm:f>State!P1234:AC1234</xm:f>
              <xm:sqref>AG1234</xm:sqref>
            </x14:sparkline>
            <x14:sparkline>
              <xm:f>State!P1235:AC1235</xm:f>
              <xm:sqref>AG1235</xm:sqref>
            </x14:sparkline>
            <x14:sparkline>
              <xm:f>State!P1236:AC1236</xm:f>
              <xm:sqref>AG1236</xm:sqref>
            </x14:sparkline>
            <x14:sparkline>
              <xm:f>State!P1237:AC1237</xm:f>
              <xm:sqref>AG1237</xm:sqref>
            </x14:sparkline>
            <x14:sparkline>
              <xm:f>State!P1238:AC1238</xm:f>
              <xm:sqref>AG1238</xm:sqref>
            </x14:sparkline>
            <x14:sparkline>
              <xm:f>State!P1239:AC1239</xm:f>
              <xm:sqref>AG1239</xm:sqref>
            </x14:sparkline>
            <x14:sparkline>
              <xm:f>State!P1240:AC1240</xm:f>
              <xm:sqref>AG1240</xm:sqref>
            </x14:sparkline>
            <x14:sparkline>
              <xm:f>State!P1241:AC1241</xm:f>
              <xm:sqref>AG1241</xm:sqref>
            </x14:sparkline>
            <x14:sparkline>
              <xm:f>State!P1242:AC1242</xm:f>
              <xm:sqref>AG1242</xm:sqref>
            </x14:sparkline>
            <x14:sparkline>
              <xm:f>State!P1243:AC1243</xm:f>
              <xm:sqref>AG1243</xm:sqref>
            </x14:sparkline>
            <x14:sparkline>
              <xm:f>State!P1244:AC1244</xm:f>
              <xm:sqref>AG1244</xm:sqref>
            </x14:sparkline>
            <x14:sparkline>
              <xm:f>State!P1245:AC1245</xm:f>
              <xm:sqref>AG1245</xm:sqref>
            </x14:sparkline>
            <x14:sparkline>
              <xm:f>State!P1246:AC1246</xm:f>
              <xm:sqref>AG1246</xm:sqref>
            </x14:sparkline>
            <x14:sparkline>
              <xm:f>State!P1247:AC1247</xm:f>
              <xm:sqref>AG1247</xm:sqref>
            </x14:sparkline>
            <x14:sparkline>
              <xm:f>State!P1248:AC1248</xm:f>
              <xm:sqref>AG1248</xm:sqref>
            </x14:sparkline>
            <x14:sparkline>
              <xm:f>State!P1249:AC1249</xm:f>
              <xm:sqref>AG1249</xm:sqref>
            </x14:sparkline>
            <x14:sparkline>
              <xm:f>State!P1250:AC1250</xm:f>
              <xm:sqref>AG1250</xm:sqref>
            </x14:sparkline>
            <x14:sparkline>
              <xm:f>State!P1251:AC1251</xm:f>
              <xm:sqref>AG1251</xm:sqref>
            </x14:sparkline>
            <x14:sparkline>
              <xm:f>State!P1252:AC1252</xm:f>
              <xm:sqref>AG1252</xm:sqref>
            </x14:sparkline>
            <x14:sparkline>
              <xm:f>State!P1253:AC1253</xm:f>
              <xm:sqref>AG1253</xm:sqref>
            </x14:sparkline>
            <x14:sparkline>
              <xm:f>State!P1254:AC1254</xm:f>
              <xm:sqref>AG1254</xm:sqref>
            </x14:sparkline>
            <x14:sparkline>
              <xm:f>State!P1255:AC1255</xm:f>
              <xm:sqref>AG1255</xm:sqref>
            </x14:sparkline>
            <x14:sparkline>
              <xm:f>State!P1256:AC1256</xm:f>
              <xm:sqref>AG1256</xm:sqref>
            </x14:sparkline>
            <x14:sparkline>
              <xm:f>State!P1257:AC1257</xm:f>
              <xm:sqref>AG1257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B380"/>
  <sheetViews>
    <sheetView showGridLines="0" tabSelected="1" zoomScale="90" zoomScaleNormal="90" workbookViewId="0">
      <pane xSplit="15" ySplit="4" topLeftCell="AK10" activePane="bottomRight" state="frozen"/>
      <selection pane="topRight" activeCell="P1" sqref="P1"/>
      <selection pane="bottomLeft" activeCell="A5" sqref="A5"/>
      <selection pane="bottomRight" activeCell="A28" sqref="A28:XFD28"/>
    </sheetView>
  </sheetViews>
  <sheetFormatPr defaultColWidth="9.1796875" defaultRowHeight="14.5" x14ac:dyDescent="0.35"/>
  <cols>
    <col min="1" max="1" width="3" style="14" customWidth="1"/>
    <col min="2" max="3" width="9.1796875" style="14"/>
    <col min="4" max="4" width="7.1796875" style="14" customWidth="1"/>
    <col min="5" max="5" width="9.1796875" style="14"/>
    <col min="6" max="6" width="16.36328125" style="14" customWidth="1"/>
    <col min="7" max="7" width="13.1796875" style="14" customWidth="1"/>
    <col min="8" max="8" width="41.81640625" style="15" customWidth="1"/>
    <col min="9" max="9" width="15.6328125" style="14" bestFit="1" customWidth="1"/>
    <col min="10" max="10" width="12.6328125" style="14" bestFit="1" customWidth="1"/>
    <col min="11" max="11" width="12.6328125" style="16" customWidth="1"/>
    <col min="12" max="12" width="12.6328125" style="36" customWidth="1"/>
    <col min="13" max="13" width="12.6328125" style="17" customWidth="1"/>
    <col min="14" max="14" width="9.1796875" style="14"/>
    <col min="15" max="15" width="10.453125" style="14" customWidth="1"/>
    <col min="16" max="16" width="9.6328125" style="14" bestFit="1" customWidth="1"/>
    <col min="17" max="17" width="10.36328125" style="14" customWidth="1"/>
    <col min="18" max="23" width="9.6328125" style="14" bestFit="1" customWidth="1"/>
    <col min="24" max="24" width="10.453125" style="14" bestFit="1" customWidth="1"/>
    <col min="25" max="25" width="9.6328125" style="14" bestFit="1" customWidth="1"/>
    <col min="26" max="26" width="12.1796875" style="14" bestFit="1" customWidth="1"/>
    <col min="27" max="28" width="9.6328125" style="14" bestFit="1" customWidth="1"/>
    <col min="29" max="30" width="9.1796875" style="14"/>
    <col min="31" max="32" width="16" style="14" customWidth="1"/>
    <col min="33" max="33" width="11.453125" style="14" bestFit="1" customWidth="1"/>
    <col min="34" max="34" width="14.6328125" style="14" bestFit="1" customWidth="1"/>
    <col min="35" max="35" width="14.1796875" style="14" bestFit="1" customWidth="1"/>
    <col min="36" max="38" width="14.1796875" style="15" customWidth="1"/>
    <col min="39" max="39" width="40" style="14" customWidth="1"/>
    <col min="40" max="40" width="33.81640625" style="30" customWidth="1"/>
    <col min="41" max="41" width="9.1796875" style="32"/>
    <col min="73" max="73" width="9.1796875" style="33"/>
    <col min="74" max="16384" width="9.1796875" style="14"/>
  </cols>
  <sheetData>
    <row r="1" spans="1:184" x14ac:dyDescent="0.35">
      <c r="A1"/>
      <c r="B1"/>
      <c r="C1"/>
      <c r="D1"/>
      <c r="E1"/>
      <c r="F1"/>
      <c r="G1"/>
      <c r="H1"/>
      <c r="I1"/>
      <c r="J1"/>
      <c r="K1"/>
      <c r="L1"/>
      <c r="M1"/>
      <c r="N1"/>
      <c r="O1"/>
      <c r="P1"/>
      <c r="Q1"/>
      <c r="R1"/>
      <c r="S1"/>
      <c r="T1"/>
      <c r="U1"/>
      <c r="V1"/>
      <c r="W1"/>
      <c r="X1"/>
      <c r="Y1"/>
      <c r="Z1"/>
      <c r="AA1"/>
      <c r="AB1"/>
      <c r="AC1"/>
      <c r="AD1"/>
      <c r="AE1"/>
      <c r="AF1"/>
      <c r="AG1"/>
      <c r="AH1"/>
      <c r="AI1"/>
      <c r="AJ1"/>
      <c r="AK1"/>
      <c r="AL1"/>
      <c r="AM1"/>
      <c r="AN1"/>
      <c r="AO1"/>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18"/>
    </row>
    <row r="2" spans="1:184" ht="18.5" x14ac:dyDescent="0.45">
      <c r="A2"/>
      <c r="B2" s="29" t="s">
        <v>137</v>
      </c>
      <c r="C2"/>
      <c r="D2"/>
      <c r="E2"/>
      <c r="F2"/>
      <c r="G2"/>
      <c r="H2"/>
      <c r="I2"/>
      <c r="J2"/>
      <c r="K2"/>
      <c r="L2"/>
      <c r="M2"/>
      <c r="N2"/>
      <c r="O2"/>
      <c r="P2"/>
      <c r="Q2"/>
      <c r="R2"/>
      <c r="S2"/>
      <c r="T2"/>
      <c r="U2"/>
      <c r="V2"/>
      <c r="W2"/>
      <c r="X2"/>
      <c r="Y2"/>
      <c r="Z2"/>
      <c r="AA2"/>
      <c r="AB2"/>
      <c r="AC2"/>
      <c r="AD2"/>
      <c r="AE2"/>
      <c r="AF2"/>
      <c r="AG2"/>
      <c r="AH2"/>
      <c r="AI2"/>
      <c r="AJ2"/>
      <c r="AK2"/>
      <c r="AL2"/>
      <c r="AM2"/>
      <c r="AN2"/>
      <c r="AO2"/>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18"/>
    </row>
    <row r="3" spans="1:184" ht="15" thickBot="1" x14ac:dyDescent="0.4">
      <c r="A3"/>
      <c r="B3"/>
      <c r="C3"/>
      <c r="D3"/>
      <c r="E3"/>
      <c r="F3"/>
      <c r="G3"/>
      <c r="H3"/>
      <c r="I3"/>
      <c r="J3"/>
      <c r="K3"/>
      <c r="L3"/>
      <c r="M3"/>
      <c r="N3"/>
      <c r="O3"/>
      <c r="P3"/>
      <c r="Q3"/>
      <c r="R3"/>
      <c r="S3"/>
      <c r="T3"/>
      <c r="U3"/>
      <c r="V3"/>
      <c r="W3"/>
      <c r="X3" s="182"/>
      <c r="Y3"/>
      <c r="Z3"/>
      <c r="AA3"/>
      <c r="AB3"/>
      <c r="AC3"/>
      <c r="AD3"/>
      <c r="AE3"/>
      <c r="AF3"/>
      <c r="AG3"/>
      <c r="AH3"/>
      <c r="AI3"/>
      <c r="AJ3"/>
      <c r="AK3"/>
      <c r="AL3"/>
      <c r="AM3"/>
      <c r="AN3"/>
      <c r="AO3"/>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18"/>
    </row>
    <row r="4" spans="1:184" s="13" customFormat="1" ht="43.5" x14ac:dyDescent="0.35">
      <c r="A4"/>
      <c r="B4" s="68" t="s">
        <v>29</v>
      </c>
      <c r="C4" s="69" t="s">
        <v>30</v>
      </c>
      <c r="D4" s="69" t="s">
        <v>31</v>
      </c>
      <c r="E4" s="69" t="s">
        <v>32</v>
      </c>
      <c r="F4" s="69" t="s">
        <v>33</v>
      </c>
      <c r="G4" s="69" t="s">
        <v>34</v>
      </c>
      <c r="H4" s="70" t="s">
        <v>35</v>
      </c>
      <c r="I4" s="69" t="s">
        <v>36</v>
      </c>
      <c r="J4" s="69" t="s">
        <v>37</v>
      </c>
      <c r="K4" s="71" t="s">
        <v>38</v>
      </c>
      <c r="L4" s="72" t="s">
        <v>39</v>
      </c>
      <c r="M4" s="73" t="s">
        <v>40</v>
      </c>
      <c r="N4" s="70" t="s">
        <v>41</v>
      </c>
      <c r="O4" s="70" t="s">
        <v>42</v>
      </c>
      <c r="P4" s="69">
        <v>2007</v>
      </c>
      <c r="Q4" s="69">
        <v>2008</v>
      </c>
      <c r="R4" s="69">
        <v>2009</v>
      </c>
      <c r="S4" s="69">
        <v>2010</v>
      </c>
      <c r="T4" s="69">
        <v>2011</v>
      </c>
      <c r="U4" s="69">
        <v>2012</v>
      </c>
      <c r="V4" s="69">
        <v>2013</v>
      </c>
      <c r="W4" s="69">
        <v>2014</v>
      </c>
      <c r="X4" s="69">
        <v>2015</v>
      </c>
      <c r="Y4" s="69">
        <v>2016</v>
      </c>
      <c r="Z4" s="69">
        <v>2017</v>
      </c>
      <c r="AA4" s="69">
        <v>2018</v>
      </c>
      <c r="AB4" s="69">
        <v>2019</v>
      </c>
      <c r="AC4" s="69">
        <v>2020</v>
      </c>
      <c r="AD4" s="69" t="s">
        <v>43</v>
      </c>
      <c r="AE4" s="70" t="s">
        <v>44</v>
      </c>
      <c r="AF4" s="70" t="s">
        <v>45</v>
      </c>
      <c r="AG4" s="69" t="s">
        <v>46</v>
      </c>
      <c r="AH4" s="69" t="s">
        <v>47</v>
      </c>
      <c r="AI4" s="69" t="s">
        <v>48</v>
      </c>
      <c r="AJ4" s="70" t="s">
        <v>49</v>
      </c>
      <c r="AK4" s="70" t="s">
        <v>50</v>
      </c>
      <c r="AL4" s="70" t="s">
        <v>51</v>
      </c>
      <c r="AM4" s="70" t="s">
        <v>52</v>
      </c>
      <c r="AN4" s="74" t="s">
        <v>16</v>
      </c>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126"/>
    </row>
    <row r="5" spans="1:184" s="15" customFormat="1" x14ac:dyDescent="0.35">
      <c r="A5"/>
      <c r="B5" s="88"/>
      <c r="C5" s="89"/>
      <c r="D5" s="90">
        <v>10</v>
      </c>
      <c r="E5" s="91" t="s">
        <v>12</v>
      </c>
      <c r="F5" s="91" t="s">
        <v>138</v>
      </c>
      <c r="G5" s="91" t="s">
        <v>139</v>
      </c>
      <c r="H5" s="91" t="s">
        <v>140</v>
      </c>
      <c r="I5" s="91" t="s">
        <v>141</v>
      </c>
      <c r="J5" s="91" t="s">
        <v>20</v>
      </c>
      <c r="K5" s="16">
        <v>6</v>
      </c>
      <c r="L5" s="36" t="s">
        <v>142</v>
      </c>
      <c r="M5" s="17">
        <v>12</v>
      </c>
      <c r="N5" s="91"/>
      <c r="O5" s="91">
        <f t="shared" ref="O5:O46" si="0">IF(AE5="No Data",0,1)</f>
        <v>1</v>
      </c>
      <c r="P5" s="91"/>
      <c r="Q5" s="91"/>
      <c r="R5" s="91"/>
      <c r="S5" s="91"/>
      <c r="T5" s="91"/>
      <c r="U5" s="91">
        <v>12</v>
      </c>
      <c r="V5" s="91">
        <v>12</v>
      </c>
      <c r="W5" s="91">
        <v>12</v>
      </c>
      <c r="X5" s="91">
        <v>8</v>
      </c>
      <c r="Y5" s="91">
        <v>8</v>
      </c>
      <c r="Z5" s="91">
        <v>8</v>
      </c>
      <c r="AA5" s="91">
        <v>8</v>
      </c>
      <c r="AB5" s="91">
        <v>8</v>
      </c>
      <c r="AC5" s="91">
        <v>8</v>
      </c>
      <c r="AD5" s="91">
        <f>IF(AC5&lt;&gt;"",$AC$4,IF(AB5&lt;&gt;"",$AB$4,IF(AA5&lt;&gt;"",$AA$4,IF(Z5&lt;&gt;"",$Z$4,IF(Y5&lt;&gt;"",$Y$4,IF(X5&lt;&gt;"",$X$4,IF(W5&lt;&gt;"",$W$4,IF(V5&lt;&gt;"",$V$4,IF(U5&lt;&gt;"",$U$4,IF(T5&lt;&gt;"",$T$4,IF(S5&lt;&gt;"",$S$4,IF(R5&lt;&gt;"",$R$4,IF(Q5&lt;&gt;"",$Q$4,IF(P5&lt;&gt;"",$P$4,"NA"))))))))))))))</f>
        <v>2020</v>
      </c>
      <c r="AE5" s="91">
        <f>IF(AC5&lt;&gt;"",AC5,IF(AB5&lt;&gt;"",AB5,IF(AA5&lt;&gt;"",AA5,IF(Z5&lt;&gt;"",Z5,IF(Y5&lt;&gt;"",Y5,IF(X5&lt;&gt;"",X5,IF(W5&lt;&gt;"",W5,IF(V5&lt;&gt;"",V5,IF(U5&lt;&gt;"",U5,IF(T5&lt;&gt;"",T5,IF(S5&lt;&gt;"",S5,IF(R5&lt;&gt;"",R5,IF(Q5&lt;&gt;"",Q5,IF(P5&lt;&gt;"",P5,"No Data"))))))))))))))</f>
        <v>8</v>
      </c>
      <c r="AF5" s="91" t="str">
        <f t="shared" ref="AF5:AF57" si="1">IF(AE5="No Data","No Flag",IF(AE5&gt;M5,"RED",IF(AE5&lt;K5,"GREEN","YELLOW")))</f>
        <v>YELLOW</v>
      </c>
      <c r="AG5" s="91"/>
      <c r="AH5" s="91"/>
      <c r="AI5" s="91"/>
      <c r="AJ5" s="96"/>
      <c r="AK5" s="96"/>
      <c r="AL5" s="96"/>
      <c r="AM5" s="91" t="s">
        <v>637</v>
      </c>
      <c r="AN5" s="97" t="s">
        <v>143</v>
      </c>
      <c r="AO5"/>
      <c r="AP5"/>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104"/>
    </row>
    <row r="6" spans="1:184" s="15" customFormat="1" x14ac:dyDescent="0.35">
      <c r="A6"/>
      <c r="B6" s="88"/>
      <c r="C6" s="89"/>
      <c r="D6" s="90">
        <v>10.1</v>
      </c>
      <c r="E6" s="91" t="s">
        <v>12</v>
      </c>
      <c r="F6" s="91" t="s">
        <v>138</v>
      </c>
      <c r="G6" s="91" t="s">
        <v>139</v>
      </c>
      <c r="H6" s="91" t="s">
        <v>144</v>
      </c>
      <c r="I6" s="91" t="s">
        <v>83</v>
      </c>
      <c r="J6" s="91" t="s">
        <v>21</v>
      </c>
      <c r="K6" s="37">
        <v>0.2</v>
      </c>
      <c r="L6" s="36" t="s">
        <v>145</v>
      </c>
      <c r="M6" s="40">
        <v>0.3</v>
      </c>
      <c r="N6" s="91"/>
      <c r="O6" s="91">
        <f t="shared" si="0"/>
        <v>1</v>
      </c>
      <c r="P6" s="91"/>
      <c r="Q6" s="91"/>
      <c r="R6" s="91"/>
      <c r="S6" s="91"/>
      <c r="T6" s="91"/>
      <c r="U6" s="192">
        <v>1.7000000000000001E-2</v>
      </c>
      <c r="V6" s="193">
        <v>2.1999999999999999E-2</v>
      </c>
      <c r="W6" s="190">
        <v>2.3E-2</v>
      </c>
      <c r="X6" s="193">
        <v>3.3700000000000001E-2</v>
      </c>
      <c r="Y6" s="190">
        <v>3.9E-2</v>
      </c>
      <c r="Z6" s="190">
        <v>4.02E-2</v>
      </c>
      <c r="AA6" s="193">
        <v>0.04</v>
      </c>
      <c r="AB6" s="190">
        <v>4.1300000000000003E-2</v>
      </c>
      <c r="AC6" s="193">
        <v>4.4499999999999998E-2</v>
      </c>
      <c r="AD6" s="91">
        <f t="shared" ref="AD6:AD69" si="2">IF(AC6&lt;&gt;"",$AC$4,IF(AB6&lt;&gt;"",$AB$4,IF(AA6&lt;&gt;"",$AA$4,IF(Z6&lt;&gt;"",$Z$4,IF(Y6&lt;&gt;"",$Y$4,IF(X6&lt;&gt;"",$X$4,IF(W6&lt;&gt;"",$W$4,IF(V6&lt;&gt;"",$V$4,IF(U6&lt;&gt;"",$U$4,IF(T6&lt;&gt;"",$T$4,IF(S6&lt;&gt;"",$S$4,IF(R6&lt;&gt;"",$R$4,IF(Q6&lt;&gt;"",$Q$4,IF(P6&lt;&gt;"",$P$4,"NA"))))))))))))))</f>
        <v>2020</v>
      </c>
      <c r="AE6" s="91">
        <f>IF(AC6&lt;&gt;"",AC6,IF(AB6&lt;&gt;"",AB6,IF(AA6&lt;&gt;"",AA6,IF(Z6&lt;&gt;"",Z6,IF(Y6&lt;&gt;"",Y6,IF(X6&lt;&gt;"",X6,IF(W6&lt;&gt;"",W6,IF(V6&lt;&gt;"",V6,IF(U6&lt;&gt;"",U6,IF(T6&lt;&gt;"",T6,IF(S6&lt;&gt;"",S6,IF(R6&lt;&gt;"",R6,IF(Q6&lt;&gt;"",Q6,IF(P6&lt;&gt;"",P6,"No Data"))))))))))))))</f>
        <v>4.4499999999999998E-2</v>
      </c>
      <c r="AF6" s="91" t="str">
        <f t="shared" si="1"/>
        <v>GREEN</v>
      </c>
      <c r="AG6" s="91"/>
      <c r="AH6" s="91"/>
      <c r="AI6" s="91"/>
      <c r="AJ6" s="96"/>
      <c r="AK6" s="96"/>
      <c r="AL6" s="96"/>
      <c r="AM6" s="91" t="s">
        <v>146</v>
      </c>
      <c r="AN6" s="97" t="s">
        <v>638</v>
      </c>
      <c r="AO6"/>
      <c r="AP6"/>
      <c r="AQ6"/>
      <c r="AR6"/>
      <c r="AS6"/>
      <c r="AT6"/>
      <c r="AU6"/>
      <c r="AV6"/>
      <c r="AW6"/>
      <c r="AX6"/>
      <c r="AY6"/>
      <c r="AZ6"/>
      <c r="BA6"/>
      <c r="BB6"/>
      <c r="BC6"/>
      <c r="BD6"/>
      <c r="BE6"/>
      <c r="BF6"/>
      <c r="BG6"/>
      <c r="BH6"/>
      <c r="BI6"/>
      <c r="BJ6"/>
      <c r="BK6"/>
      <c r="BL6"/>
      <c r="BM6"/>
      <c r="BN6"/>
      <c r="BO6"/>
      <c r="BP6"/>
      <c r="BQ6"/>
      <c r="BR6"/>
      <c r="BS6"/>
      <c r="BT6"/>
      <c r="BU6" s="84"/>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104"/>
    </row>
    <row r="7" spans="1:184" s="15" customFormat="1" x14ac:dyDescent="0.35">
      <c r="A7"/>
      <c r="B7" s="88"/>
      <c r="C7" s="89"/>
      <c r="D7" s="90">
        <v>10.199999999999999</v>
      </c>
      <c r="E7" s="91" t="s">
        <v>12</v>
      </c>
      <c r="F7" s="91" t="s">
        <v>138</v>
      </c>
      <c r="G7" s="91" t="s">
        <v>139</v>
      </c>
      <c r="H7" s="91" t="s">
        <v>147</v>
      </c>
      <c r="I7" s="91" t="s">
        <v>148</v>
      </c>
      <c r="J7" s="91" t="s">
        <v>21</v>
      </c>
      <c r="K7" s="16">
        <v>6</v>
      </c>
      <c r="L7" s="36">
        <v>5</v>
      </c>
      <c r="M7" s="17">
        <v>4</v>
      </c>
      <c r="N7" s="91"/>
      <c r="O7" s="91">
        <f t="shared" si="0"/>
        <v>1</v>
      </c>
      <c r="P7" s="91"/>
      <c r="Q7" s="91">
        <v>2</v>
      </c>
      <c r="R7" s="91"/>
      <c r="S7" s="91"/>
      <c r="T7" s="91"/>
      <c r="U7" s="143"/>
      <c r="V7" s="91">
        <v>3</v>
      </c>
      <c r="W7" s="91">
        <v>4</v>
      </c>
      <c r="X7" s="91">
        <v>4</v>
      </c>
      <c r="Y7" s="91">
        <v>4</v>
      </c>
      <c r="Z7" s="91">
        <v>4</v>
      </c>
      <c r="AA7" s="91">
        <v>4</v>
      </c>
      <c r="AB7" s="91">
        <v>4</v>
      </c>
      <c r="AC7" s="91">
        <v>4</v>
      </c>
      <c r="AD7" s="91">
        <f t="shared" si="2"/>
        <v>2020</v>
      </c>
      <c r="AE7" s="91">
        <f t="shared" ref="AE7:AE69" si="3">IF(AC7&lt;&gt;"",AC7,IF(AB7&lt;&gt;"",AB7,IF(AA7&lt;&gt;"",AA7,IF(Z7&lt;&gt;"",Z7,IF(Y7&lt;&gt;"",Y7,IF(X7&lt;&gt;"",X7,IF(W7&lt;&gt;"",W7,IF(V7&lt;&gt;"",V7,IF(U7&lt;&gt;"",U7,IF(T7&lt;&gt;"",T7,IF(S7&lt;&gt;"",S7,IF(R7&lt;&gt;"",R7,IF(Q7&lt;&gt;"",Q7,IF(P7&lt;&gt;"",P7,"No Data"))))))))))))))</f>
        <v>4</v>
      </c>
      <c r="AF7" s="91" t="str">
        <f>IF(AE7="No Data","No Flag",IF(AE7=M7,"RED",IF(AE7=K7,"GREEN","YELLOW")))</f>
        <v>RED</v>
      </c>
      <c r="AG7" s="91"/>
      <c r="AH7" s="91"/>
      <c r="AI7" s="91"/>
      <c r="AJ7" s="96"/>
      <c r="AK7" s="96"/>
      <c r="AL7" s="96"/>
      <c r="AM7" s="137" t="s">
        <v>708</v>
      </c>
      <c r="AN7" s="97" t="s">
        <v>707</v>
      </c>
      <c r="AO7"/>
      <c r="AP7"/>
      <c r="AQ7"/>
      <c r="AR7"/>
      <c r="AS7"/>
      <c r="AT7"/>
      <c r="AU7"/>
      <c r="AV7"/>
      <c r="AW7"/>
      <c r="AX7"/>
      <c r="AY7"/>
      <c r="AZ7"/>
      <c r="BA7"/>
      <c r="BB7"/>
      <c r="BC7"/>
      <c r="BD7"/>
      <c r="BE7"/>
      <c r="BF7"/>
      <c r="BG7"/>
      <c r="BH7"/>
      <c r="BI7"/>
      <c r="BJ7"/>
      <c r="BK7"/>
      <c r="BL7"/>
      <c r="BM7"/>
      <c r="BN7"/>
      <c r="BO7"/>
      <c r="BP7"/>
      <c r="BQ7"/>
      <c r="BR7"/>
      <c r="BS7"/>
      <c r="BT7"/>
      <c r="BU7"/>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row>
    <row r="8" spans="1:184" s="15" customFormat="1" x14ac:dyDescent="0.35">
      <c r="A8"/>
      <c r="B8" s="88"/>
      <c r="C8" s="89"/>
      <c r="D8" s="90">
        <v>10.3</v>
      </c>
      <c r="E8" s="91" t="s">
        <v>12</v>
      </c>
      <c r="F8" s="91" t="s">
        <v>138</v>
      </c>
      <c r="G8" s="91" t="s">
        <v>139</v>
      </c>
      <c r="H8" s="91" t="s">
        <v>149</v>
      </c>
      <c r="I8" s="91" t="s">
        <v>83</v>
      </c>
      <c r="J8" s="91" t="s">
        <v>21</v>
      </c>
      <c r="K8" s="37">
        <v>0.03</v>
      </c>
      <c r="L8" s="36" t="s">
        <v>150</v>
      </c>
      <c r="M8" s="40">
        <v>0.01</v>
      </c>
      <c r="N8" s="91"/>
      <c r="O8" s="91">
        <f t="shared" si="0"/>
        <v>1</v>
      </c>
      <c r="P8" s="91"/>
      <c r="Q8" s="91"/>
      <c r="R8" s="91"/>
      <c r="S8" s="91"/>
      <c r="T8" s="91"/>
      <c r="U8" s="181">
        <v>2.7124240816085898E-3</v>
      </c>
      <c r="V8" s="181">
        <v>2.4675965088821398E-3</v>
      </c>
      <c r="W8" s="181">
        <v>2.64844557226614E-3</v>
      </c>
      <c r="X8" s="181">
        <v>6.3352428509759499E-3</v>
      </c>
      <c r="Y8" s="181">
        <v>8.7433232804040601E-3</v>
      </c>
      <c r="Z8" s="181">
        <v>1.54126696895807E-2</v>
      </c>
      <c r="AA8" s="181">
        <v>2.3413386228183199E-2</v>
      </c>
      <c r="AB8" s="181">
        <v>3.2128514056224897E-2</v>
      </c>
      <c r="AC8" s="181">
        <v>4.0173362227037802E-2</v>
      </c>
      <c r="AD8" s="91">
        <f t="shared" si="2"/>
        <v>2020</v>
      </c>
      <c r="AE8" s="181">
        <f t="shared" si="3"/>
        <v>4.0173362227037802E-2</v>
      </c>
      <c r="AF8" s="91" t="str">
        <f>IF(AE8="No Data","No Flag",IF(AE8&lt;M8,"RED",IF(AE8&gt;K8,"GREEN","YELLOW")))</f>
        <v>GREEN</v>
      </c>
      <c r="AG8" s="91"/>
      <c r="AH8" s="91"/>
      <c r="AI8" s="91"/>
      <c r="AJ8" s="96"/>
      <c r="AK8" s="96"/>
      <c r="AL8" s="96"/>
      <c r="AM8" s="91" t="s">
        <v>146</v>
      </c>
      <c r="AN8" s="97"/>
      <c r="AO8"/>
      <c r="AP8"/>
      <c r="AQ8"/>
      <c r="AR8"/>
      <c r="AS8"/>
      <c r="AT8"/>
      <c r="AU8"/>
      <c r="AV8"/>
      <c r="AW8"/>
      <c r="AX8"/>
      <c r="AY8"/>
      <c r="AZ8"/>
      <c r="BA8"/>
      <c r="BB8"/>
      <c r="BC8"/>
      <c r="BD8"/>
      <c r="BE8"/>
      <c r="BF8"/>
      <c r="BG8"/>
      <c r="BH8"/>
      <c r="BI8"/>
      <c r="BJ8"/>
      <c r="BK8"/>
      <c r="BL8"/>
      <c r="BM8"/>
      <c r="BN8"/>
      <c r="BO8"/>
      <c r="BP8"/>
      <c r="BQ8"/>
      <c r="BR8"/>
      <c r="BS8"/>
      <c r="BT8"/>
      <c r="BU8"/>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row>
    <row r="9" spans="1:184" s="15" customFormat="1" x14ac:dyDescent="0.35">
      <c r="A9"/>
      <c r="B9" s="88"/>
      <c r="C9" s="89"/>
      <c r="D9" s="90">
        <v>11</v>
      </c>
      <c r="E9" s="91" t="s">
        <v>12</v>
      </c>
      <c r="F9" s="91" t="s">
        <v>138</v>
      </c>
      <c r="G9" s="91" t="s">
        <v>151</v>
      </c>
      <c r="H9" s="91" t="s">
        <v>152</v>
      </c>
      <c r="I9" s="91" t="s">
        <v>153</v>
      </c>
      <c r="J9" s="91" t="s">
        <v>20</v>
      </c>
      <c r="K9" s="37">
        <v>0.3</v>
      </c>
      <c r="L9" s="36" t="s">
        <v>154</v>
      </c>
      <c r="M9" s="40">
        <v>0.5</v>
      </c>
      <c r="N9" s="91"/>
      <c r="O9" s="91">
        <f t="shared" si="0"/>
        <v>1</v>
      </c>
      <c r="P9" s="91"/>
      <c r="Q9" s="91"/>
      <c r="R9" s="91"/>
      <c r="S9" s="91"/>
      <c r="T9" s="91"/>
      <c r="U9" s="91">
        <v>50</v>
      </c>
      <c r="V9" s="91"/>
      <c r="W9" s="91"/>
      <c r="X9" s="91"/>
      <c r="Y9" s="91">
        <v>39.799999999999997</v>
      </c>
      <c r="Z9" s="91"/>
      <c r="AA9" s="91"/>
      <c r="AB9" s="91"/>
      <c r="AC9" s="91"/>
      <c r="AD9" s="91">
        <f t="shared" si="2"/>
        <v>2016</v>
      </c>
      <c r="AE9" s="91">
        <f>IF(AC9&lt;&gt;"",AC9,IF(AB9&lt;&gt;"",AB9,IF(AA9&lt;&gt;"",AA9,IF(Z9&lt;&gt;"",Z9,IF(Y9&lt;&gt;"",Y9,IF(X9&lt;&gt;"",X9,IF(W9&lt;&gt;"",W9,IF(V9&lt;&gt;"",V9,IF(U9&lt;&gt;"",U9,IF(T9&lt;&gt;"",T9,IF(S9&lt;&gt;"",S9,IF(R9&lt;&gt;"",R9,IF(Q9&lt;&gt;"",Q9,IF(P9&lt;&gt;"",P9,"No Data"))))))))))))))</f>
        <v>39.799999999999997</v>
      </c>
      <c r="AF9" s="91" t="str">
        <f t="shared" si="1"/>
        <v>RED</v>
      </c>
      <c r="AG9" s="91"/>
      <c r="AH9" s="91"/>
      <c r="AI9" s="91"/>
      <c r="AJ9" s="96"/>
      <c r="AK9" s="96"/>
      <c r="AL9" s="96"/>
      <c r="AM9" s="91" t="s">
        <v>155</v>
      </c>
      <c r="AN9" s="149" t="s">
        <v>156</v>
      </c>
      <c r="AO9" s="153" t="s">
        <v>123</v>
      </c>
      <c r="AP9"/>
      <c r="AQ9"/>
      <c r="AR9"/>
      <c r="AS9"/>
      <c r="AT9"/>
      <c r="AU9"/>
      <c r="AV9"/>
      <c r="AW9"/>
      <c r="AX9"/>
      <c r="AY9"/>
      <c r="AZ9"/>
      <c r="BA9"/>
      <c r="BB9"/>
      <c r="BC9"/>
      <c r="BD9"/>
      <c r="BE9"/>
      <c r="BF9"/>
      <c r="BG9"/>
      <c r="BH9"/>
      <c r="BI9"/>
      <c r="BJ9"/>
      <c r="BK9"/>
      <c r="BL9"/>
      <c r="BM9"/>
      <c r="BN9"/>
      <c r="BO9"/>
      <c r="BP9"/>
      <c r="BQ9"/>
      <c r="BR9"/>
      <c r="BS9"/>
      <c r="BT9"/>
      <c r="BU9"/>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row>
    <row r="10" spans="1:184" s="15" customFormat="1" x14ac:dyDescent="0.35">
      <c r="A10"/>
      <c r="B10" s="88"/>
      <c r="C10" s="89"/>
      <c r="D10" s="90">
        <v>11.1</v>
      </c>
      <c r="E10" s="91" t="s">
        <v>12</v>
      </c>
      <c r="F10" s="91" t="s">
        <v>138</v>
      </c>
      <c r="G10" s="91" t="s">
        <v>151</v>
      </c>
      <c r="H10" s="91" t="s">
        <v>157</v>
      </c>
      <c r="I10" s="91" t="s">
        <v>83</v>
      </c>
      <c r="J10" s="91" t="s">
        <v>21</v>
      </c>
      <c r="K10" s="37">
        <v>0.3</v>
      </c>
      <c r="L10" s="36" t="s">
        <v>154</v>
      </c>
      <c r="M10" s="40">
        <v>0.5</v>
      </c>
      <c r="N10" s="91"/>
      <c r="O10" s="91">
        <f t="shared" si="0"/>
        <v>0</v>
      </c>
      <c r="P10" s="91"/>
      <c r="Q10" s="91"/>
      <c r="R10" s="91"/>
      <c r="S10" s="91"/>
      <c r="T10" s="91"/>
      <c r="U10" s="91"/>
      <c r="V10" s="91"/>
      <c r="W10" s="91"/>
      <c r="X10" s="91"/>
      <c r="Y10" s="91"/>
      <c r="Z10" s="91"/>
      <c r="AA10" s="91"/>
      <c r="AB10" s="91"/>
      <c r="AC10" s="91"/>
      <c r="AD10" s="91" t="str">
        <f t="shared" si="2"/>
        <v>NA</v>
      </c>
      <c r="AE10" s="91" t="str">
        <f t="shared" si="3"/>
        <v>No Data</v>
      </c>
      <c r="AF10" s="91" t="str">
        <f t="shared" si="1"/>
        <v>No Flag</v>
      </c>
      <c r="AG10" s="91"/>
      <c r="AH10" s="91"/>
      <c r="AI10" s="91"/>
      <c r="AJ10" s="96"/>
      <c r="AK10" s="96"/>
      <c r="AL10" s="96"/>
      <c r="AM10" s="91"/>
      <c r="AN10" s="97"/>
      <c r="AO10"/>
      <c r="AP10"/>
      <c r="AQ10"/>
      <c r="AR10"/>
      <c r="AS10"/>
      <c r="AT10"/>
      <c r="AU10"/>
      <c r="AV10"/>
      <c r="AW10"/>
      <c r="AX10"/>
      <c r="AY10"/>
      <c r="AZ10"/>
      <c r="BA10"/>
      <c r="BB10"/>
      <c r="BC10"/>
      <c r="BD10"/>
      <c r="BE10"/>
      <c r="BF10"/>
      <c r="BG10"/>
      <c r="BH10"/>
      <c r="BI10"/>
      <c r="BJ10"/>
      <c r="BK10"/>
      <c r="BL10"/>
      <c r="BM10"/>
      <c r="BN10"/>
      <c r="BO10"/>
      <c r="BP10"/>
      <c r="BQ10"/>
      <c r="BR10"/>
      <c r="BS10"/>
      <c r="BT10"/>
      <c r="BU10"/>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row>
    <row r="11" spans="1:184" s="15" customFormat="1" x14ac:dyDescent="0.35">
      <c r="A11"/>
      <c r="B11" s="88"/>
      <c r="C11" s="89"/>
      <c r="D11" s="90">
        <v>11.2</v>
      </c>
      <c r="E11" s="91" t="s">
        <v>12</v>
      </c>
      <c r="F11" s="91" t="s">
        <v>138</v>
      </c>
      <c r="G11" s="91" t="s">
        <v>151</v>
      </c>
      <c r="H11" s="91" t="s">
        <v>158</v>
      </c>
      <c r="I11" s="91" t="s">
        <v>159</v>
      </c>
      <c r="J11" s="91" t="s">
        <v>21</v>
      </c>
      <c r="K11" s="16">
        <v>0.3</v>
      </c>
      <c r="L11" s="36" t="s">
        <v>160</v>
      </c>
      <c r="M11" s="17">
        <v>0.4</v>
      </c>
      <c r="N11" s="91"/>
      <c r="O11" s="91">
        <f t="shared" si="0"/>
        <v>1</v>
      </c>
      <c r="P11" s="91"/>
      <c r="Q11" s="91"/>
      <c r="R11" s="91"/>
      <c r="S11" s="91"/>
      <c r="T11" s="91"/>
      <c r="U11" s="144">
        <f>'[4]Motorisation rate'!$I$10</f>
        <v>0.36273032484548418</v>
      </c>
      <c r="V11" s="144">
        <f>'[4]Motorisation rate'!$H$10</f>
        <v>0.33824886479904043</v>
      </c>
      <c r="W11" s="144">
        <f>'[4]Motorisation rate'!$G$10</f>
        <v>0.3352593637662511</v>
      </c>
      <c r="X11" s="144">
        <f>'[4]Motorisation rate'!$F$10</f>
        <v>0.31330097158355691</v>
      </c>
      <c r="Y11" s="144">
        <f>'[4]Motorisation rate'!$E$10</f>
        <v>0.25860041837809777</v>
      </c>
      <c r="Z11" s="144">
        <f>'[4]Motorisation rate'!$D$10</f>
        <v>0.24518074490609304</v>
      </c>
      <c r="AA11" s="144">
        <f>'[4]Motorisation rate'!$C$10</f>
        <v>0.23948372718428984</v>
      </c>
      <c r="AB11" s="144">
        <f>'[4]Motorisation rate'!$B$10</f>
        <v>0.23615754080541082</v>
      </c>
      <c r="AC11" s="144">
        <f>'[4]Motorisation rate'!$A$10</f>
        <v>0.22533547715959021</v>
      </c>
      <c r="AD11" s="91">
        <f t="shared" si="2"/>
        <v>2020</v>
      </c>
      <c r="AE11" s="91">
        <f t="shared" si="3"/>
        <v>0.22533547715959021</v>
      </c>
      <c r="AF11" s="91" t="str">
        <f t="shared" si="1"/>
        <v>GREEN</v>
      </c>
      <c r="AG11" s="91"/>
      <c r="AH11" s="91"/>
      <c r="AI11" s="91"/>
      <c r="AJ11" s="96"/>
      <c r="AK11" s="96"/>
      <c r="AL11" s="96"/>
      <c r="AM11" s="91" t="s">
        <v>161</v>
      </c>
      <c r="AN11" s="97"/>
      <c r="AO11"/>
      <c r="AP11"/>
      <c r="AQ11"/>
      <c r="AR11"/>
      <c r="AS11"/>
      <c r="AT11"/>
      <c r="AU11"/>
      <c r="AV11"/>
      <c r="AW11"/>
      <c r="AX11"/>
      <c r="AY11"/>
      <c r="AZ11"/>
      <c r="BA11"/>
      <c r="BB11"/>
      <c r="BC11"/>
      <c r="BD11"/>
      <c r="BE11"/>
      <c r="BF11"/>
      <c r="BG11"/>
      <c r="BH11"/>
      <c r="BI11"/>
      <c r="BJ11"/>
      <c r="BK11"/>
      <c r="BL11"/>
      <c r="BM11"/>
      <c r="BN11"/>
      <c r="BO11"/>
      <c r="BP11"/>
      <c r="BQ11"/>
      <c r="BR11"/>
      <c r="BS11"/>
      <c r="BT11"/>
      <c r="BU11"/>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row>
    <row r="12" spans="1:184" s="15" customFormat="1" x14ac:dyDescent="0.35">
      <c r="A12"/>
      <c r="B12" s="88"/>
      <c r="C12" s="89"/>
      <c r="D12" s="90">
        <v>11.3</v>
      </c>
      <c r="E12" s="91" t="s">
        <v>12</v>
      </c>
      <c r="F12" s="91" t="s">
        <v>138</v>
      </c>
      <c r="G12" s="91" t="s">
        <v>151</v>
      </c>
      <c r="H12" s="91" t="s">
        <v>162</v>
      </c>
      <c r="I12" s="91" t="s">
        <v>163</v>
      </c>
      <c r="J12" s="91" t="s">
        <v>21</v>
      </c>
      <c r="K12" s="16">
        <v>0.5</v>
      </c>
      <c r="L12" s="36" t="s">
        <v>164</v>
      </c>
      <c r="M12" s="17">
        <v>1</v>
      </c>
      <c r="N12" s="91"/>
      <c r="O12" s="91">
        <f t="shared" si="0"/>
        <v>0</v>
      </c>
      <c r="P12" s="91"/>
      <c r="Q12" s="91"/>
      <c r="R12" s="91"/>
      <c r="S12" s="91"/>
      <c r="T12" s="91"/>
      <c r="U12" s="91"/>
      <c r="V12" s="91"/>
      <c r="W12" s="91"/>
      <c r="X12" s="91"/>
      <c r="Y12" s="91"/>
      <c r="Z12" s="91"/>
      <c r="AA12" s="91"/>
      <c r="AB12" s="91"/>
      <c r="AC12" s="91"/>
      <c r="AD12" s="91" t="str">
        <f t="shared" si="2"/>
        <v>NA</v>
      </c>
      <c r="AE12" s="91" t="str">
        <f t="shared" si="3"/>
        <v>No Data</v>
      </c>
      <c r="AF12" s="91" t="str">
        <f t="shared" si="1"/>
        <v>No Flag</v>
      </c>
      <c r="AG12" s="91"/>
      <c r="AH12" s="91"/>
      <c r="AI12" s="91"/>
      <c r="AJ12" s="96"/>
      <c r="AK12" s="96"/>
      <c r="AL12" s="96"/>
      <c r="AM12" s="91"/>
      <c r="AN12" s="97"/>
      <c r="AO12"/>
      <c r="AP12"/>
      <c r="AQ12"/>
      <c r="AR12"/>
      <c r="AS12"/>
      <c r="AT12"/>
      <c r="AU12"/>
      <c r="AV12"/>
      <c r="AW12"/>
      <c r="AX12"/>
      <c r="AY12"/>
      <c r="AZ12"/>
      <c r="BA12"/>
      <c r="BB12"/>
      <c r="BC12"/>
      <c r="BD12"/>
      <c r="BE12"/>
      <c r="BF12"/>
      <c r="BG12"/>
      <c r="BH12"/>
      <c r="BI12"/>
      <c r="BJ12"/>
      <c r="BK12"/>
      <c r="BL12"/>
      <c r="BM12"/>
      <c r="BN12"/>
      <c r="BO12"/>
      <c r="BP12"/>
      <c r="BQ12"/>
      <c r="BR12"/>
      <c r="BS12"/>
      <c r="BT12"/>
      <c r="BU12"/>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row>
    <row r="13" spans="1:184" x14ac:dyDescent="0.35">
      <c r="A13"/>
      <c r="B13" s="88"/>
      <c r="C13" s="89"/>
      <c r="D13" s="90">
        <v>11.4</v>
      </c>
      <c r="E13" s="91" t="s">
        <v>12</v>
      </c>
      <c r="F13" s="91" t="s">
        <v>138</v>
      </c>
      <c r="G13" s="91" t="s">
        <v>151</v>
      </c>
      <c r="H13" s="91" t="s">
        <v>165</v>
      </c>
      <c r="I13" s="91" t="s">
        <v>166</v>
      </c>
      <c r="J13" s="91" t="s">
        <v>21</v>
      </c>
      <c r="K13" s="16">
        <v>40</v>
      </c>
      <c r="L13" s="36" t="s">
        <v>167</v>
      </c>
      <c r="M13" s="17">
        <v>10</v>
      </c>
      <c r="N13" s="91"/>
      <c r="O13" s="91">
        <f t="shared" si="0"/>
        <v>1</v>
      </c>
      <c r="P13" s="91">
        <v>0</v>
      </c>
      <c r="Q13" s="91">
        <v>0</v>
      </c>
      <c r="R13" s="91">
        <v>0</v>
      </c>
      <c r="S13" s="91">
        <v>0</v>
      </c>
      <c r="T13" s="91">
        <v>0</v>
      </c>
      <c r="U13" s="91">
        <v>0</v>
      </c>
      <c r="V13" s="91">
        <v>0</v>
      </c>
      <c r="W13" s="91">
        <v>0</v>
      </c>
      <c r="X13" s="91"/>
      <c r="Y13" s="91"/>
      <c r="Z13" s="145"/>
      <c r="AA13" s="91"/>
      <c r="AB13" s="142">
        <v>7.7732830695807955</v>
      </c>
      <c r="AC13" s="142">
        <v>6.5780392698160739</v>
      </c>
      <c r="AD13" s="91">
        <f t="shared" si="2"/>
        <v>2020</v>
      </c>
      <c r="AE13" s="91">
        <f t="shared" si="3"/>
        <v>6.5780392698160739</v>
      </c>
      <c r="AF13" s="91" t="str">
        <f t="shared" ref="AF13:AF18" si="4">IF(AE13="No Data","No Flag",IF(AE13&lt;M13,"RED",IF(AE13&gt;K13,"GREEN","YELLOW")))</f>
        <v>RED</v>
      </c>
      <c r="AG13" s="91"/>
      <c r="AH13" s="91"/>
      <c r="AI13" s="91"/>
      <c r="AJ13" s="96"/>
      <c r="AK13" s="96"/>
      <c r="AL13" s="96"/>
      <c r="AM13" s="91" t="s">
        <v>640</v>
      </c>
      <c r="AN13" s="149" t="s">
        <v>168</v>
      </c>
      <c r="AO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row>
    <row r="14" spans="1:184" x14ac:dyDescent="0.35">
      <c r="A14"/>
      <c r="B14" s="88"/>
      <c r="C14" s="89"/>
      <c r="D14" s="90">
        <v>11.5</v>
      </c>
      <c r="E14" s="91" t="s">
        <v>12</v>
      </c>
      <c r="F14" s="91" t="s">
        <v>138</v>
      </c>
      <c r="G14" s="91" t="s">
        <v>151</v>
      </c>
      <c r="H14" s="91" t="s">
        <v>169</v>
      </c>
      <c r="I14" s="91" t="s">
        <v>166</v>
      </c>
      <c r="J14" s="91" t="s">
        <v>21</v>
      </c>
      <c r="K14" s="16">
        <v>25</v>
      </c>
      <c r="L14" s="36" t="s">
        <v>170</v>
      </c>
      <c r="M14" s="17">
        <v>15</v>
      </c>
      <c r="N14" s="91"/>
      <c r="O14" s="91">
        <f t="shared" si="0"/>
        <v>1</v>
      </c>
      <c r="P14" s="91">
        <v>0</v>
      </c>
      <c r="Q14" s="91">
        <v>0</v>
      </c>
      <c r="R14" s="91">
        <v>0</v>
      </c>
      <c r="S14" s="91">
        <v>0</v>
      </c>
      <c r="T14" s="91"/>
      <c r="U14" s="142">
        <v>4.225744487490231</v>
      </c>
      <c r="V14" s="142">
        <v>4.3673867283205077</v>
      </c>
      <c r="W14" s="142">
        <v>4.4950230106332265</v>
      </c>
      <c r="X14" s="142">
        <v>3.4260107302656073</v>
      </c>
      <c r="Y14" s="142">
        <v>2.3491190216389097</v>
      </c>
      <c r="Z14" s="142">
        <v>1.2184393741120623</v>
      </c>
      <c r="AA14" s="142">
        <v>1.3272289649140387</v>
      </c>
      <c r="AB14" s="142">
        <v>1.3560710282883197</v>
      </c>
      <c r="AC14" s="142">
        <v>1.3799137001971897</v>
      </c>
      <c r="AD14" s="91">
        <f t="shared" si="2"/>
        <v>2020</v>
      </c>
      <c r="AE14" s="91">
        <f t="shared" si="3"/>
        <v>1.3799137001971897</v>
      </c>
      <c r="AF14" s="91" t="str">
        <f t="shared" si="4"/>
        <v>RED</v>
      </c>
      <c r="AG14" s="91"/>
      <c r="AH14" s="91"/>
      <c r="AI14" s="91"/>
      <c r="AJ14" s="96"/>
      <c r="AK14" s="96"/>
      <c r="AL14" s="96"/>
      <c r="AM14" s="91" t="s">
        <v>641</v>
      </c>
      <c r="AN14" s="149" t="s">
        <v>168</v>
      </c>
      <c r="AO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row>
    <row r="15" spans="1:184" x14ac:dyDescent="0.35">
      <c r="A15"/>
      <c r="B15" s="88"/>
      <c r="C15" s="89"/>
      <c r="D15" s="90">
        <v>11.6</v>
      </c>
      <c r="E15" s="91" t="s">
        <v>12</v>
      </c>
      <c r="F15" s="91" t="s">
        <v>138</v>
      </c>
      <c r="G15" s="91" t="s">
        <v>151</v>
      </c>
      <c r="H15" s="91" t="s">
        <v>171</v>
      </c>
      <c r="I15" s="91" t="s">
        <v>83</v>
      </c>
      <c r="J15" s="91" t="s">
        <v>21</v>
      </c>
      <c r="K15" s="37">
        <v>0.8</v>
      </c>
      <c r="L15" s="36" t="s">
        <v>172</v>
      </c>
      <c r="M15" s="40">
        <v>0.6</v>
      </c>
      <c r="N15" s="91"/>
      <c r="O15" s="91">
        <f t="shared" si="0"/>
        <v>0</v>
      </c>
      <c r="P15" s="91"/>
      <c r="Q15" s="91"/>
      <c r="R15" s="91"/>
      <c r="S15" s="91"/>
      <c r="T15" s="91"/>
      <c r="U15" s="91"/>
      <c r="V15" s="91"/>
      <c r="W15" s="91"/>
      <c r="X15" s="91"/>
      <c r="Y15" s="91"/>
      <c r="Z15" s="91"/>
      <c r="AA15" s="91"/>
      <c r="AB15" s="91"/>
      <c r="AC15" s="91"/>
      <c r="AD15" s="91" t="str">
        <f t="shared" si="2"/>
        <v>NA</v>
      </c>
      <c r="AE15" s="91" t="str">
        <f t="shared" si="3"/>
        <v>No Data</v>
      </c>
      <c r="AF15" s="91" t="str">
        <f t="shared" si="4"/>
        <v>No Flag</v>
      </c>
      <c r="AG15" s="91"/>
      <c r="AH15" s="91"/>
      <c r="AI15" s="91"/>
      <c r="AJ15" s="96"/>
      <c r="AK15" s="96"/>
      <c r="AL15" s="96"/>
      <c r="AM15" s="91" t="s">
        <v>173</v>
      </c>
      <c r="AN15" s="97" t="s">
        <v>174</v>
      </c>
      <c r="AO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row>
    <row r="16" spans="1:184" x14ac:dyDescent="0.35">
      <c r="A16"/>
      <c r="B16" s="88"/>
      <c r="C16" s="89"/>
      <c r="D16" s="90">
        <v>11.7</v>
      </c>
      <c r="E16" s="91" t="s">
        <v>12</v>
      </c>
      <c r="F16" s="91" t="s">
        <v>138</v>
      </c>
      <c r="G16" s="91" t="s">
        <v>151</v>
      </c>
      <c r="H16" s="91" t="s">
        <v>175</v>
      </c>
      <c r="I16" s="91" t="s">
        <v>176</v>
      </c>
      <c r="J16" s="91" t="s">
        <v>21</v>
      </c>
      <c r="K16" s="16">
        <v>30</v>
      </c>
      <c r="L16" s="36" t="s">
        <v>177</v>
      </c>
      <c r="M16" s="17">
        <v>6</v>
      </c>
      <c r="N16" s="91"/>
      <c r="O16" s="91">
        <f t="shared" si="0"/>
        <v>0</v>
      </c>
      <c r="P16" s="91"/>
      <c r="Q16" s="91"/>
      <c r="R16" s="91"/>
      <c r="S16" s="91"/>
      <c r="T16" s="91"/>
      <c r="U16" s="91"/>
      <c r="V16" s="91"/>
      <c r="W16" s="91"/>
      <c r="X16" s="91"/>
      <c r="Y16" s="91"/>
      <c r="Z16" s="91"/>
      <c r="AA16" s="91"/>
      <c r="AB16" s="91"/>
      <c r="AC16" s="91"/>
      <c r="AD16" s="91" t="str">
        <f t="shared" si="2"/>
        <v>NA</v>
      </c>
      <c r="AE16" s="91" t="str">
        <f t="shared" si="3"/>
        <v>No Data</v>
      </c>
      <c r="AF16" s="91" t="str">
        <f t="shared" si="4"/>
        <v>No Flag</v>
      </c>
      <c r="AG16" s="91"/>
      <c r="AH16" s="91"/>
      <c r="AI16" s="91"/>
      <c r="AJ16" s="96"/>
      <c r="AK16" s="96"/>
      <c r="AL16" s="96"/>
      <c r="AM16" s="91"/>
      <c r="AN16" s="97"/>
      <c r="AO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row>
    <row r="17" spans="1:183" x14ac:dyDescent="0.35">
      <c r="A17"/>
      <c r="B17" s="88"/>
      <c r="C17" s="89"/>
      <c r="D17" s="90">
        <v>12</v>
      </c>
      <c r="E17" s="91" t="s">
        <v>12</v>
      </c>
      <c r="F17" s="91" t="s">
        <v>138</v>
      </c>
      <c r="G17" s="91" t="s">
        <v>178</v>
      </c>
      <c r="H17" s="196" t="s">
        <v>179</v>
      </c>
      <c r="I17" s="91" t="s">
        <v>180</v>
      </c>
      <c r="J17" s="91" t="s">
        <v>20</v>
      </c>
      <c r="K17" s="16">
        <v>30</v>
      </c>
      <c r="L17" s="36" t="s">
        <v>181</v>
      </c>
      <c r="M17" s="17">
        <v>15</v>
      </c>
      <c r="N17" s="91"/>
      <c r="O17" s="91">
        <f t="shared" si="0"/>
        <v>1</v>
      </c>
      <c r="P17" s="91"/>
      <c r="Q17" s="91"/>
      <c r="R17" s="91"/>
      <c r="S17" s="91"/>
      <c r="T17" s="91"/>
      <c r="U17" s="91">
        <v>19.100000000000001</v>
      </c>
      <c r="V17" s="91"/>
      <c r="W17" s="91"/>
      <c r="X17" s="91"/>
      <c r="Y17" s="91">
        <v>12</v>
      </c>
      <c r="Z17" s="91"/>
      <c r="AA17" s="91"/>
      <c r="AB17" s="91"/>
      <c r="AC17" s="91">
        <v>20</v>
      </c>
      <c r="AD17" s="91">
        <f t="shared" si="2"/>
        <v>2020</v>
      </c>
      <c r="AE17" s="91">
        <f t="shared" si="3"/>
        <v>20</v>
      </c>
      <c r="AF17" s="91" t="str">
        <f t="shared" si="4"/>
        <v>YELLOW</v>
      </c>
      <c r="AG17" s="91"/>
      <c r="AH17" s="91"/>
      <c r="AI17" s="91"/>
      <c r="AJ17" s="96"/>
      <c r="AK17" s="96"/>
      <c r="AL17" s="96"/>
      <c r="AM17" s="137" t="s">
        <v>182</v>
      </c>
      <c r="AN17" s="146" t="s">
        <v>183</v>
      </c>
      <c r="AO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row>
    <row r="18" spans="1:183" x14ac:dyDescent="0.35">
      <c r="A18"/>
      <c r="B18" s="88"/>
      <c r="C18" s="89"/>
      <c r="D18" s="90">
        <v>12.1</v>
      </c>
      <c r="E18" s="91" t="s">
        <v>12</v>
      </c>
      <c r="F18" s="91" t="s">
        <v>138</v>
      </c>
      <c r="G18" s="91" t="s">
        <v>178</v>
      </c>
      <c r="H18" s="196" t="s">
        <v>184</v>
      </c>
      <c r="I18" s="91" t="s">
        <v>180</v>
      </c>
      <c r="J18" s="91" t="s">
        <v>21</v>
      </c>
      <c r="K18" s="16">
        <v>25</v>
      </c>
      <c r="L18" s="36" t="s">
        <v>185</v>
      </c>
      <c r="M18" s="17">
        <v>15</v>
      </c>
      <c r="N18" s="91"/>
      <c r="O18" s="91">
        <f t="shared" si="0"/>
        <v>1</v>
      </c>
      <c r="P18" s="91"/>
      <c r="Q18" s="91"/>
      <c r="R18" s="91"/>
      <c r="S18" s="91"/>
      <c r="T18" s="91"/>
      <c r="U18" s="91"/>
      <c r="V18" s="91"/>
      <c r="W18" s="91"/>
      <c r="X18" s="91">
        <v>50</v>
      </c>
      <c r="Y18" s="91">
        <v>50</v>
      </c>
      <c r="Z18" s="91">
        <v>50</v>
      </c>
      <c r="AA18" s="91">
        <v>50</v>
      </c>
      <c r="AB18" s="91">
        <v>50</v>
      </c>
      <c r="AC18" s="91">
        <v>50</v>
      </c>
      <c r="AD18" s="91">
        <f t="shared" si="2"/>
        <v>2020</v>
      </c>
      <c r="AE18" s="91">
        <f t="shared" si="3"/>
        <v>50</v>
      </c>
      <c r="AF18" s="91" t="str">
        <f t="shared" si="4"/>
        <v>GREEN</v>
      </c>
      <c r="AG18" s="91"/>
      <c r="AH18" s="91"/>
      <c r="AI18" s="91"/>
      <c r="AJ18" s="96"/>
      <c r="AK18" s="96"/>
      <c r="AL18" s="96"/>
      <c r="AM18" s="91" t="s">
        <v>642</v>
      </c>
      <c r="AN18" s="97"/>
      <c r="AO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row>
    <row r="19" spans="1:183" x14ac:dyDescent="0.35">
      <c r="A19"/>
      <c r="B19" s="88"/>
      <c r="C19" s="89"/>
      <c r="D19" s="90">
        <v>13</v>
      </c>
      <c r="E19" s="91" t="s">
        <v>12</v>
      </c>
      <c r="F19" s="91" t="s">
        <v>138</v>
      </c>
      <c r="G19" s="91" t="s">
        <v>186</v>
      </c>
      <c r="H19" s="91" t="s">
        <v>187</v>
      </c>
      <c r="I19" s="91" t="s">
        <v>188</v>
      </c>
      <c r="J19" s="91" t="s">
        <v>20</v>
      </c>
      <c r="K19" s="55" t="s">
        <v>189</v>
      </c>
      <c r="L19" s="56" t="s">
        <v>190</v>
      </c>
      <c r="M19" s="57" t="s">
        <v>191</v>
      </c>
      <c r="N19" s="91"/>
      <c r="O19" s="91">
        <f t="shared" si="0"/>
        <v>0</v>
      </c>
      <c r="P19" s="91"/>
      <c r="Q19" s="91"/>
      <c r="R19" s="91"/>
      <c r="S19" s="91"/>
      <c r="T19" s="91"/>
      <c r="U19" s="91"/>
      <c r="V19" s="91"/>
      <c r="W19" s="91"/>
      <c r="X19" s="91"/>
      <c r="Y19" s="91"/>
      <c r="Z19" s="91"/>
      <c r="AA19" s="91"/>
      <c r="AB19" s="91"/>
      <c r="AC19" s="91"/>
      <c r="AD19" s="91" t="str">
        <f t="shared" si="2"/>
        <v>NA</v>
      </c>
      <c r="AE19" s="91" t="str">
        <f t="shared" si="3"/>
        <v>No Data</v>
      </c>
      <c r="AF19" s="91" t="str">
        <f t="shared" si="1"/>
        <v>No Flag</v>
      </c>
      <c r="AG19" s="91"/>
      <c r="AH19" s="91"/>
      <c r="AI19" s="91"/>
      <c r="AJ19" s="96"/>
      <c r="AK19" s="96"/>
      <c r="AL19" s="96"/>
      <c r="AM19" s="91"/>
      <c r="AN19" s="97"/>
      <c r="AO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row>
    <row r="20" spans="1:183" x14ac:dyDescent="0.35">
      <c r="A20"/>
      <c r="B20" s="88"/>
      <c r="C20" s="89"/>
      <c r="D20" s="90">
        <v>13.1</v>
      </c>
      <c r="E20" s="91" t="s">
        <v>12</v>
      </c>
      <c r="F20" s="91" t="s">
        <v>138</v>
      </c>
      <c r="G20" s="91" t="s">
        <v>186</v>
      </c>
      <c r="H20" s="91" t="s">
        <v>192</v>
      </c>
      <c r="I20" s="91" t="s">
        <v>188</v>
      </c>
      <c r="J20" s="91" t="s">
        <v>21</v>
      </c>
      <c r="K20" s="55" t="s">
        <v>193</v>
      </c>
      <c r="L20" s="56" t="s">
        <v>194</v>
      </c>
      <c r="M20" s="57" t="s">
        <v>195</v>
      </c>
      <c r="N20" s="91"/>
      <c r="O20" s="91">
        <f t="shared" si="0"/>
        <v>0</v>
      </c>
      <c r="P20" s="91"/>
      <c r="Q20" s="91"/>
      <c r="R20" s="91"/>
      <c r="S20" s="91"/>
      <c r="T20" s="91"/>
      <c r="U20" s="91"/>
      <c r="V20" s="91"/>
      <c r="W20" s="91"/>
      <c r="X20" s="91"/>
      <c r="Y20" s="91"/>
      <c r="Z20" s="91"/>
      <c r="AA20" s="91"/>
      <c r="AB20" s="91"/>
      <c r="AC20" s="91"/>
      <c r="AD20" s="91" t="str">
        <f t="shared" si="2"/>
        <v>NA</v>
      </c>
      <c r="AE20" s="91" t="str">
        <f t="shared" si="3"/>
        <v>No Data</v>
      </c>
      <c r="AF20" s="91" t="str">
        <f t="shared" si="1"/>
        <v>No Flag</v>
      </c>
      <c r="AG20" s="91"/>
      <c r="AH20" s="91"/>
      <c r="AI20" s="91"/>
      <c r="AJ20" s="96"/>
      <c r="AK20" s="96"/>
      <c r="AL20" s="96"/>
      <c r="AM20" s="91"/>
      <c r="AN20" s="97"/>
      <c r="AO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row>
    <row r="21" spans="1:183" x14ac:dyDescent="0.35">
      <c r="A21"/>
      <c r="B21" s="88"/>
      <c r="C21" s="89"/>
      <c r="D21" s="90">
        <v>14</v>
      </c>
      <c r="E21" s="91" t="s">
        <v>12</v>
      </c>
      <c r="F21" s="91" t="s">
        <v>196</v>
      </c>
      <c r="G21" s="91" t="s">
        <v>197</v>
      </c>
      <c r="H21" s="91" t="s">
        <v>198</v>
      </c>
      <c r="I21" s="91" t="s">
        <v>199</v>
      </c>
      <c r="J21" s="91" t="s">
        <v>20</v>
      </c>
      <c r="K21" s="16">
        <v>47</v>
      </c>
      <c r="L21" s="36" t="s">
        <v>200</v>
      </c>
      <c r="M21" s="17">
        <v>75</v>
      </c>
      <c r="N21" s="91"/>
      <c r="O21" s="91">
        <f t="shared" si="0"/>
        <v>0</v>
      </c>
      <c r="P21" s="91"/>
      <c r="Q21" s="91"/>
      <c r="R21" s="91"/>
      <c r="S21" s="91"/>
      <c r="T21" s="91"/>
      <c r="U21" s="91"/>
      <c r="V21" s="91"/>
      <c r="W21" s="91"/>
      <c r="X21" s="91"/>
      <c r="Y21" s="91"/>
      <c r="Z21" s="91"/>
      <c r="AA21" s="91"/>
      <c r="AB21" s="91"/>
      <c r="AC21" s="91"/>
      <c r="AD21" s="91" t="str">
        <f t="shared" si="2"/>
        <v>NA</v>
      </c>
      <c r="AE21" s="91" t="str">
        <f t="shared" si="3"/>
        <v>No Data</v>
      </c>
      <c r="AF21" s="91" t="str">
        <f t="shared" si="1"/>
        <v>No Flag</v>
      </c>
      <c r="AG21" s="91"/>
      <c r="AH21" s="91"/>
      <c r="AI21" s="91"/>
      <c r="AJ21" s="96"/>
      <c r="AK21" s="96"/>
      <c r="AL21" s="96"/>
      <c r="AM21" s="91"/>
      <c r="AN21" s="97"/>
      <c r="AO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row>
    <row r="22" spans="1:183" x14ac:dyDescent="0.35">
      <c r="A22"/>
      <c r="B22" s="88"/>
      <c r="C22" s="89"/>
      <c r="D22" s="90">
        <v>14.1</v>
      </c>
      <c r="E22" s="91" t="s">
        <v>12</v>
      </c>
      <c r="F22" s="91" t="s">
        <v>196</v>
      </c>
      <c r="G22" s="91" t="s">
        <v>197</v>
      </c>
      <c r="H22" s="91" t="s">
        <v>201</v>
      </c>
      <c r="I22" s="91" t="s">
        <v>199</v>
      </c>
      <c r="J22" s="91" t="s">
        <v>21</v>
      </c>
      <c r="K22" s="16">
        <v>21</v>
      </c>
      <c r="L22" s="36" t="s">
        <v>202</v>
      </c>
      <c r="M22" s="17">
        <v>26</v>
      </c>
      <c r="N22" s="91"/>
      <c r="O22" s="91">
        <f t="shared" si="0"/>
        <v>1</v>
      </c>
      <c r="P22" s="189">
        <v>59.196710969739229</v>
      </c>
      <c r="Q22" s="189">
        <v>61.234603080685012</v>
      </c>
      <c r="R22" s="189">
        <v>64.551939321525097</v>
      </c>
      <c r="S22" s="189">
        <v>59.278918682262535</v>
      </c>
      <c r="T22" s="189">
        <v>59.34694226921485</v>
      </c>
      <c r="U22" s="189">
        <v>52.041052551721393</v>
      </c>
      <c r="V22" s="189">
        <v>43.878622195045651</v>
      </c>
      <c r="W22" s="189">
        <v>43.858213855380903</v>
      </c>
      <c r="X22" s="189">
        <v>41.803873129604618</v>
      </c>
      <c r="Y22" s="189">
        <v>40.316758544584268</v>
      </c>
      <c r="Z22" s="189">
        <v>40.87520014661856</v>
      </c>
      <c r="AA22" s="189">
        <v>39.916272526309079</v>
      </c>
      <c r="AB22" s="189">
        <v>38.133987486584779</v>
      </c>
      <c r="AC22" s="91"/>
      <c r="AD22" s="91">
        <f t="shared" si="2"/>
        <v>2019</v>
      </c>
      <c r="AE22" s="91">
        <f t="shared" si="3"/>
        <v>38.133987486584779</v>
      </c>
      <c r="AF22" s="91" t="str">
        <f t="shared" si="1"/>
        <v>RED</v>
      </c>
      <c r="AG22" s="91"/>
      <c r="AH22" s="91"/>
      <c r="AI22" s="91"/>
      <c r="AJ22" s="96"/>
      <c r="AK22" s="96"/>
      <c r="AL22" s="96"/>
      <c r="AM22" s="91" t="s">
        <v>643</v>
      </c>
      <c r="AN22" s="97"/>
      <c r="AO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row>
    <row r="23" spans="1:183" x14ac:dyDescent="0.35">
      <c r="A23"/>
      <c r="B23" s="88"/>
      <c r="C23" s="89"/>
      <c r="D23" s="90">
        <v>14.2</v>
      </c>
      <c r="E23" s="91" t="s">
        <v>12</v>
      </c>
      <c r="F23" s="91" t="s">
        <v>196</v>
      </c>
      <c r="G23" s="91" t="s">
        <v>197</v>
      </c>
      <c r="H23" s="91" t="s">
        <v>203</v>
      </c>
      <c r="I23" s="91" t="s">
        <v>199</v>
      </c>
      <c r="J23" s="91" t="s">
        <v>21</v>
      </c>
      <c r="K23" s="16">
        <v>122</v>
      </c>
      <c r="L23" s="36" t="s">
        <v>204</v>
      </c>
      <c r="M23" s="17">
        <v>213</v>
      </c>
      <c r="N23" s="91"/>
      <c r="O23" s="91">
        <f t="shared" si="0"/>
        <v>1</v>
      </c>
      <c r="P23" s="91"/>
      <c r="Q23" s="91"/>
      <c r="R23" s="91"/>
      <c r="S23" s="91"/>
      <c r="T23" s="91"/>
      <c r="U23" s="91"/>
      <c r="V23" s="91"/>
      <c r="W23" s="91"/>
      <c r="X23" s="91">
        <v>51</v>
      </c>
      <c r="Y23" s="91"/>
      <c r="Z23" s="91"/>
      <c r="AA23" s="91"/>
      <c r="AB23" s="91"/>
      <c r="AC23" s="91"/>
      <c r="AD23" s="91">
        <f t="shared" si="2"/>
        <v>2015</v>
      </c>
      <c r="AE23" s="91">
        <f t="shared" si="3"/>
        <v>51</v>
      </c>
      <c r="AF23" s="91" t="str">
        <f>IF(AE23="No Data","No Flag",IF(AE23&gt;M23,"RED",IF(AE23&lt;K23,"GREEN","YELLOW")))</f>
        <v>GREEN</v>
      </c>
      <c r="AG23" s="91"/>
      <c r="AH23" s="91"/>
      <c r="AI23" s="91"/>
      <c r="AJ23" s="96"/>
      <c r="AK23" s="96"/>
      <c r="AL23" s="96"/>
      <c r="AM23" s="91" t="s">
        <v>205</v>
      </c>
      <c r="AN23" s="97" t="s">
        <v>206</v>
      </c>
      <c r="AO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row>
    <row r="24" spans="1:183" x14ac:dyDescent="0.35">
      <c r="A24"/>
      <c r="B24" s="88"/>
      <c r="C24" s="89"/>
      <c r="D24" s="90">
        <v>15</v>
      </c>
      <c r="E24" s="91" t="s">
        <v>12</v>
      </c>
      <c r="F24" s="91" t="s">
        <v>196</v>
      </c>
      <c r="G24" s="91" t="s">
        <v>207</v>
      </c>
      <c r="H24" s="91" t="s">
        <v>208</v>
      </c>
      <c r="I24" s="91" t="s">
        <v>199</v>
      </c>
      <c r="J24" s="91" t="s">
        <v>20</v>
      </c>
      <c r="K24" s="16">
        <v>104</v>
      </c>
      <c r="L24" s="36" t="s">
        <v>209</v>
      </c>
      <c r="M24" s="17">
        <v>148</v>
      </c>
      <c r="N24" s="91"/>
      <c r="O24" s="91">
        <f t="shared" si="0"/>
        <v>0</v>
      </c>
      <c r="P24" s="91"/>
      <c r="Q24" s="91"/>
      <c r="R24" s="91"/>
      <c r="S24" s="91"/>
      <c r="T24" s="91"/>
      <c r="U24" s="91"/>
      <c r="V24" s="91"/>
      <c r="W24" s="91"/>
      <c r="X24" s="91"/>
      <c r="Y24" s="91"/>
      <c r="Z24" s="91"/>
      <c r="AA24" s="91"/>
      <c r="AB24" s="91"/>
      <c r="AC24" s="91"/>
      <c r="AD24" s="91" t="str">
        <f t="shared" si="2"/>
        <v>NA</v>
      </c>
      <c r="AE24" s="91" t="str">
        <f t="shared" si="3"/>
        <v>No Data</v>
      </c>
      <c r="AF24" s="91" t="str">
        <f t="shared" si="1"/>
        <v>No Flag</v>
      </c>
      <c r="AG24" s="91"/>
      <c r="AH24" s="91"/>
      <c r="AI24" s="91"/>
      <c r="AJ24" s="96"/>
      <c r="AK24" s="96"/>
      <c r="AL24" s="96"/>
      <c r="AM24" s="91"/>
      <c r="AN24" s="97"/>
      <c r="AO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row>
    <row r="25" spans="1:183" x14ac:dyDescent="0.35">
      <c r="A25"/>
      <c r="B25" s="88"/>
      <c r="C25" s="89"/>
      <c r="D25" s="90">
        <v>15.1</v>
      </c>
      <c r="E25" s="91" t="s">
        <v>12</v>
      </c>
      <c r="F25" s="91" t="s">
        <v>196</v>
      </c>
      <c r="G25" s="91" t="s">
        <v>207</v>
      </c>
      <c r="H25" s="91" t="s">
        <v>210</v>
      </c>
      <c r="I25" s="91" t="s">
        <v>199</v>
      </c>
      <c r="J25" s="91" t="s">
        <v>21</v>
      </c>
      <c r="K25" s="16">
        <v>96</v>
      </c>
      <c r="L25" s="36" t="s">
        <v>211</v>
      </c>
      <c r="M25" s="17">
        <v>126</v>
      </c>
      <c r="N25" s="91"/>
      <c r="O25" s="91">
        <f t="shared" si="0"/>
        <v>1</v>
      </c>
      <c r="P25" s="189">
        <v>150.56618905612916</v>
      </c>
      <c r="Q25" s="189">
        <v>159.66629579968338</v>
      </c>
      <c r="R25" s="189">
        <v>148.66396423649107</v>
      </c>
      <c r="S25" s="189">
        <v>166.67589542234444</v>
      </c>
      <c r="T25" s="189">
        <v>171.02858339381513</v>
      </c>
      <c r="U25" s="189">
        <v>137.77834303088036</v>
      </c>
      <c r="V25" s="189">
        <v>121.78308022575456</v>
      </c>
      <c r="W25" s="189">
        <v>127.18967904365869</v>
      </c>
      <c r="X25" s="189">
        <v>123.20520693357936</v>
      </c>
      <c r="Y25" s="189">
        <v>113.28905088477612</v>
      </c>
      <c r="Z25" s="189">
        <v>120.89623432850873</v>
      </c>
      <c r="AA25" s="189">
        <v>120.93776071395776</v>
      </c>
      <c r="AB25" s="189">
        <v>106.05936549849881</v>
      </c>
      <c r="AC25" s="91">
        <v>140</v>
      </c>
      <c r="AD25" s="91">
        <f t="shared" si="2"/>
        <v>2020</v>
      </c>
      <c r="AE25" s="91">
        <f t="shared" si="3"/>
        <v>140</v>
      </c>
      <c r="AF25" s="91" t="str">
        <f t="shared" si="1"/>
        <v>RED</v>
      </c>
      <c r="AG25" s="91"/>
      <c r="AH25" s="91"/>
      <c r="AI25" s="91"/>
      <c r="AJ25" s="96"/>
      <c r="AK25" s="96"/>
      <c r="AL25" s="96"/>
      <c r="AM25" s="91" t="s">
        <v>644</v>
      </c>
      <c r="AN25" s="97"/>
      <c r="AO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row>
    <row r="26" spans="1:183" x14ac:dyDescent="0.35">
      <c r="A26"/>
      <c r="B26" s="88"/>
      <c r="C26" s="89"/>
      <c r="D26" s="90">
        <v>15.2</v>
      </c>
      <c r="E26" s="91" t="s">
        <v>12</v>
      </c>
      <c r="F26" s="91" t="s">
        <v>196</v>
      </c>
      <c r="G26" s="91" t="s">
        <v>207</v>
      </c>
      <c r="H26" s="91" t="s">
        <v>212</v>
      </c>
      <c r="I26" s="91" t="s">
        <v>199</v>
      </c>
      <c r="J26" s="91" t="s">
        <v>21</v>
      </c>
      <c r="K26" s="16">
        <v>127</v>
      </c>
      <c r="L26" s="36" t="s">
        <v>213</v>
      </c>
      <c r="M26" s="17">
        <v>210</v>
      </c>
      <c r="N26" s="91"/>
      <c r="O26" s="91">
        <f t="shared" si="0"/>
        <v>1</v>
      </c>
      <c r="P26" s="91"/>
      <c r="Q26" s="91"/>
      <c r="R26" s="91"/>
      <c r="S26" s="91"/>
      <c r="T26" s="91"/>
      <c r="U26" s="91"/>
      <c r="V26" s="91"/>
      <c r="W26" s="91"/>
      <c r="X26" s="91">
        <v>195</v>
      </c>
      <c r="Y26" s="91"/>
      <c r="Z26" s="91"/>
      <c r="AA26" s="91"/>
      <c r="AB26" s="91"/>
      <c r="AC26" s="91"/>
      <c r="AD26" s="91">
        <f t="shared" si="2"/>
        <v>2015</v>
      </c>
      <c r="AE26" s="91">
        <f t="shared" si="3"/>
        <v>195</v>
      </c>
      <c r="AF26" s="91" t="str">
        <f t="shared" si="1"/>
        <v>YELLOW</v>
      </c>
      <c r="AG26" s="91"/>
      <c r="AH26" s="91"/>
      <c r="AI26" s="91"/>
      <c r="AJ26" s="96"/>
      <c r="AK26" s="96"/>
      <c r="AL26" s="96"/>
      <c r="AM26" s="91" t="s">
        <v>205</v>
      </c>
      <c r="AN26" s="97" t="s">
        <v>206</v>
      </c>
      <c r="AO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row>
    <row r="27" spans="1:183" x14ac:dyDescent="0.35">
      <c r="A27"/>
      <c r="B27" s="88"/>
      <c r="C27" s="89"/>
      <c r="D27" s="90">
        <v>15.3</v>
      </c>
      <c r="E27" s="91" t="s">
        <v>12</v>
      </c>
      <c r="F27" s="91" t="s">
        <v>196</v>
      </c>
      <c r="G27" s="91" t="s">
        <v>214</v>
      </c>
      <c r="H27" s="91" t="s">
        <v>215</v>
      </c>
      <c r="I27" s="91" t="s">
        <v>83</v>
      </c>
      <c r="J27" s="91" t="s">
        <v>21</v>
      </c>
      <c r="K27" s="16" t="s">
        <v>27</v>
      </c>
      <c r="L27" s="36" t="s">
        <v>27</v>
      </c>
      <c r="M27" s="17" t="s">
        <v>27</v>
      </c>
      <c r="N27" s="91"/>
      <c r="O27" s="91">
        <f t="shared" si="0"/>
        <v>0</v>
      </c>
      <c r="P27" s="91"/>
      <c r="Q27" s="91"/>
      <c r="R27" s="91"/>
      <c r="S27" s="91"/>
      <c r="T27" s="91"/>
      <c r="U27" s="91"/>
      <c r="V27" s="91"/>
      <c r="W27" s="91"/>
      <c r="X27" s="91"/>
      <c r="Y27" s="91"/>
      <c r="Z27" s="91"/>
      <c r="AA27" s="91"/>
      <c r="AB27" s="91"/>
      <c r="AC27" s="91"/>
      <c r="AD27" s="91" t="str">
        <f t="shared" si="2"/>
        <v>NA</v>
      </c>
      <c r="AE27" s="91" t="str">
        <f t="shared" si="3"/>
        <v>No Data</v>
      </c>
      <c r="AF27" s="91" t="str">
        <f t="shared" si="1"/>
        <v>No Flag</v>
      </c>
      <c r="AG27" s="91"/>
      <c r="AH27" s="91"/>
      <c r="AI27" s="91"/>
      <c r="AJ27" s="96"/>
      <c r="AK27" s="96"/>
      <c r="AL27" s="96"/>
      <c r="AM27" s="91"/>
      <c r="AN27" s="97"/>
      <c r="AO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row>
    <row r="28" spans="1:183" x14ac:dyDescent="0.35">
      <c r="A28"/>
      <c r="B28" s="88"/>
      <c r="C28" s="89"/>
      <c r="D28" s="90">
        <v>15.4</v>
      </c>
      <c r="E28" s="91" t="s">
        <v>12</v>
      </c>
      <c r="F28" s="91" t="s">
        <v>196</v>
      </c>
      <c r="G28" s="91" t="s">
        <v>214</v>
      </c>
      <c r="H28" s="91" t="s">
        <v>216</v>
      </c>
      <c r="I28" s="91" t="s">
        <v>83</v>
      </c>
      <c r="J28" s="91" t="s">
        <v>21</v>
      </c>
      <c r="K28" s="37">
        <v>0.5</v>
      </c>
      <c r="L28" s="36" t="s">
        <v>217</v>
      </c>
      <c r="M28" s="40">
        <v>0.25</v>
      </c>
      <c r="N28" s="91"/>
      <c r="O28" s="91">
        <f t="shared" si="0"/>
        <v>0</v>
      </c>
      <c r="P28" s="91"/>
      <c r="Q28" s="91"/>
      <c r="R28" s="91"/>
      <c r="S28" s="91"/>
      <c r="T28" s="91"/>
      <c r="U28" s="91"/>
      <c r="V28" s="91"/>
      <c r="W28" s="91"/>
      <c r="X28" s="91"/>
      <c r="Y28" s="91"/>
      <c r="Z28" s="91"/>
      <c r="AA28" s="91"/>
      <c r="AB28" s="91"/>
      <c r="AC28" s="98"/>
      <c r="AD28" s="91" t="str">
        <f t="shared" si="2"/>
        <v>NA</v>
      </c>
      <c r="AE28" s="91" t="str">
        <f t="shared" si="3"/>
        <v>No Data</v>
      </c>
      <c r="AF28" s="91" t="str">
        <f>IF(AE28="No Data","No Flag",IF(AE28&lt;M28,"RED",IF(AE28&gt;K28,"GREEN","YELLOW")))</f>
        <v>No Flag</v>
      </c>
      <c r="AG28" s="91"/>
      <c r="AH28" s="91"/>
      <c r="AI28" s="91"/>
      <c r="AJ28" s="96"/>
      <c r="AK28" s="96"/>
      <c r="AL28" s="96"/>
      <c r="AM28" s="91" t="s">
        <v>645</v>
      </c>
      <c r="AN28" s="97"/>
      <c r="AO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row>
    <row r="29" spans="1:183" x14ac:dyDescent="0.35">
      <c r="A29"/>
      <c r="B29" s="88"/>
      <c r="C29" s="89"/>
      <c r="D29" s="90">
        <v>16</v>
      </c>
      <c r="E29" s="91" t="s">
        <v>12</v>
      </c>
      <c r="F29" s="91" t="s">
        <v>218</v>
      </c>
      <c r="G29" s="91" t="s">
        <v>219</v>
      </c>
      <c r="H29" s="91" t="s">
        <v>220</v>
      </c>
      <c r="I29" s="91" t="s">
        <v>221</v>
      </c>
      <c r="J29" s="91" t="s">
        <v>20</v>
      </c>
      <c r="K29" s="16">
        <v>0.3</v>
      </c>
      <c r="L29" s="36" t="s">
        <v>222</v>
      </c>
      <c r="M29" s="17">
        <v>0.4</v>
      </c>
      <c r="N29" s="91"/>
      <c r="O29" s="91">
        <f t="shared" si="0"/>
        <v>1</v>
      </c>
      <c r="P29" s="91"/>
      <c r="Q29" s="91"/>
      <c r="R29" s="91"/>
      <c r="S29" s="91"/>
      <c r="T29" s="91"/>
      <c r="U29" s="91">
        <v>0.8814401966482861</v>
      </c>
      <c r="V29" s="91"/>
      <c r="W29" s="91">
        <v>0.53196680997536083</v>
      </c>
      <c r="X29" s="91">
        <v>0.6149882296728274</v>
      </c>
      <c r="Y29" s="91">
        <v>0.58565438186813179</v>
      </c>
      <c r="Z29" s="91">
        <v>0.89856133985173636</v>
      </c>
      <c r="AA29" s="91">
        <v>0.72847590625341474</v>
      </c>
      <c r="AB29" s="91">
        <v>0.67309722496976498</v>
      </c>
      <c r="AC29" s="91">
        <v>0.68175091223759554</v>
      </c>
      <c r="AD29" s="91">
        <f t="shared" si="2"/>
        <v>2020</v>
      </c>
      <c r="AE29" s="91">
        <f t="shared" si="3"/>
        <v>0.68175091223759554</v>
      </c>
      <c r="AF29" s="91" t="str">
        <f t="shared" si="1"/>
        <v>RED</v>
      </c>
      <c r="AG29" s="91"/>
      <c r="AH29" s="91"/>
      <c r="AI29" s="91"/>
      <c r="AJ29" s="96"/>
      <c r="AK29" s="96"/>
      <c r="AL29" s="96"/>
      <c r="AM29" s="91" t="s">
        <v>646</v>
      </c>
      <c r="AN29" s="97"/>
      <c r="AO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row>
    <row r="30" spans="1:183" x14ac:dyDescent="0.35">
      <c r="A30"/>
      <c r="B30" s="88"/>
      <c r="C30" s="89"/>
      <c r="D30" s="90">
        <v>17</v>
      </c>
      <c r="E30" s="91" t="s">
        <v>12</v>
      </c>
      <c r="F30" s="91" t="s">
        <v>218</v>
      </c>
      <c r="G30" s="91" t="s">
        <v>223</v>
      </c>
      <c r="H30" s="91" t="s">
        <v>224</v>
      </c>
      <c r="I30" s="91" t="s">
        <v>225</v>
      </c>
      <c r="J30" s="91" t="s">
        <v>20</v>
      </c>
      <c r="K30" s="16">
        <v>0.1</v>
      </c>
      <c r="L30" s="36" t="s">
        <v>226</v>
      </c>
      <c r="M30" s="17">
        <v>0.25</v>
      </c>
      <c r="N30" s="91"/>
      <c r="O30" s="91">
        <v>1</v>
      </c>
      <c r="P30" s="91"/>
      <c r="Q30" s="91"/>
      <c r="R30" s="91"/>
      <c r="S30" s="91"/>
      <c r="T30" s="91"/>
      <c r="U30" s="91"/>
      <c r="V30" s="144">
        <v>2.5348327785766118</v>
      </c>
      <c r="W30" s="144">
        <v>4.7873401528919528</v>
      </c>
      <c r="X30" s="144">
        <v>4.5463020258002862</v>
      </c>
      <c r="Y30" s="144">
        <v>6.3881164331311435</v>
      </c>
      <c r="Z30" s="144">
        <v>5.8612651262988766</v>
      </c>
      <c r="AA30" s="144">
        <v>5.9198261735741973</v>
      </c>
      <c r="AB30" s="144">
        <v>4.9498679046105707</v>
      </c>
      <c r="AC30" s="91"/>
      <c r="AD30" s="91">
        <f t="shared" si="2"/>
        <v>2019</v>
      </c>
      <c r="AE30" s="91">
        <f t="shared" si="3"/>
        <v>4.9498679046105707</v>
      </c>
      <c r="AF30" s="91" t="str">
        <f t="shared" si="1"/>
        <v>RED</v>
      </c>
      <c r="AG30" s="91"/>
      <c r="AH30" s="91"/>
      <c r="AI30" s="91"/>
      <c r="AJ30" s="96"/>
      <c r="AK30" s="96"/>
      <c r="AL30" s="96"/>
      <c r="AM30" s="91" t="s">
        <v>647</v>
      </c>
      <c r="AN30" s="97"/>
      <c r="AO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row>
    <row r="31" spans="1:183" x14ac:dyDescent="0.35">
      <c r="A31"/>
      <c r="B31" s="88"/>
      <c r="C31" s="89"/>
      <c r="D31" s="90">
        <v>18</v>
      </c>
      <c r="E31" s="91" t="s">
        <v>12</v>
      </c>
      <c r="F31" s="91" t="s">
        <v>218</v>
      </c>
      <c r="G31" s="91" t="s">
        <v>227</v>
      </c>
      <c r="H31" s="91" t="s">
        <v>228</v>
      </c>
      <c r="I31" s="91" t="s">
        <v>229</v>
      </c>
      <c r="J31" s="196" t="s">
        <v>20</v>
      </c>
      <c r="K31" s="16">
        <v>0.02</v>
      </c>
      <c r="L31" s="36" t="s">
        <v>230</v>
      </c>
      <c r="M31" s="17">
        <v>0.04</v>
      </c>
      <c r="N31" s="91"/>
      <c r="O31" s="91">
        <f t="shared" si="0"/>
        <v>0</v>
      </c>
      <c r="P31" s="91"/>
      <c r="Q31" s="91"/>
      <c r="R31" s="91"/>
      <c r="S31" s="91"/>
      <c r="T31" s="91"/>
      <c r="U31" s="91"/>
      <c r="V31" s="91"/>
      <c r="W31" s="91"/>
      <c r="X31" s="91"/>
      <c r="Y31" s="91"/>
      <c r="Z31" s="91"/>
      <c r="AA31" s="91"/>
      <c r="AB31" s="91"/>
      <c r="AC31" s="91"/>
      <c r="AD31" s="91" t="str">
        <f t="shared" si="2"/>
        <v>NA</v>
      </c>
      <c r="AE31" s="91" t="str">
        <f t="shared" si="3"/>
        <v>No Data</v>
      </c>
      <c r="AF31" s="91" t="str">
        <f t="shared" si="1"/>
        <v>No Flag</v>
      </c>
      <c r="AG31" s="91"/>
      <c r="AH31" s="91"/>
      <c r="AI31" s="91"/>
      <c r="AJ31" s="96"/>
      <c r="AK31" s="96"/>
      <c r="AL31" s="96"/>
      <c r="AM31" s="149"/>
      <c r="AN31" s="97"/>
      <c r="AO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row>
    <row r="32" spans="1:183" x14ac:dyDescent="0.35">
      <c r="A32"/>
      <c r="B32" s="88"/>
      <c r="C32" s="89"/>
      <c r="D32" s="90">
        <v>18.100000000000001</v>
      </c>
      <c r="E32" s="91" t="s">
        <v>12</v>
      </c>
      <c r="F32" s="91" t="s">
        <v>218</v>
      </c>
      <c r="G32" s="91" t="s">
        <v>227</v>
      </c>
      <c r="H32" s="91" t="s">
        <v>231</v>
      </c>
      <c r="I32" s="91" t="s">
        <v>232</v>
      </c>
      <c r="J32" s="196" t="s">
        <v>21</v>
      </c>
      <c r="K32" s="16">
        <v>1.4</v>
      </c>
      <c r="L32" s="36" t="s">
        <v>233</v>
      </c>
      <c r="M32" s="17">
        <v>2.2000000000000002</v>
      </c>
      <c r="N32" s="91"/>
      <c r="O32" s="91">
        <f t="shared" si="0"/>
        <v>0</v>
      </c>
      <c r="P32" s="91"/>
      <c r="Q32" s="91"/>
      <c r="R32" s="91"/>
      <c r="S32" s="91"/>
      <c r="T32" s="91"/>
      <c r="U32" s="91"/>
      <c r="V32" s="91"/>
      <c r="W32" s="91"/>
      <c r="X32" s="91"/>
      <c r="Y32" s="91"/>
      <c r="Z32" s="91"/>
      <c r="AA32" s="91"/>
      <c r="AB32" s="91"/>
      <c r="AC32" s="91"/>
      <c r="AD32" s="91" t="str">
        <f t="shared" si="2"/>
        <v>NA</v>
      </c>
      <c r="AE32" s="91" t="str">
        <f t="shared" si="3"/>
        <v>No Data</v>
      </c>
      <c r="AF32" s="91" t="str">
        <f t="shared" si="1"/>
        <v>No Flag</v>
      </c>
      <c r="AG32" s="91"/>
      <c r="AH32" s="91"/>
      <c r="AI32" s="91"/>
      <c r="AJ32" s="96"/>
      <c r="AK32" s="96"/>
      <c r="AL32" s="96"/>
      <c r="AM32" s="91"/>
      <c r="AN32" s="97"/>
      <c r="AO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row>
    <row r="33" spans="1:183" x14ac:dyDescent="0.35">
      <c r="A33"/>
      <c r="B33" s="88"/>
      <c r="C33" s="89"/>
      <c r="D33" s="90">
        <v>18.2</v>
      </c>
      <c r="E33" s="91" t="s">
        <v>12</v>
      </c>
      <c r="F33" s="91" t="s">
        <v>218</v>
      </c>
      <c r="G33" s="91" t="s">
        <v>227</v>
      </c>
      <c r="H33" s="91" t="s">
        <v>234</v>
      </c>
      <c r="I33" s="91" t="s">
        <v>83</v>
      </c>
      <c r="J33" s="196" t="s">
        <v>21</v>
      </c>
      <c r="K33" s="37">
        <v>0.2</v>
      </c>
      <c r="L33" s="36" t="s">
        <v>235</v>
      </c>
      <c r="M33" s="40">
        <v>0.1</v>
      </c>
      <c r="N33" s="91"/>
      <c r="O33" s="91">
        <f t="shared" si="0"/>
        <v>0</v>
      </c>
      <c r="P33" s="91"/>
      <c r="Q33" s="91"/>
      <c r="R33" s="91"/>
      <c r="S33" s="91"/>
      <c r="T33" s="91"/>
      <c r="U33" s="91"/>
      <c r="V33" s="91"/>
      <c r="W33" s="91"/>
      <c r="X33" s="91"/>
      <c r="Y33" s="91"/>
      <c r="Z33" s="91"/>
      <c r="AA33" s="91"/>
      <c r="AB33" s="91"/>
      <c r="AC33" s="91"/>
      <c r="AD33" s="91" t="str">
        <f t="shared" si="2"/>
        <v>NA</v>
      </c>
      <c r="AE33" s="91" t="str">
        <f t="shared" si="3"/>
        <v>No Data</v>
      </c>
      <c r="AF33" s="91" t="str">
        <f>IF(AE33="No Data","No Flag",IF(AE33&lt;M33,"RED",IF(AE33&gt;K33,"GREEN","YELLOW")))</f>
        <v>No Flag</v>
      </c>
      <c r="AG33" s="91"/>
      <c r="AH33" s="91"/>
      <c r="AI33" s="91"/>
      <c r="AJ33" s="96"/>
      <c r="AK33" s="96"/>
      <c r="AL33" s="96"/>
      <c r="AM33" s="91"/>
      <c r="AN33" s="97"/>
      <c r="AO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row>
    <row r="34" spans="1:183" ht="29" x14ac:dyDescent="0.35">
      <c r="A34"/>
      <c r="B34" s="88"/>
      <c r="C34" s="89"/>
      <c r="D34" s="90">
        <v>19</v>
      </c>
      <c r="E34" s="91" t="s">
        <v>12</v>
      </c>
      <c r="F34" s="91" t="s">
        <v>218</v>
      </c>
      <c r="G34" s="91" t="s">
        <v>236</v>
      </c>
      <c r="H34" s="91" t="s">
        <v>237</v>
      </c>
      <c r="I34" s="91" t="s">
        <v>83</v>
      </c>
      <c r="J34" s="196" t="s">
        <v>20</v>
      </c>
      <c r="K34" s="37">
        <v>0.95</v>
      </c>
      <c r="L34" s="36" t="s">
        <v>238</v>
      </c>
      <c r="M34" s="40">
        <v>0.8</v>
      </c>
      <c r="N34" s="91"/>
      <c r="O34" s="91">
        <f t="shared" si="0"/>
        <v>0</v>
      </c>
      <c r="P34" s="91"/>
      <c r="Q34" s="91"/>
      <c r="R34" s="91"/>
      <c r="S34" s="91"/>
      <c r="T34" s="91"/>
      <c r="U34" s="91"/>
      <c r="V34" s="91"/>
      <c r="W34" s="91"/>
      <c r="X34" s="91"/>
      <c r="Y34" s="91"/>
      <c r="Z34" s="91"/>
      <c r="AA34" s="91"/>
      <c r="AB34" s="91"/>
      <c r="AC34" s="91"/>
      <c r="AD34" s="91" t="str">
        <f t="shared" si="2"/>
        <v>NA</v>
      </c>
      <c r="AE34" s="91" t="str">
        <f t="shared" si="3"/>
        <v>No Data</v>
      </c>
      <c r="AF34" s="91" t="str">
        <f>IF(AE34="No Data","No Flag",IF(AE34&lt;M34,"RED",IF(AE34&gt;K34,"GREEN","YELLOW")))</f>
        <v>No Flag</v>
      </c>
      <c r="AG34" s="91"/>
      <c r="AH34" s="91"/>
      <c r="AI34" s="91"/>
      <c r="AJ34" s="96"/>
      <c r="AK34" s="96"/>
      <c r="AL34" s="96"/>
      <c r="AM34" s="91"/>
      <c r="AN34" s="97"/>
      <c r="AO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row>
    <row r="35" spans="1:183" x14ac:dyDescent="0.35">
      <c r="A35"/>
      <c r="B35" s="88"/>
      <c r="C35" s="89"/>
      <c r="D35" s="90">
        <v>20</v>
      </c>
      <c r="E35" s="91" t="s">
        <v>12</v>
      </c>
      <c r="F35" s="91" t="s">
        <v>218</v>
      </c>
      <c r="G35" s="91" t="s">
        <v>239</v>
      </c>
      <c r="H35" s="91" t="s">
        <v>240</v>
      </c>
      <c r="I35" s="91" t="s">
        <v>83</v>
      </c>
      <c r="J35" s="196" t="s">
        <v>20</v>
      </c>
      <c r="K35" s="37">
        <v>0.6</v>
      </c>
      <c r="L35" s="36" t="s">
        <v>241</v>
      </c>
      <c r="M35" s="40">
        <v>0.4</v>
      </c>
      <c r="N35" s="91"/>
      <c r="O35" s="91">
        <f t="shared" si="0"/>
        <v>0</v>
      </c>
      <c r="P35" s="91"/>
      <c r="Q35" s="91"/>
      <c r="R35" s="91"/>
      <c r="S35" s="91"/>
      <c r="T35" s="91"/>
      <c r="U35" s="91"/>
      <c r="V35" s="91"/>
      <c r="W35" s="91"/>
      <c r="X35" s="91"/>
      <c r="Y35" s="91"/>
      <c r="Z35" s="91"/>
      <c r="AA35" s="91"/>
      <c r="AB35" s="91"/>
      <c r="AC35" s="91"/>
      <c r="AD35" s="91" t="str">
        <f t="shared" si="2"/>
        <v>NA</v>
      </c>
      <c r="AE35" s="91" t="str">
        <f t="shared" si="3"/>
        <v>No Data</v>
      </c>
      <c r="AF35" s="91" t="str">
        <f>IF(AE35="No Data","No Flag",IF(AE35&lt;M35,"RED",IF(AE35&gt;K35,"GREEN","YELLOW")))</f>
        <v>No Flag</v>
      </c>
      <c r="AG35" s="91"/>
      <c r="AH35" s="91"/>
      <c r="AI35" s="91"/>
      <c r="AJ35" s="96"/>
      <c r="AK35" s="96"/>
      <c r="AL35" s="96"/>
      <c r="AM35" s="91"/>
      <c r="AN35" s="97"/>
      <c r="AO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row>
    <row r="36" spans="1:183" x14ac:dyDescent="0.35">
      <c r="A36"/>
      <c r="B36" s="88"/>
      <c r="C36" s="89"/>
      <c r="D36" s="90">
        <v>21</v>
      </c>
      <c r="E36" s="91" t="s">
        <v>12</v>
      </c>
      <c r="F36" s="91" t="s">
        <v>242</v>
      </c>
      <c r="G36" s="91" t="s">
        <v>243</v>
      </c>
      <c r="H36" s="91" t="s">
        <v>244</v>
      </c>
      <c r="I36" s="91" t="s">
        <v>83</v>
      </c>
      <c r="J36" s="91" t="s">
        <v>20</v>
      </c>
      <c r="K36" s="37">
        <v>0.9</v>
      </c>
      <c r="L36" s="36" t="s">
        <v>245</v>
      </c>
      <c r="M36" s="40">
        <v>0.7</v>
      </c>
      <c r="N36" s="91"/>
      <c r="O36" s="91">
        <f t="shared" si="0"/>
        <v>1</v>
      </c>
      <c r="P36" s="91">
        <v>100</v>
      </c>
      <c r="Q36" s="91">
        <v>100</v>
      </c>
      <c r="R36" s="91">
        <v>100</v>
      </c>
      <c r="S36" s="91">
        <v>100</v>
      </c>
      <c r="T36" s="91">
        <v>100</v>
      </c>
      <c r="U36" s="91">
        <v>100</v>
      </c>
      <c r="V36" s="91">
        <v>100</v>
      </c>
      <c r="W36" s="91">
        <v>100</v>
      </c>
      <c r="X36" s="91">
        <v>100</v>
      </c>
      <c r="Y36" s="91">
        <v>100</v>
      </c>
      <c r="Z36" s="91">
        <v>100</v>
      </c>
      <c r="AA36" s="91">
        <v>100</v>
      </c>
      <c r="AB36" s="91">
        <v>100</v>
      </c>
      <c r="AC36" s="91">
        <v>100</v>
      </c>
      <c r="AD36" s="91">
        <f t="shared" si="2"/>
        <v>2020</v>
      </c>
      <c r="AE36" s="91">
        <f t="shared" si="3"/>
        <v>100</v>
      </c>
      <c r="AF36" s="91" t="str">
        <f>IF(AE36="No Data","No Flag",IF(AE36&lt;M36,"RED",IF(AE36&gt;K36,"GREEN","YELLOW")))</f>
        <v>GREEN</v>
      </c>
      <c r="AG36" s="91"/>
      <c r="AH36" s="91"/>
      <c r="AI36" s="91"/>
      <c r="AJ36" s="96"/>
      <c r="AK36" s="96"/>
      <c r="AL36" s="96"/>
      <c r="AM36" s="91"/>
      <c r="AN36" s="97"/>
      <c r="AO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row>
    <row r="37" spans="1:183" x14ac:dyDescent="0.35">
      <c r="A37"/>
      <c r="B37" s="88"/>
      <c r="C37" s="89"/>
      <c r="D37" s="90">
        <v>21.1</v>
      </c>
      <c r="E37" s="91" t="s">
        <v>12</v>
      </c>
      <c r="F37" s="91" t="s">
        <v>242</v>
      </c>
      <c r="G37" s="91" t="s">
        <v>243</v>
      </c>
      <c r="H37" s="91" t="s">
        <v>246</v>
      </c>
      <c r="I37" s="91" t="s">
        <v>247</v>
      </c>
      <c r="J37" s="91" t="s">
        <v>21</v>
      </c>
      <c r="K37" s="16">
        <v>10</v>
      </c>
      <c r="L37" s="36" t="s">
        <v>248</v>
      </c>
      <c r="M37" s="17">
        <v>13</v>
      </c>
      <c r="N37" s="91"/>
      <c r="O37" s="91">
        <f t="shared" si="0"/>
        <v>0</v>
      </c>
      <c r="P37" s="91"/>
      <c r="Q37" s="91"/>
      <c r="R37" s="91"/>
      <c r="S37" s="91"/>
      <c r="T37" s="91"/>
      <c r="U37" s="91"/>
      <c r="V37" s="91"/>
      <c r="W37" s="91"/>
      <c r="X37" s="91"/>
      <c r="Y37" s="91"/>
      <c r="Z37" s="91"/>
      <c r="AA37" s="91"/>
      <c r="AB37" s="91"/>
      <c r="AC37" s="91"/>
      <c r="AD37" s="91" t="str">
        <f t="shared" si="2"/>
        <v>NA</v>
      </c>
      <c r="AE37" s="91" t="str">
        <f t="shared" si="3"/>
        <v>No Data</v>
      </c>
      <c r="AF37" s="91" t="str">
        <f t="shared" si="1"/>
        <v>No Flag</v>
      </c>
      <c r="AG37" s="91"/>
      <c r="AH37" s="91"/>
      <c r="AI37" s="91"/>
      <c r="AJ37" s="96"/>
      <c r="AK37" s="96"/>
      <c r="AL37" s="96"/>
      <c r="AM37" s="91"/>
      <c r="AN37" s="97"/>
      <c r="AO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row>
    <row r="38" spans="1:183" x14ac:dyDescent="0.35">
      <c r="A38"/>
      <c r="B38" s="88"/>
      <c r="C38" s="89"/>
      <c r="D38" s="90">
        <v>22</v>
      </c>
      <c r="E38" s="91" t="s">
        <v>12</v>
      </c>
      <c r="F38" s="91" t="s">
        <v>242</v>
      </c>
      <c r="G38" s="91" t="s">
        <v>249</v>
      </c>
      <c r="H38" s="91" t="s">
        <v>250</v>
      </c>
      <c r="I38" s="91" t="s">
        <v>83</v>
      </c>
      <c r="J38" s="91" t="s">
        <v>20</v>
      </c>
      <c r="K38" s="37">
        <v>0.9</v>
      </c>
      <c r="L38" s="36" t="s">
        <v>245</v>
      </c>
      <c r="M38" s="40">
        <v>0.7</v>
      </c>
      <c r="N38" s="91"/>
      <c r="O38" s="91">
        <f t="shared" si="0"/>
        <v>1</v>
      </c>
      <c r="P38" s="98">
        <v>0.73</v>
      </c>
      <c r="Q38" s="98">
        <v>0.73</v>
      </c>
      <c r="R38" s="98">
        <v>0.73</v>
      </c>
      <c r="S38" s="98">
        <v>0.74</v>
      </c>
      <c r="T38" s="98">
        <v>0.77400000000000002</v>
      </c>
      <c r="U38" s="98">
        <v>0.8</v>
      </c>
      <c r="V38" s="98">
        <v>0.77</v>
      </c>
      <c r="W38" s="98">
        <v>0.72</v>
      </c>
      <c r="X38" s="98">
        <v>0.69799999999999995</v>
      </c>
      <c r="Y38" s="98">
        <v>0.70199999999999996</v>
      </c>
      <c r="Z38" s="98">
        <v>0.69599999999999995</v>
      </c>
      <c r="AA38" s="98">
        <v>0.70899999999999996</v>
      </c>
      <c r="AB38" s="98">
        <v>0.71899999999999997</v>
      </c>
      <c r="AC38" s="98"/>
      <c r="AD38" s="91">
        <f t="shared" ref="AD38" si="5">IF(AC38&lt;&gt;"",$AC$4,IF(AB38&lt;&gt;"",$AB$4,IF(AA38&lt;&gt;"",$AA$4,IF(Z38&lt;&gt;"",$Z$4,IF(Y38&lt;&gt;"",$Y$4,IF(X38&lt;&gt;"",$X$4,IF(W38&lt;&gt;"",$W$4,IF(V38&lt;&gt;"",$V$4,IF(U38&lt;&gt;"",$U$4,IF(T38&lt;&gt;"",$T$4,IF(S38&lt;&gt;"",$S$4,IF(R38&lt;&gt;"",$R$4,IF(Q38&lt;&gt;"",$Q$4,IF(P38&lt;&gt;"",$P$4,"NA"))))))))))))))</f>
        <v>2019</v>
      </c>
      <c r="AE38" s="91">
        <f t="shared" ref="AE38" si="6">IF(AC38&lt;&gt;"",AC38,IF(AB38&lt;&gt;"",AB38,IF(AA38&lt;&gt;"",AA38,IF(Z38&lt;&gt;"",Z38,IF(Y38&lt;&gt;"",Y38,IF(X38&lt;&gt;"",X38,IF(W38&lt;&gt;"",W38,IF(V38&lt;&gt;"",V38,IF(U38&lt;&gt;"",U38,IF(T38&lt;&gt;"",T38,IF(S38&lt;&gt;"",S38,IF(R38&lt;&gt;"",R38,IF(Q38&lt;&gt;"",Q38,IF(P38&lt;&gt;"",P38,"No Data"))))))))))))))</f>
        <v>0.71899999999999997</v>
      </c>
      <c r="AF38" s="91" t="str">
        <f>IF(AE38="No Data","No Flag",IF(AE38&lt;M38,"RED",IF(AE38&gt;K38,"GREEN","YELLOW")))</f>
        <v>YELLOW</v>
      </c>
      <c r="AG38" s="91"/>
      <c r="AH38" s="91"/>
      <c r="AI38" s="91"/>
      <c r="AJ38" s="96"/>
      <c r="AK38" s="96"/>
      <c r="AL38" s="96"/>
      <c r="AM38" s="91" t="s">
        <v>648</v>
      </c>
      <c r="AN38" s="97"/>
      <c r="AO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row>
    <row r="39" spans="1:183" x14ac:dyDescent="0.35">
      <c r="A39"/>
      <c r="B39" s="88"/>
      <c r="C39" s="89"/>
      <c r="D39" s="90">
        <v>23</v>
      </c>
      <c r="E39" s="91" t="s">
        <v>12</v>
      </c>
      <c r="F39" s="91" t="s">
        <v>242</v>
      </c>
      <c r="G39" s="91" t="s">
        <v>251</v>
      </c>
      <c r="H39" s="91" t="s">
        <v>252</v>
      </c>
      <c r="I39" s="91" t="s">
        <v>83</v>
      </c>
      <c r="J39" s="91" t="s">
        <v>20</v>
      </c>
      <c r="K39" s="37">
        <v>0.2</v>
      </c>
      <c r="L39" s="36" t="s">
        <v>235</v>
      </c>
      <c r="M39" s="40">
        <v>0.1</v>
      </c>
      <c r="N39" s="91"/>
      <c r="O39" s="91">
        <f t="shared" si="0"/>
        <v>1</v>
      </c>
      <c r="P39" s="91"/>
      <c r="Q39" s="91"/>
      <c r="R39" s="91"/>
      <c r="S39" s="91"/>
      <c r="T39" s="91"/>
      <c r="U39" s="91"/>
      <c r="V39" s="91"/>
      <c r="W39" s="91"/>
      <c r="X39" s="91"/>
      <c r="Y39" s="91"/>
      <c r="Z39" s="91"/>
      <c r="AA39" s="91"/>
      <c r="AB39" s="91"/>
      <c r="AC39" s="98">
        <v>0</v>
      </c>
      <c r="AD39" s="91">
        <f t="shared" si="2"/>
        <v>2020</v>
      </c>
      <c r="AE39" s="91">
        <f t="shared" si="3"/>
        <v>0</v>
      </c>
      <c r="AF39" s="91" t="str">
        <f>IF(AE39="No Data","No Flag",IF(AE39&lt;M39,"RED",IF(AE39&gt;K39,"GREEN","YELLOW")))</f>
        <v>RED</v>
      </c>
      <c r="AG39" s="91"/>
      <c r="AH39" s="91"/>
      <c r="AI39" s="91"/>
      <c r="AJ39" s="96"/>
      <c r="AK39" s="96"/>
      <c r="AL39" s="96"/>
      <c r="AM39" s="91" t="s">
        <v>636</v>
      </c>
      <c r="AN39" s="97"/>
      <c r="AO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row>
    <row r="40" spans="1:183" x14ac:dyDescent="0.35">
      <c r="A40"/>
      <c r="B40" s="88"/>
      <c r="C40" s="89"/>
      <c r="D40" s="90">
        <v>24</v>
      </c>
      <c r="E40" s="91" t="s">
        <v>12</v>
      </c>
      <c r="F40" s="91" t="s">
        <v>242</v>
      </c>
      <c r="G40" s="91" t="s">
        <v>253</v>
      </c>
      <c r="H40" s="91" t="s">
        <v>254</v>
      </c>
      <c r="I40" s="91" t="s">
        <v>83</v>
      </c>
      <c r="J40" s="196" t="s">
        <v>20</v>
      </c>
      <c r="K40" s="37">
        <v>0.1</v>
      </c>
      <c r="L40" s="36" t="s">
        <v>255</v>
      </c>
      <c r="M40" s="40">
        <v>0.25</v>
      </c>
      <c r="N40" s="91"/>
      <c r="O40" s="91">
        <f t="shared" si="0"/>
        <v>0</v>
      </c>
      <c r="P40" s="91"/>
      <c r="Q40" s="91"/>
      <c r="R40" s="91"/>
      <c r="S40" s="91"/>
      <c r="T40" s="91"/>
      <c r="U40" s="91"/>
      <c r="V40" s="91"/>
      <c r="W40" s="91"/>
      <c r="X40" s="91"/>
      <c r="Y40" s="91"/>
      <c r="Z40" s="91"/>
      <c r="AA40" s="91"/>
      <c r="AB40" s="91"/>
      <c r="AC40" s="91"/>
      <c r="AD40" s="91" t="str">
        <f t="shared" si="2"/>
        <v>NA</v>
      </c>
      <c r="AE40" s="91" t="str">
        <f t="shared" si="3"/>
        <v>No Data</v>
      </c>
      <c r="AF40" s="91" t="str">
        <f t="shared" si="1"/>
        <v>No Flag</v>
      </c>
      <c r="AG40" s="91"/>
      <c r="AH40" s="91"/>
      <c r="AI40" s="91"/>
      <c r="AJ40" s="96"/>
      <c r="AK40" s="96"/>
      <c r="AL40" s="96"/>
      <c r="AM40" s="91"/>
      <c r="AN40" s="97"/>
      <c r="AO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row>
    <row r="41" spans="1:183" ht="29" x14ac:dyDescent="0.35">
      <c r="A41"/>
      <c r="B41" s="88"/>
      <c r="C41" s="89"/>
      <c r="D41" s="90">
        <v>25</v>
      </c>
      <c r="E41" s="91" t="s">
        <v>12</v>
      </c>
      <c r="F41" s="91" t="s">
        <v>256</v>
      </c>
      <c r="G41" s="91" t="s">
        <v>257</v>
      </c>
      <c r="H41" s="91" t="s">
        <v>258</v>
      </c>
      <c r="I41" s="91" t="s">
        <v>259</v>
      </c>
      <c r="J41" s="91" t="s">
        <v>20</v>
      </c>
      <c r="K41" s="16" t="s">
        <v>260</v>
      </c>
      <c r="L41" s="36" t="s">
        <v>261</v>
      </c>
      <c r="M41" s="17" t="s">
        <v>262</v>
      </c>
      <c r="N41" s="91"/>
      <c r="O41" s="91">
        <f t="shared" si="0"/>
        <v>1</v>
      </c>
      <c r="P41" s="91"/>
      <c r="Q41" s="91"/>
      <c r="R41" s="91"/>
      <c r="S41" s="91"/>
      <c r="T41" s="91"/>
      <c r="U41" s="91"/>
      <c r="V41" s="91"/>
      <c r="W41" s="91"/>
      <c r="X41" s="189">
        <v>219.17808219178082</v>
      </c>
      <c r="Y41" s="189">
        <v>273.97260273972603</v>
      </c>
      <c r="Z41" s="189">
        <v>246.57534246575344</v>
      </c>
      <c r="AA41" s="189">
        <v>246.57534246575344</v>
      </c>
      <c r="AB41" s="189">
        <v>219.17808219178082</v>
      </c>
      <c r="AC41" s="91">
        <v>130</v>
      </c>
      <c r="AD41" s="91">
        <f t="shared" si="2"/>
        <v>2020</v>
      </c>
      <c r="AE41" s="91">
        <f t="shared" si="3"/>
        <v>130</v>
      </c>
      <c r="AF41" s="91" t="str">
        <f>IF(AE41="No Data","No Flag",IF(OR(AE41&lt;80,AE41&gt;250),"RED",IF(AND(AE41&lt;200,AE41&gt;120),"GREEN","YELLOW")))</f>
        <v>GREEN</v>
      </c>
      <c r="AG41" s="91"/>
      <c r="AH41" s="91"/>
      <c r="AI41" s="91"/>
      <c r="AJ41" s="96"/>
      <c r="AK41" s="96"/>
      <c r="AL41" s="96"/>
      <c r="AM41" s="91" t="s">
        <v>650</v>
      </c>
      <c r="AN41" s="97"/>
      <c r="AO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row>
    <row r="42" spans="1:183" x14ac:dyDescent="0.35">
      <c r="A42"/>
      <c r="B42" s="88"/>
      <c r="C42" s="89"/>
      <c r="D42" s="90">
        <v>25.1</v>
      </c>
      <c r="E42" s="91" t="s">
        <v>12</v>
      </c>
      <c r="F42" s="91" t="s">
        <v>256</v>
      </c>
      <c r="G42" s="91" t="s">
        <v>257</v>
      </c>
      <c r="H42" s="91" t="s">
        <v>263</v>
      </c>
      <c r="I42" s="91" t="s">
        <v>264</v>
      </c>
      <c r="J42" s="91" t="s">
        <v>21</v>
      </c>
      <c r="K42" s="16">
        <v>2.1999999999999999E-2</v>
      </c>
      <c r="L42" s="36" t="s">
        <v>265</v>
      </c>
      <c r="M42" s="17">
        <v>5.5E-2</v>
      </c>
      <c r="N42" s="91"/>
      <c r="O42" s="91">
        <f t="shared" si="0"/>
        <v>0</v>
      </c>
      <c r="P42" s="91"/>
      <c r="Q42" s="91"/>
      <c r="R42" s="91"/>
      <c r="S42" s="91"/>
      <c r="T42" s="91"/>
      <c r="U42" s="91"/>
      <c r="V42" s="91"/>
      <c r="W42" s="91"/>
      <c r="X42" s="91"/>
      <c r="Y42" s="91"/>
      <c r="Z42" s="91"/>
      <c r="AA42" s="91"/>
      <c r="AB42" s="91"/>
      <c r="AC42" s="91"/>
      <c r="AD42" s="91" t="str">
        <f t="shared" si="2"/>
        <v>NA</v>
      </c>
      <c r="AE42" s="91" t="str">
        <f t="shared" si="3"/>
        <v>No Data</v>
      </c>
      <c r="AF42" s="91" t="str">
        <f t="shared" si="1"/>
        <v>No Flag</v>
      </c>
      <c r="AG42" s="91"/>
      <c r="AH42" s="91"/>
      <c r="AI42" s="91"/>
      <c r="AJ42" s="96"/>
      <c r="AK42" s="96"/>
      <c r="AL42" s="96"/>
      <c r="AM42" s="91"/>
      <c r="AN42" s="97"/>
      <c r="AO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row>
    <row r="43" spans="1:183" x14ac:dyDescent="0.35">
      <c r="A43"/>
      <c r="B43" s="88"/>
      <c r="C43" s="89"/>
      <c r="D43" s="90">
        <v>25.2</v>
      </c>
      <c r="E43" s="91" t="s">
        <v>12</v>
      </c>
      <c r="F43" s="91" t="s">
        <v>256</v>
      </c>
      <c r="G43" s="91" t="s">
        <v>257</v>
      </c>
      <c r="H43" s="91" t="s">
        <v>266</v>
      </c>
      <c r="I43" s="91" t="s">
        <v>267</v>
      </c>
      <c r="J43" s="91" t="s">
        <v>21</v>
      </c>
      <c r="K43" s="16" t="s">
        <v>268</v>
      </c>
      <c r="L43" s="36" t="s">
        <v>268</v>
      </c>
      <c r="M43" s="17" t="s">
        <v>268</v>
      </c>
      <c r="N43" s="91"/>
      <c r="O43" s="91">
        <f t="shared" si="0"/>
        <v>0</v>
      </c>
      <c r="P43" s="91"/>
      <c r="Q43" s="91"/>
      <c r="R43" s="91"/>
      <c r="S43" s="91"/>
      <c r="T43" s="91"/>
      <c r="U43" s="91"/>
      <c r="V43" s="91"/>
      <c r="W43" s="91"/>
      <c r="X43" s="91"/>
      <c r="Y43" s="91"/>
      <c r="Z43" s="91"/>
      <c r="AA43" s="91"/>
      <c r="AB43" s="91"/>
      <c r="AC43" s="91"/>
      <c r="AD43" s="91" t="str">
        <f t="shared" si="2"/>
        <v>NA</v>
      </c>
      <c r="AE43" s="91" t="str">
        <f t="shared" si="3"/>
        <v>No Data</v>
      </c>
      <c r="AF43" s="91" t="str">
        <f t="shared" si="1"/>
        <v>No Flag</v>
      </c>
      <c r="AG43" s="91"/>
      <c r="AH43" s="91"/>
      <c r="AI43" s="91"/>
      <c r="AJ43" s="96"/>
      <c r="AK43" s="96"/>
      <c r="AL43" s="96"/>
      <c r="AM43" s="91"/>
      <c r="AN43" s="97"/>
      <c r="AO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row>
    <row r="44" spans="1:183" x14ac:dyDescent="0.35">
      <c r="A44"/>
      <c r="B44" s="88"/>
      <c r="C44" s="89"/>
      <c r="D44" s="90">
        <v>25.3</v>
      </c>
      <c r="E44" s="91" t="s">
        <v>12</v>
      </c>
      <c r="F44" s="91" t="s">
        <v>256</v>
      </c>
      <c r="G44" s="91" t="s">
        <v>257</v>
      </c>
      <c r="H44" s="91" t="s">
        <v>269</v>
      </c>
      <c r="I44" s="91" t="s">
        <v>83</v>
      </c>
      <c r="J44" s="91" t="s">
        <v>21</v>
      </c>
      <c r="K44" s="37">
        <v>0.17</v>
      </c>
      <c r="L44" s="36" t="s">
        <v>270</v>
      </c>
      <c r="M44" s="40">
        <v>0.5</v>
      </c>
      <c r="N44" s="91"/>
      <c r="O44" s="91">
        <f t="shared" si="0"/>
        <v>1</v>
      </c>
      <c r="P44" s="91"/>
      <c r="Q44" s="91"/>
      <c r="R44" s="91"/>
      <c r="S44" s="91"/>
      <c r="T44" s="91"/>
      <c r="U44" s="91"/>
      <c r="V44" s="91"/>
      <c r="W44" s="91"/>
      <c r="X44" s="190">
        <v>0.35</v>
      </c>
      <c r="Y44" s="190">
        <v>0.23076923076923078</v>
      </c>
      <c r="Z44" s="190">
        <v>0.2687224669603524</v>
      </c>
      <c r="AA44" s="190">
        <v>0.28691983122362869</v>
      </c>
      <c r="AB44" s="190">
        <v>0.32926829268292684</v>
      </c>
      <c r="AC44" s="98">
        <v>0.34</v>
      </c>
      <c r="AD44" s="91">
        <f t="shared" si="2"/>
        <v>2020</v>
      </c>
      <c r="AE44" s="91">
        <f t="shared" si="3"/>
        <v>0.34</v>
      </c>
      <c r="AF44" s="91" t="str">
        <f t="shared" si="1"/>
        <v>YELLOW</v>
      </c>
      <c r="AG44" s="91"/>
      <c r="AH44" s="91"/>
      <c r="AI44" s="91"/>
      <c r="AJ44" s="96"/>
      <c r="AK44" s="96"/>
      <c r="AL44" s="96"/>
      <c r="AM44" s="91" t="s">
        <v>651</v>
      </c>
      <c r="AN44" s="97"/>
      <c r="AO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row>
    <row r="45" spans="1:183" ht="17.5" customHeight="1" x14ac:dyDescent="0.35">
      <c r="A45"/>
      <c r="B45" s="88"/>
      <c r="C45" s="89"/>
      <c r="D45" s="90">
        <v>26</v>
      </c>
      <c r="E45" s="91" t="s">
        <v>12</v>
      </c>
      <c r="F45" s="91" t="s">
        <v>256</v>
      </c>
      <c r="G45" s="91" t="s">
        <v>271</v>
      </c>
      <c r="H45" s="91" t="s">
        <v>272</v>
      </c>
      <c r="I45" s="91" t="s">
        <v>83</v>
      </c>
      <c r="J45" s="91" t="s">
        <v>20</v>
      </c>
      <c r="K45" s="37">
        <v>0.3</v>
      </c>
      <c r="L45" s="36" t="s">
        <v>273</v>
      </c>
      <c r="M45" s="40">
        <v>0.45</v>
      </c>
      <c r="N45" s="91"/>
      <c r="O45" s="91">
        <f t="shared" si="0"/>
        <v>1</v>
      </c>
      <c r="P45" s="91"/>
      <c r="Q45" s="91"/>
      <c r="R45" s="91"/>
      <c r="S45" s="91"/>
      <c r="T45" s="91"/>
      <c r="U45" s="91"/>
      <c r="V45" s="91"/>
      <c r="W45" s="91"/>
      <c r="X45" s="98">
        <v>0.37</v>
      </c>
      <c r="Y45" s="91"/>
      <c r="Z45" s="91"/>
      <c r="AA45" s="91"/>
      <c r="AB45" s="91"/>
      <c r="AC45" s="98">
        <v>0.3</v>
      </c>
      <c r="AD45" s="91">
        <f t="shared" si="2"/>
        <v>2020</v>
      </c>
      <c r="AE45" s="91">
        <f t="shared" si="3"/>
        <v>0.3</v>
      </c>
      <c r="AF45" s="91" t="str">
        <f t="shared" si="1"/>
        <v>YELLOW</v>
      </c>
      <c r="AG45" s="91"/>
      <c r="AH45" s="91"/>
      <c r="AI45" s="91"/>
      <c r="AJ45" s="96"/>
      <c r="AK45" s="96"/>
      <c r="AL45" s="96"/>
      <c r="AM45" s="96" t="s">
        <v>652</v>
      </c>
      <c r="AN45" s="97"/>
      <c r="AO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row>
    <row r="46" spans="1:183" x14ac:dyDescent="0.35">
      <c r="A46"/>
      <c r="B46" s="88"/>
      <c r="C46" s="89"/>
      <c r="D46" s="90">
        <v>26.1</v>
      </c>
      <c r="E46" s="91" t="s">
        <v>12</v>
      </c>
      <c r="F46" s="91" t="s">
        <v>256</v>
      </c>
      <c r="G46" s="91" t="s">
        <v>271</v>
      </c>
      <c r="H46" s="91" t="s">
        <v>274</v>
      </c>
      <c r="I46" s="91" t="s">
        <v>275</v>
      </c>
      <c r="J46" s="91" t="s">
        <v>21</v>
      </c>
      <c r="K46" s="16">
        <v>20</v>
      </c>
      <c r="L46" s="36" t="s">
        <v>276</v>
      </c>
      <c r="M46" s="17">
        <v>12</v>
      </c>
      <c r="N46" s="91"/>
      <c r="O46" s="91">
        <f t="shared" si="0"/>
        <v>1</v>
      </c>
      <c r="P46" s="91">
        <v>24</v>
      </c>
      <c r="Q46" s="91">
        <v>24</v>
      </c>
      <c r="R46" s="91">
        <v>24</v>
      </c>
      <c r="S46" s="91">
        <v>24</v>
      </c>
      <c r="T46" s="91">
        <v>24</v>
      </c>
      <c r="U46" s="91">
        <v>24</v>
      </c>
      <c r="V46" s="91">
        <v>24</v>
      </c>
      <c r="W46" s="91">
        <v>24</v>
      </c>
      <c r="X46" s="91">
        <v>24</v>
      </c>
      <c r="Y46" s="91">
        <v>24</v>
      </c>
      <c r="Z46" s="91">
        <v>24</v>
      </c>
      <c r="AA46" s="91">
        <v>24</v>
      </c>
      <c r="AB46" s="91">
        <v>24</v>
      </c>
      <c r="AC46" s="91">
        <v>24</v>
      </c>
      <c r="AD46" s="91">
        <f t="shared" si="2"/>
        <v>2020</v>
      </c>
      <c r="AE46" s="91">
        <f t="shared" si="3"/>
        <v>24</v>
      </c>
      <c r="AF46" s="91" t="str">
        <f>IF(AE46="No Data","No Flag",IF(AE46&lt;M46,"RED",IF(AE46&gt;K46,"GREEN","YELLOW")))</f>
        <v>GREEN</v>
      </c>
      <c r="AG46" s="91"/>
      <c r="AH46" s="91"/>
      <c r="AI46" s="91"/>
      <c r="AJ46" s="96"/>
      <c r="AK46" s="96"/>
      <c r="AL46" s="96"/>
      <c r="AM46" s="91" t="s">
        <v>653</v>
      </c>
      <c r="AN46" s="97"/>
      <c r="AO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row>
    <row r="47" spans="1:183" x14ac:dyDescent="0.35">
      <c r="A47"/>
      <c r="B47" s="88"/>
      <c r="C47" s="89"/>
      <c r="D47" s="90">
        <v>27</v>
      </c>
      <c r="E47" s="91" t="s">
        <v>12</v>
      </c>
      <c r="F47" s="91" t="s">
        <v>256</v>
      </c>
      <c r="G47" s="91" t="s">
        <v>277</v>
      </c>
      <c r="H47" s="91" t="s">
        <v>278</v>
      </c>
      <c r="I47" s="91" t="s">
        <v>83</v>
      </c>
      <c r="J47" s="91" t="s">
        <v>20</v>
      </c>
      <c r="K47" s="37">
        <v>0.6</v>
      </c>
      <c r="L47" s="36" t="s">
        <v>241</v>
      </c>
      <c r="M47" s="40">
        <v>0.4</v>
      </c>
      <c r="N47" s="91"/>
      <c r="O47" s="91">
        <f t="shared" ref="O47:O73" si="7">IF(AE47="No Data",0,1)</f>
        <v>1</v>
      </c>
      <c r="P47" s="91"/>
      <c r="Q47" s="91"/>
      <c r="R47" s="91"/>
      <c r="S47" s="91"/>
      <c r="T47" s="91"/>
      <c r="U47" s="91"/>
      <c r="V47" s="91"/>
      <c r="W47" s="91"/>
      <c r="X47" s="91"/>
      <c r="Y47" s="91"/>
      <c r="Z47" s="91"/>
      <c r="AA47" s="91"/>
      <c r="AB47" s="91"/>
      <c r="AC47" s="98">
        <v>0.35</v>
      </c>
      <c r="AD47" s="91">
        <f t="shared" si="2"/>
        <v>2020</v>
      </c>
      <c r="AE47" s="91">
        <f t="shared" si="3"/>
        <v>0.35</v>
      </c>
      <c r="AF47" s="91" t="str">
        <f>IF(AE47="No Data","No Flag",IF(AE47&lt;M47,"RED",IF(AE47&gt;K47,"GREEN","YELLOW")))</f>
        <v>RED</v>
      </c>
      <c r="AG47" s="91"/>
      <c r="AH47" s="91"/>
      <c r="AI47" s="91"/>
      <c r="AJ47" s="96"/>
      <c r="AK47" s="96"/>
      <c r="AL47" s="96"/>
      <c r="AM47" s="91" t="s">
        <v>654</v>
      </c>
      <c r="AN47" s="97" t="s">
        <v>655</v>
      </c>
      <c r="AO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row>
    <row r="48" spans="1:183" x14ac:dyDescent="0.35">
      <c r="A48"/>
      <c r="B48" s="88"/>
      <c r="C48" s="89"/>
      <c r="D48" s="90">
        <v>27.1</v>
      </c>
      <c r="E48" s="91" t="s">
        <v>12</v>
      </c>
      <c r="F48" s="91" t="s">
        <v>256</v>
      </c>
      <c r="G48" s="91" t="s">
        <v>277</v>
      </c>
      <c r="H48" s="91" t="s">
        <v>279</v>
      </c>
      <c r="I48" s="91" t="s">
        <v>83</v>
      </c>
      <c r="J48" s="91" t="s">
        <v>21</v>
      </c>
      <c r="K48" s="37">
        <v>0.8</v>
      </c>
      <c r="L48" s="36" t="s">
        <v>172</v>
      </c>
      <c r="M48" s="40">
        <v>0.6</v>
      </c>
      <c r="N48" s="91"/>
      <c r="O48" s="91">
        <f t="shared" si="7"/>
        <v>0</v>
      </c>
      <c r="P48" s="91"/>
      <c r="Q48" s="91"/>
      <c r="R48" s="91"/>
      <c r="S48" s="91"/>
      <c r="T48" s="91"/>
      <c r="U48" s="91"/>
      <c r="V48" s="91"/>
      <c r="W48" s="91"/>
      <c r="X48" s="91"/>
      <c r="Y48" s="91"/>
      <c r="Z48" s="91"/>
      <c r="AA48" s="91"/>
      <c r="AB48" s="91"/>
      <c r="AC48" s="91"/>
      <c r="AD48" s="91" t="str">
        <f t="shared" si="2"/>
        <v>NA</v>
      </c>
      <c r="AE48" s="91" t="str">
        <f t="shared" si="3"/>
        <v>No Data</v>
      </c>
      <c r="AF48" s="91" t="str">
        <f>IF(AE48="No Data","No Flag",IF(AE48&lt;M48,"RED",IF(AE48&gt;K48,"GREEN","YELLOW")))</f>
        <v>No Flag</v>
      </c>
      <c r="AG48" s="91"/>
      <c r="AH48" s="91"/>
      <c r="AI48" s="91"/>
      <c r="AJ48" s="96"/>
      <c r="AK48" s="96"/>
      <c r="AL48" s="96"/>
      <c r="AM48" s="91"/>
      <c r="AN48" s="97" t="s">
        <v>656</v>
      </c>
      <c r="AO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row>
    <row r="49" spans="1:183" x14ac:dyDescent="0.35">
      <c r="A49"/>
      <c r="B49" s="88"/>
      <c r="C49" s="89"/>
      <c r="D49" s="90">
        <v>27.2</v>
      </c>
      <c r="E49" s="91" t="s">
        <v>12</v>
      </c>
      <c r="F49" s="91" t="s">
        <v>256</v>
      </c>
      <c r="G49" s="91" t="s">
        <v>277</v>
      </c>
      <c r="H49" s="91" t="s">
        <v>280</v>
      </c>
      <c r="I49" s="91" t="s">
        <v>83</v>
      </c>
      <c r="J49" s="91" t="s">
        <v>21</v>
      </c>
      <c r="K49" s="37">
        <v>0.6</v>
      </c>
      <c r="L49" s="36" t="s">
        <v>241</v>
      </c>
      <c r="M49" s="40">
        <v>0.4</v>
      </c>
      <c r="N49" s="91"/>
      <c r="O49" s="91">
        <f t="shared" si="7"/>
        <v>0</v>
      </c>
      <c r="P49" s="91"/>
      <c r="Q49" s="91"/>
      <c r="R49" s="91"/>
      <c r="S49" s="91"/>
      <c r="T49" s="91"/>
      <c r="U49" s="91"/>
      <c r="V49" s="91"/>
      <c r="W49" s="91"/>
      <c r="X49" s="91"/>
      <c r="Y49" s="91"/>
      <c r="Z49" s="91"/>
      <c r="AA49" s="91"/>
      <c r="AB49" s="91"/>
      <c r="AC49" s="91"/>
      <c r="AD49" s="91" t="str">
        <f t="shared" si="2"/>
        <v>NA</v>
      </c>
      <c r="AE49" s="91" t="str">
        <f t="shared" si="3"/>
        <v>No Data</v>
      </c>
      <c r="AF49" s="91" t="str">
        <f>IF(AE49="No Data","No Flag",IF(AE49&lt;M49,"RED",IF(AE49&gt;K49,"GREEN","YELLOW")))</f>
        <v>No Flag</v>
      </c>
      <c r="AG49" s="91"/>
      <c r="AH49" s="91"/>
      <c r="AI49" s="91"/>
      <c r="AJ49" s="96"/>
      <c r="AK49" s="96"/>
      <c r="AL49" s="96"/>
      <c r="AM49" s="91"/>
      <c r="AN49" s="97"/>
      <c r="AO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row>
    <row r="50" spans="1:183" x14ac:dyDescent="0.35">
      <c r="A50"/>
      <c r="B50" s="88"/>
      <c r="C50" s="89"/>
      <c r="D50" s="90">
        <v>28</v>
      </c>
      <c r="E50" s="91" t="s">
        <v>12</v>
      </c>
      <c r="F50" s="91" t="s">
        <v>256</v>
      </c>
      <c r="G50" s="91" t="s">
        <v>281</v>
      </c>
      <c r="H50" s="91" t="s">
        <v>282</v>
      </c>
      <c r="I50" s="91" t="s">
        <v>83</v>
      </c>
      <c r="J50" s="91" t="s">
        <v>20</v>
      </c>
      <c r="K50" s="38">
        <v>5.0000000000000001E-3</v>
      </c>
      <c r="L50" s="36" t="s">
        <v>283</v>
      </c>
      <c r="M50" s="40">
        <v>0.03</v>
      </c>
      <c r="N50" s="91"/>
      <c r="O50" s="91">
        <f t="shared" si="7"/>
        <v>0</v>
      </c>
      <c r="P50" s="91"/>
      <c r="Q50" s="91"/>
      <c r="R50" s="91"/>
      <c r="S50" s="91"/>
      <c r="T50" s="91"/>
      <c r="U50" s="91"/>
      <c r="V50" s="91"/>
      <c r="W50" s="91"/>
      <c r="X50" s="99"/>
      <c r="Y50" s="91"/>
      <c r="Z50" s="91"/>
      <c r="AA50" s="91"/>
      <c r="AB50" s="91"/>
      <c r="AC50" s="91"/>
      <c r="AD50" s="91" t="str">
        <f t="shared" si="2"/>
        <v>NA</v>
      </c>
      <c r="AE50" s="91" t="str">
        <f t="shared" si="3"/>
        <v>No Data</v>
      </c>
      <c r="AF50" s="91" t="str">
        <f t="shared" si="1"/>
        <v>No Flag</v>
      </c>
      <c r="AG50" s="91"/>
      <c r="AH50" s="91"/>
      <c r="AI50" s="91"/>
      <c r="AJ50" s="96"/>
      <c r="AK50" s="96"/>
      <c r="AL50" s="96"/>
      <c r="AM50" s="91"/>
      <c r="AN50" s="97" t="s">
        <v>658</v>
      </c>
      <c r="AO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row>
    <row r="51" spans="1:183" x14ac:dyDescent="0.35">
      <c r="A51"/>
      <c r="B51" s="88"/>
      <c r="C51" s="89"/>
      <c r="D51" s="90">
        <v>28.1</v>
      </c>
      <c r="E51" s="91" t="s">
        <v>12</v>
      </c>
      <c r="F51" s="91" t="s">
        <v>256</v>
      </c>
      <c r="G51" s="91" t="s">
        <v>281</v>
      </c>
      <c r="H51" s="91" t="s">
        <v>284</v>
      </c>
      <c r="I51" s="91" t="s">
        <v>285</v>
      </c>
      <c r="J51" s="91" t="s">
        <v>21</v>
      </c>
      <c r="K51" s="16">
        <v>20</v>
      </c>
      <c r="L51" s="36" t="s">
        <v>286</v>
      </c>
      <c r="M51" s="17">
        <v>50</v>
      </c>
      <c r="N51" s="91"/>
      <c r="O51" s="91">
        <f t="shared" si="7"/>
        <v>0</v>
      </c>
      <c r="P51" s="91"/>
      <c r="Q51" s="91"/>
      <c r="R51" s="91"/>
      <c r="S51" s="139"/>
      <c r="T51" s="91"/>
      <c r="U51" s="91"/>
      <c r="V51" s="91"/>
      <c r="W51" s="91"/>
      <c r="X51" s="91"/>
      <c r="Y51" s="91"/>
      <c r="Z51" s="91"/>
      <c r="AA51" s="91"/>
      <c r="AB51" s="91"/>
      <c r="AC51" s="91"/>
      <c r="AD51" s="91" t="str">
        <f t="shared" si="2"/>
        <v>NA</v>
      </c>
      <c r="AE51" s="91" t="str">
        <f t="shared" si="3"/>
        <v>No Data</v>
      </c>
      <c r="AF51" s="91" t="str">
        <f t="shared" si="1"/>
        <v>No Flag</v>
      </c>
      <c r="AG51" s="91"/>
      <c r="AH51" s="91"/>
      <c r="AI51" s="91"/>
      <c r="AJ51" s="96"/>
      <c r="AK51" s="96"/>
      <c r="AL51" s="96"/>
      <c r="AM51" s="91"/>
      <c r="AN51" s="97"/>
      <c r="AO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row>
    <row r="52" spans="1:183" x14ac:dyDescent="0.35">
      <c r="A52"/>
      <c r="B52" s="88"/>
      <c r="C52" s="89"/>
      <c r="D52" s="90">
        <v>28.2</v>
      </c>
      <c r="E52" s="91" t="s">
        <v>12</v>
      </c>
      <c r="F52" s="91" t="s">
        <v>256</v>
      </c>
      <c r="G52" s="91" t="s">
        <v>281</v>
      </c>
      <c r="H52" s="91" t="s">
        <v>287</v>
      </c>
      <c r="I52" s="91" t="s">
        <v>188</v>
      </c>
      <c r="J52" s="91" t="s">
        <v>21</v>
      </c>
      <c r="K52" s="55" t="s">
        <v>288</v>
      </c>
      <c r="L52" s="56" t="s">
        <v>289</v>
      </c>
      <c r="M52" s="57" t="s">
        <v>290</v>
      </c>
      <c r="N52" s="91"/>
      <c r="O52" s="91">
        <f t="shared" si="7"/>
        <v>1</v>
      </c>
      <c r="P52" s="91"/>
      <c r="Q52" s="91"/>
      <c r="R52" s="91"/>
      <c r="S52" s="155"/>
      <c r="T52" s="155"/>
      <c r="U52" s="155"/>
      <c r="V52" s="155"/>
      <c r="W52" s="155"/>
      <c r="X52" s="155"/>
      <c r="Y52" s="155"/>
      <c r="Z52" s="91"/>
      <c r="AA52" s="91"/>
      <c r="AB52" s="91"/>
      <c r="AC52" s="91" t="s">
        <v>289</v>
      </c>
      <c r="AD52" s="91">
        <f t="shared" si="2"/>
        <v>2020</v>
      </c>
      <c r="AE52" s="91" t="str">
        <f t="shared" si="3"/>
        <v>Citizens are aware of natural disaster risk but do not have resilient attitudes</v>
      </c>
      <c r="AF52" s="91" t="str">
        <f t="shared" si="1"/>
        <v>GREEN</v>
      </c>
      <c r="AG52" s="91"/>
      <c r="AH52" s="91"/>
      <c r="AI52" s="91"/>
      <c r="AJ52" s="91"/>
      <c r="AK52" s="91"/>
      <c r="AL52" s="91"/>
      <c r="AM52" s="91"/>
      <c r="AN52" s="97"/>
      <c r="AO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row>
    <row r="53" spans="1:183" x14ac:dyDescent="0.35">
      <c r="A53"/>
      <c r="B53" s="88"/>
      <c r="C53" s="89"/>
      <c r="D53" s="90">
        <v>29</v>
      </c>
      <c r="E53" s="91" t="s">
        <v>12</v>
      </c>
      <c r="F53" s="91" t="s">
        <v>291</v>
      </c>
      <c r="G53" s="91" t="s">
        <v>292</v>
      </c>
      <c r="H53" s="91" t="s">
        <v>293</v>
      </c>
      <c r="I53" s="91" t="s">
        <v>294</v>
      </c>
      <c r="J53" s="91" t="s">
        <v>20</v>
      </c>
      <c r="K53" s="16">
        <v>300</v>
      </c>
      <c r="L53" s="36" t="s">
        <v>295</v>
      </c>
      <c r="M53" s="17">
        <v>500</v>
      </c>
      <c r="N53" s="91"/>
      <c r="O53" s="91">
        <f t="shared" si="7"/>
        <v>1</v>
      </c>
      <c r="P53" s="91">
        <v>480</v>
      </c>
      <c r="Q53" s="91"/>
      <c r="R53" s="154"/>
      <c r="S53" s="156">
        <v>494.580326564031</v>
      </c>
      <c r="T53" s="156">
        <v>469.50504413398966</v>
      </c>
      <c r="U53" s="156">
        <v>459.92486060925125</v>
      </c>
      <c r="V53" s="156">
        <v>450.95875274645334</v>
      </c>
      <c r="W53" s="156">
        <v>370.28781906507669</v>
      </c>
      <c r="X53" s="156">
        <v>273.55060768434367</v>
      </c>
      <c r="Y53" s="91">
        <v>302</v>
      </c>
      <c r="Z53" s="91">
        <v>306</v>
      </c>
      <c r="AA53" s="91">
        <v>310</v>
      </c>
      <c r="AB53" s="91">
        <v>314</v>
      </c>
      <c r="AC53" s="91">
        <v>270</v>
      </c>
      <c r="AD53" s="91">
        <f t="shared" si="2"/>
        <v>2020</v>
      </c>
      <c r="AE53" s="91">
        <f t="shared" si="3"/>
        <v>270</v>
      </c>
      <c r="AF53" s="91" t="str">
        <f t="shared" si="1"/>
        <v>GREEN</v>
      </c>
      <c r="AG53" s="91"/>
      <c r="AH53" s="91"/>
      <c r="AI53" s="91"/>
      <c r="AJ53" s="96"/>
      <c r="AK53" s="96"/>
      <c r="AL53" s="96"/>
      <c r="AM53" s="91" t="s">
        <v>659</v>
      </c>
      <c r="AN53" s="97"/>
      <c r="AO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row>
    <row r="54" spans="1:183" x14ac:dyDescent="0.35">
      <c r="A54"/>
      <c r="B54" s="88"/>
      <c r="C54" s="89"/>
      <c r="D54" s="90">
        <v>29.1</v>
      </c>
      <c r="E54" s="91" t="s">
        <v>12</v>
      </c>
      <c r="F54" s="91" t="s">
        <v>291</v>
      </c>
      <c r="G54" s="91" t="s">
        <v>292</v>
      </c>
      <c r="H54" s="91" t="s">
        <v>296</v>
      </c>
      <c r="I54" s="91" t="s">
        <v>297</v>
      </c>
      <c r="J54" s="91" t="s">
        <v>21</v>
      </c>
      <c r="K54" s="16">
        <v>1</v>
      </c>
      <c r="L54" s="36" t="s">
        <v>298</v>
      </c>
      <c r="M54" s="17">
        <v>2.5</v>
      </c>
      <c r="N54" s="91"/>
      <c r="O54" s="91">
        <f t="shared" si="7"/>
        <v>0</v>
      </c>
      <c r="P54" s="91"/>
      <c r="Q54" s="91"/>
      <c r="R54" s="91"/>
      <c r="S54" s="133"/>
      <c r="T54" s="133"/>
      <c r="U54" s="133"/>
      <c r="V54" s="133"/>
      <c r="W54" s="133"/>
      <c r="X54" s="133"/>
      <c r="Y54" s="133"/>
      <c r="Z54" s="91"/>
      <c r="AA54" s="91"/>
      <c r="AB54" s="91"/>
      <c r="AC54" s="91"/>
      <c r="AD54" s="91" t="str">
        <f t="shared" si="2"/>
        <v>NA</v>
      </c>
      <c r="AE54" s="91" t="str">
        <f t="shared" si="3"/>
        <v>No Data</v>
      </c>
      <c r="AF54" s="91" t="str">
        <f t="shared" si="1"/>
        <v>No Flag</v>
      </c>
      <c r="AG54" s="91"/>
      <c r="AH54" s="91"/>
      <c r="AI54" s="91"/>
      <c r="AJ54" s="96"/>
      <c r="AK54" s="96"/>
      <c r="AL54" s="96"/>
      <c r="AM54" s="91"/>
      <c r="AN54" s="97"/>
      <c r="AO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row>
    <row r="55" spans="1:183" x14ac:dyDescent="0.35">
      <c r="A55"/>
      <c r="B55" s="88"/>
      <c r="C55" s="89"/>
      <c r="D55" s="90">
        <v>30</v>
      </c>
      <c r="E55" s="91" t="s">
        <v>12</v>
      </c>
      <c r="F55" s="91" t="s">
        <v>291</v>
      </c>
      <c r="G55" s="91" t="s">
        <v>299</v>
      </c>
      <c r="H55" s="91" t="s">
        <v>300</v>
      </c>
      <c r="I55" s="91" t="s">
        <v>83</v>
      </c>
      <c r="J55" s="91" t="s">
        <v>20</v>
      </c>
      <c r="K55" s="37">
        <v>0.9</v>
      </c>
      <c r="L55" s="36" t="s">
        <v>301</v>
      </c>
      <c r="M55" s="40">
        <v>0.8</v>
      </c>
      <c r="N55" s="91"/>
      <c r="O55" s="91">
        <f t="shared" si="7"/>
        <v>1</v>
      </c>
      <c r="P55" s="190">
        <v>1</v>
      </c>
      <c r="Q55" s="190">
        <v>1</v>
      </c>
      <c r="R55" s="190">
        <v>1</v>
      </c>
      <c r="S55" s="190">
        <v>1</v>
      </c>
      <c r="T55" s="190">
        <v>1</v>
      </c>
      <c r="U55" s="190">
        <v>1</v>
      </c>
      <c r="V55" s="190">
        <v>1</v>
      </c>
      <c r="W55" s="190">
        <v>1</v>
      </c>
      <c r="X55" s="190">
        <v>1</v>
      </c>
      <c r="Y55" s="190">
        <v>1</v>
      </c>
      <c r="Z55" s="190">
        <v>1</v>
      </c>
      <c r="AA55" s="190">
        <v>1</v>
      </c>
      <c r="AB55" s="190">
        <v>1</v>
      </c>
      <c r="AC55" s="190">
        <v>1</v>
      </c>
      <c r="AD55" s="91">
        <f t="shared" si="2"/>
        <v>2020</v>
      </c>
      <c r="AE55" s="91">
        <f t="shared" si="3"/>
        <v>1</v>
      </c>
      <c r="AF55" s="91" t="str">
        <f>IF(AE55="No Data","No Flag",IF(AE55&lt;M55,"RED",IF(AE55&gt;K55,"GREEN","YELLOW")))</f>
        <v>GREEN</v>
      </c>
      <c r="AG55" s="91"/>
      <c r="AH55" s="91"/>
      <c r="AI55" s="91"/>
      <c r="AJ55" s="96"/>
      <c r="AK55" s="96"/>
      <c r="AL55" s="96"/>
      <c r="AM55" s="91" t="s">
        <v>662</v>
      </c>
      <c r="AN55" s="97" t="s">
        <v>661</v>
      </c>
      <c r="AO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row>
    <row r="56" spans="1:183" ht="19.5" customHeight="1" x14ac:dyDescent="0.35">
      <c r="A56"/>
      <c r="B56" s="88"/>
      <c r="C56" s="89"/>
      <c r="D56" s="90">
        <v>31</v>
      </c>
      <c r="E56" s="91" t="s">
        <v>12</v>
      </c>
      <c r="F56" s="91" t="s">
        <v>291</v>
      </c>
      <c r="G56" s="91" t="s">
        <v>302</v>
      </c>
      <c r="H56" s="91" t="s">
        <v>303</v>
      </c>
      <c r="I56" s="91" t="s">
        <v>83</v>
      </c>
      <c r="J56" s="91" t="s">
        <v>20</v>
      </c>
      <c r="K56" s="37">
        <v>0.25</v>
      </c>
      <c r="L56" s="36" t="s">
        <v>304</v>
      </c>
      <c r="M56" s="40">
        <v>0.15</v>
      </c>
      <c r="N56" s="91"/>
      <c r="O56" s="91">
        <f t="shared" si="7"/>
        <v>1</v>
      </c>
      <c r="P56" s="91">
        <v>1.86</v>
      </c>
      <c r="Q56" s="91">
        <v>0</v>
      </c>
      <c r="R56" s="91">
        <v>0</v>
      </c>
      <c r="S56" s="91"/>
      <c r="T56" s="91"/>
      <c r="U56" s="91"/>
      <c r="V56" s="91"/>
      <c r="W56" s="91"/>
      <c r="X56" s="91"/>
      <c r="Y56" s="91"/>
      <c r="Z56" s="190">
        <v>0.100166666666667</v>
      </c>
      <c r="AA56" s="190">
        <v>0.109</v>
      </c>
      <c r="AB56" s="190">
        <v>0.1</v>
      </c>
      <c r="AC56" s="98">
        <v>0.1</v>
      </c>
      <c r="AD56" s="91">
        <f t="shared" si="2"/>
        <v>2020</v>
      </c>
      <c r="AE56" s="91">
        <f t="shared" si="3"/>
        <v>0.1</v>
      </c>
      <c r="AF56" s="91" t="str">
        <f>IF(AE56="No Data","No Flag",IF(AE56&lt;M56,"RED",IF(AE56&gt;K56,"GREEN","YELLOW")))</f>
        <v>RED</v>
      </c>
      <c r="AG56" s="91"/>
      <c r="AH56" s="91"/>
      <c r="AI56" s="91"/>
      <c r="AJ56" s="96"/>
      <c r="AK56" s="96"/>
      <c r="AL56" s="96"/>
      <c r="AM56" s="197" t="s">
        <v>664</v>
      </c>
      <c r="AN56" s="97" t="s">
        <v>663</v>
      </c>
      <c r="AO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row>
    <row r="57" spans="1:183" x14ac:dyDescent="0.35">
      <c r="A57"/>
      <c r="B57" s="88"/>
      <c r="C57" s="89"/>
      <c r="D57" s="90">
        <v>31.1</v>
      </c>
      <c r="E57" s="91" t="s">
        <v>12</v>
      </c>
      <c r="F57" s="91" t="s">
        <v>291</v>
      </c>
      <c r="G57" s="91" t="s">
        <v>302</v>
      </c>
      <c r="H57" s="91" t="s">
        <v>305</v>
      </c>
      <c r="I57" s="91" t="s">
        <v>83</v>
      </c>
      <c r="J57" s="91" t="s">
        <v>21</v>
      </c>
      <c r="K57" s="37">
        <v>0.1</v>
      </c>
      <c r="L57" s="36" t="s">
        <v>235</v>
      </c>
      <c r="M57" s="40">
        <v>0.2</v>
      </c>
      <c r="N57" s="91"/>
      <c r="O57" s="91">
        <f t="shared" si="7"/>
        <v>0</v>
      </c>
      <c r="P57" s="91"/>
      <c r="Q57" s="91"/>
      <c r="R57" s="91"/>
      <c r="S57" s="91"/>
      <c r="T57" s="91"/>
      <c r="U57" s="91"/>
      <c r="V57" s="91"/>
      <c r="W57" s="91"/>
      <c r="X57" s="91"/>
      <c r="Y57" s="91"/>
      <c r="Z57" s="98"/>
      <c r="AA57" s="98"/>
      <c r="AB57" s="98"/>
      <c r="AC57" s="98"/>
      <c r="AD57" s="91" t="str">
        <f>IF(AC57&lt;&gt;"",$AC$4,IF(AB58&lt;&gt;"",$AB$4,IF(AA58&lt;&gt;"",$AA$4,IF(Z58&lt;&gt;"",$Z$4,IF(Y57&lt;&gt;"",$Y$4,IF(X57&lt;&gt;"",$X$4,IF(W57&lt;&gt;"",$W$4,IF(V57&lt;&gt;"",$V$4,IF(U57&lt;&gt;"",$U$4,IF(T57&lt;&gt;"",$T$4,IF(S57&lt;&gt;"",$S$4,IF(R57&lt;&gt;"",$R$4,IF(Q57&lt;&gt;"",$Q$4,IF(P57&lt;&gt;"",$P$4,"NA"))))))))))))))</f>
        <v>NA</v>
      </c>
      <c r="AE57" s="91" t="str">
        <f t="shared" si="3"/>
        <v>No Data</v>
      </c>
      <c r="AF57" s="91" t="str">
        <f t="shared" si="1"/>
        <v>No Flag</v>
      </c>
      <c r="AG57" s="91"/>
      <c r="AH57" s="91"/>
      <c r="AI57" s="91"/>
      <c r="AJ57" s="96"/>
      <c r="AK57" s="96"/>
      <c r="AL57" s="96"/>
      <c r="AM57" s="91"/>
      <c r="AN57" s="97"/>
      <c r="AO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row>
    <row r="58" spans="1:183" x14ac:dyDescent="0.35">
      <c r="A58"/>
      <c r="B58" s="88"/>
      <c r="C58" s="89"/>
      <c r="D58" s="90">
        <v>31.2</v>
      </c>
      <c r="E58" s="91" t="s">
        <v>12</v>
      </c>
      <c r="F58" s="91" t="s">
        <v>291</v>
      </c>
      <c r="G58" s="91" t="s">
        <v>302</v>
      </c>
      <c r="H58" s="91" t="s">
        <v>306</v>
      </c>
      <c r="I58" s="91" t="s">
        <v>83</v>
      </c>
      <c r="J58" s="91" t="s">
        <v>21</v>
      </c>
      <c r="K58" s="37">
        <v>0.9</v>
      </c>
      <c r="L58" s="36" t="s">
        <v>301</v>
      </c>
      <c r="M58" s="40">
        <v>0.8</v>
      </c>
      <c r="N58" s="91"/>
      <c r="O58" s="91">
        <f t="shared" si="7"/>
        <v>1</v>
      </c>
      <c r="P58" s="91"/>
      <c r="Q58" s="91"/>
      <c r="R58" s="91"/>
      <c r="S58" s="91"/>
      <c r="T58" s="91"/>
      <c r="U58" s="91"/>
      <c r="V58" s="91"/>
      <c r="W58" s="91"/>
      <c r="X58" s="91"/>
      <c r="Y58" s="98"/>
      <c r="Z58" s="190"/>
      <c r="AA58" s="190"/>
      <c r="AB58" s="190"/>
      <c r="AC58" s="98">
        <v>1</v>
      </c>
      <c r="AD58" s="91">
        <f t="shared" ref="AD58" si="8">IF(AC58&lt;&gt;"",$AC$4,IF(AB58&lt;&gt;"",$AB$4,IF(AA58&lt;&gt;"",$AA$4,IF(Z58&lt;&gt;"",$Z$4,IF(Y58&lt;&gt;"",$Y$4,IF(X58&lt;&gt;"",$X$4,IF(W58&lt;&gt;"",$W$4,IF(V58&lt;&gt;"",$V$4,IF(U58&lt;&gt;"",$U$4,IF(T58&lt;&gt;"",$T$4,IF(S58&lt;&gt;"",$S$4,IF(R58&lt;&gt;"",$R$4,IF(Q58&lt;&gt;"",$Q$4,IF(P58&lt;&gt;"",$P$4,"NA"))))))))))))))</f>
        <v>2020</v>
      </c>
      <c r="AE58" s="91">
        <f t="shared" ref="AE58" si="9">IF(AC58&lt;&gt;"",AC58,IF(AB58&lt;&gt;"",AB58,IF(AA58&lt;&gt;"",AA58,IF(Z58&lt;&gt;"",Z58,IF(Y58&lt;&gt;"",Y58,IF(X58&lt;&gt;"",X58,IF(W58&lt;&gt;"",W58,IF(V58&lt;&gt;"",V58,IF(U58&lt;&gt;"",U58,IF(T58&lt;&gt;"",T58,IF(S58&lt;&gt;"",S58,IF(R58&lt;&gt;"",R58,IF(Q58&lt;&gt;"",Q58,IF(P58&lt;&gt;"",P58,"No Data"))))))))))))))</f>
        <v>1</v>
      </c>
      <c r="AF58" s="91" t="str">
        <f>IF(AE58="No Data","No Flag",IF(AE58&lt;M58,"RED",IF(AE58&gt;K58,"GREEN","YELLOW")))</f>
        <v>GREEN</v>
      </c>
      <c r="AG58" s="91"/>
      <c r="AH58" s="91"/>
      <c r="AI58" s="91"/>
      <c r="AJ58" s="96"/>
      <c r="AK58" s="96"/>
      <c r="AL58" s="96"/>
      <c r="AM58" s="91" t="s">
        <v>660</v>
      </c>
      <c r="AN58" s="97" t="s">
        <v>665</v>
      </c>
      <c r="AO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row>
    <row r="59" spans="1:183" x14ac:dyDescent="0.35">
      <c r="A59"/>
      <c r="B59" s="88"/>
      <c r="C59" s="89"/>
      <c r="D59" s="90">
        <v>31.3</v>
      </c>
      <c r="E59" s="91" t="s">
        <v>12</v>
      </c>
      <c r="F59" s="91" t="s">
        <v>291</v>
      </c>
      <c r="G59" s="91" t="s">
        <v>302</v>
      </c>
      <c r="H59" s="91" t="s">
        <v>307</v>
      </c>
      <c r="I59" s="91" t="s">
        <v>83</v>
      </c>
      <c r="J59" s="91" t="s">
        <v>21</v>
      </c>
      <c r="K59" s="37">
        <v>0.2</v>
      </c>
      <c r="L59" s="36" t="s">
        <v>308</v>
      </c>
      <c r="M59" s="40">
        <v>0.05</v>
      </c>
      <c r="N59" s="91"/>
      <c r="O59" s="91">
        <f t="shared" si="7"/>
        <v>1</v>
      </c>
      <c r="P59" s="91"/>
      <c r="Q59" s="91"/>
      <c r="R59" s="91"/>
      <c r="S59" s="91"/>
      <c r="T59" s="91"/>
      <c r="U59" s="91"/>
      <c r="V59" s="91"/>
      <c r="W59" s="91"/>
      <c r="X59" s="91"/>
      <c r="Y59" s="91"/>
      <c r="Z59" s="91"/>
      <c r="AA59" s="91"/>
      <c r="AB59" s="91"/>
      <c r="AC59" s="98">
        <v>0</v>
      </c>
      <c r="AD59" s="91">
        <f t="shared" ref="AD59" si="10">IF(AC59&lt;&gt;"",$AC$4,IF(AB60&lt;&gt;"",$AB$4,IF(AA60&lt;&gt;"",$AA$4,IF(Z60&lt;&gt;"",$Z$4,IF(Y59&lt;&gt;"",$Y$4,IF(X59&lt;&gt;"",$X$4,IF(W59&lt;&gt;"",$W$4,IF(V59&lt;&gt;"",$V$4,IF(U59&lt;&gt;"",$U$4,IF(T59&lt;&gt;"",$T$4,IF(S59&lt;&gt;"",$S$4,IF(R59&lt;&gt;"",$R$4,IF(Q59&lt;&gt;"",$Q$4,IF(P59&lt;&gt;"",$P$4,"NA"))))))))))))))</f>
        <v>2020</v>
      </c>
      <c r="AE59" s="91">
        <f t="shared" ref="AE59" si="11">IF(AC59&lt;&gt;"",AC59,IF(AB60&lt;&gt;"",AB60,IF(AA60&lt;&gt;"",AA60,IF(Z60&lt;&gt;"",Z60,IF(Y59&lt;&gt;"",Y59,IF(X59&lt;&gt;"",X59,IF(W59&lt;&gt;"",W59,IF(V59&lt;&gt;"",V59,IF(U59&lt;&gt;"",U59,IF(T59&lt;&gt;"",T59,IF(S59&lt;&gt;"",S59,IF(R59&lt;&gt;"",R59,IF(Q59&lt;&gt;"",Q59,IF(P59&lt;&gt;"",P59,"No Data"))))))))))))))</f>
        <v>0</v>
      </c>
      <c r="AF59" s="91" t="str">
        <f>IF(AE59="No Data","No Flag",IF(AE59&lt;M59,"RED",IF(AE59&gt;K59,"GREEN","YELLOW")))</f>
        <v>RED</v>
      </c>
      <c r="AG59" s="91"/>
      <c r="AH59" s="91"/>
      <c r="AI59" s="91"/>
      <c r="AJ59" s="96"/>
      <c r="AK59" s="96"/>
      <c r="AL59" s="96"/>
      <c r="AM59" s="91" t="s">
        <v>660</v>
      </c>
      <c r="AN59" s="97" t="s">
        <v>668</v>
      </c>
      <c r="AO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row>
    <row r="60" spans="1:183" x14ac:dyDescent="0.35">
      <c r="A60"/>
      <c r="B60" s="88"/>
      <c r="C60" s="89"/>
      <c r="D60" s="90">
        <v>32</v>
      </c>
      <c r="E60" s="91" t="s">
        <v>12</v>
      </c>
      <c r="F60" s="91" t="s">
        <v>291</v>
      </c>
      <c r="G60" s="91" t="s">
        <v>309</v>
      </c>
      <c r="H60" s="91" t="s">
        <v>310</v>
      </c>
      <c r="I60" s="91" t="s">
        <v>141</v>
      </c>
      <c r="J60" s="91" t="s">
        <v>20</v>
      </c>
      <c r="K60" s="16">
        <v>8</v>
      </c>
      <c r="L60" s="36" t="s">
        <v>311</v>
      </c>
      <c r="M60" s="17">
        <v>5</v>
      </c>
      <c r="N60" s="91"/>
      <c r="O60" s="91">
        <f t="shared" si="7"/>
        <v>1</v>
      </c>
      <c r="P60" s="91"/>
      <c r="Q60" s="91"/>
      <c r="R60" s="91"/>
      <c r="S60" s="91"/>
      <c r="T60" s="91"/>
      <c r="U60" s="91"/>
      <c r="V60" s="91"/>
      <c r="W60" s="91"/>
      <c r="X60" s="91"/>
      <c r="Y60" s="91"/>
      <c r="Z60" s="91"/>
      <c r="AA60" s="91"/>
      <c r="AB60" s="91"/>
      <c r="AC60" s="91">
        <v>20</v>
      </c>
      <c r="AD60" s="91">
        <f t="shared" si="2"/>
        <v>2020</v>
      </c>
      <c r="AE60" s="91">
        <f t="shared" si="3"/>
        <v>20</v>
      </c>
      <c r="AF60" s="91" t="str">
        <f>IF(AE60="No Data","No Flag",IF(AE60&lt;M60,"RED",IF(AE60&gt;K60,"GREEN","YELLOW")))</f>
        <v>GREEN</v>
      </c>
      <c r="AG60" s="91"/>
      <c r="AH60" s="91"/>
      <c r="AI60" s="91"/>
      <c r="AJ60" s="96"/>
      <c r="AK60" s="96"/>
      <c r="AL60" s="96"/>
      <c r="AM60" s="91" t="s">
        <v>666</v>
      </c>
      <c r="AN60" s="97" t="s">
        <v>667</v>
      </c>
      <c r="AO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row>
    <row r="61" spans="1:183" ht="29" x14ac:dyDescent="0.35">
      <c r="A61"/>
      <c r="B61" s="88"/>
      <c r="C61" s="89"/>
      <c r="D61" s="90">
        <v>33</v>
      </c>
      <c r="E61" s="91" t="s">
        <v>12</v>
      </c>
      <c r="F61" s="91" t="s">
        <v>312</v>
      </c>
      <c r="G61" s="91" t="s">
        <v>313</v>
      </c>
      <c r="H61" s="91" t="s">
        <v>314</v>
      </c>
      <c r="I61" s="91" t="s">
        <v>315</v>
      </c>
      <c r="J61" s="91" t="s">
        <v>20</v>
      </c>
      <c r="K61" s="16" t="s">
        <v>709</v>
      </c>
      <c r="L61" s="36" t="s">
        <v>710</v>
      </c>
      <c r="M61" s="17" t="s">
        <v>711</v>
      </c>
      <c r="N61" s="91"/>
      <c r="O61" s="91">
        <f t="shared" si="7"/>
        <v>1</v>
      </c>
      <c r="P61" s="91"/>
      <c r="Q61" s="91"/>
      <c r="R61" s="191">
        <v>5795.53125</v>
      </c>
      <c r="S61" s="91">
        <v>4347.171875</v>
      </c>
      <c r="T61" s="91">
        <v>4271.9546827794566</v>
      </c>
      <c r="U61" s="91">
        <v>3213.671840354767</v>
      </c>
      <c r="V61" s="91">
        <v>3270.1751662971174</v>
      </c>
      <c r="W61" s="91">
        <v>2209.5293255131965</v>
      </c>
      <c r="X61" s="91">
        <v>2406.809384164223</v>
      </c>
      <c r="Y61" s="91">
        <v>2496.7243401759529</v>
      </c>
      <c r="Z61" s="91">
        <v>2567.9002932551321</v>
      </c>
      <c r="AA61" s="91">
        <v>2642.2184750733136</v>
      </c>
      <c r="AB61" s="91">
        <v>2719.4369501466276</v>
      </c>
      <c r="AC61" s="91">
        <v>2810.5894428152492</v>
      </c>
      <c r="AD61" s="91">
        <f t="shared" si="2"/>
        <v>2020</v>
      </c>
      <c r="AE61" s="91">
        <f t="shared" si="3"/>
        <v>2810.5894428152492</v>
      </c>
      <c r="AF61" s="91" t="str">
        <f>IF(AE61="No Data","No Flag",IF(OR(AE61&gt;12000,AE61&lt;2500),"RED",IF(AND(AE61&lt;7000,AE61&gt;4000),"GREEN","YELLOW")))</f>
        <v>YELLOW</v>
      </c>
      <c r="AG61" s="91"/>
      <c r="AH61" s="91"/>
      <c r="AI61" s="91"/>
      <c r="AJ61" s="96"/>
      <c r="AK61" s="96"/>
      <c r="AL61" s="96"/>
      <c r="AM61" s="91" t="s">
        <v>669</v>
      </c>
      <c r="AN61" s="97"/>
      <c r="AO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row>
    <row r="62" spans="1:183" x14ac:dyDescent="0.35">
      <c r="A62"/>
      <c r="B62" s="88"/>
      <c r="C62" s="89"/>
      <c r="D62" s="90">
        <v>33.1</v>
      </c>
      <c r="E62" s="91" t="s">
        <v>12</v>
      </c>
      <c r="F62" s="91" t="s">
        <v>312</v>
      </c>
      <c r="G62" s="91" t="s">
        <v>313</v>
      </c>
      <c r="H62" s="91" t="s">
        <v>316</v>
      </c>
      <c r="I62" s="91" t="s">
        <v>166</v>
      </c>
      <c r="J62" s="91" t="s">
        <v>21</v>
      </c>
      <c r="K62" s="16">
        <v>5</v>
      </c>
      <c r="L62" s="36" t="s">
        <v>317</v>
      </c>
      <c r="M62" s="17">
        <v>10</v>
      </c>
      <c r="N62" s="91"/>
      <c r="O62" s="91">
        <f t="shared" si="7"/>
        <v>1</v>
      </c>
      <c r="P62" s="91"/>
      <c r="Q62" s="91"/>
      <c r="R62" s="91"/>
      <c r="S62" s="91"/>
      <c r="T62" s="91"/>
      <c r="U62" s="91"/>
      <c r="V62" s="91"/>
      <c r="W62" s="91"/>
      <c r="X62" s="91">
        <v>25</v>
      </c>
      <c r="Y62" s="91">
        <v>25</v>
      </c>
      <c r="Z62" s="91">
        <v>25</v>
      </c>
      <c r="AA62" s="91">
        <v>25</v>
      </c>
      <c r="AB62" s="91">
        <v>25</v>
      </c>
      <c r="AC62" s="91">
        <v>25</v>
      </c>
      <c r="AD62" s="91">
        <f t="shared" si="2"/>
        <v>2020</v>
      </c>
      <c r="AE62" s="91">
        <f t="shared" si="3"/>
        <v>25</v>
      </c>
      <c r="AF62" s="91" t="str">
        <f>IF(AE62="No Data","No Flag",IF(AE62&gt;M62,"RED",IF(AE62&lt;K62,"GREEN","YELLOW")))</f>
        <v>RED</v>
      </c>
      <c r="AG62" s="91"/>
      <c r="AH62" s="91"/>
      <c r="AI62" s="91"/>
      <c r="AJ62" s="96"/>
      <c r="AK62" s="96"/>
      <c r="AL62" s="96"/>
      <c r="AM62" s="91" t="s">
        <v>670</v>
      </c>
      <c r="AN62" s="97"/>
      <c r="AO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row>
    <row r="63" spans="1:183" x14ac:dyDescent="0.35">
      <c r="A63"/>
      <c r="B63" s="88"/>
      <c r="C63" s="89"/>
      <c r="D63" s="90">
        <v>33.200000000000003</v>
      </c>
      <c r="E63" s="91" t="s">
        <v>12</v>
      </c>
      <c r="F63" s="91" t="s">
        <v>312</v>
      </c>
      <c r="G63" s="91" t="s">
        <v>313</v>
      </c>
      <c r="H63" s="91" t="s">
        <v>318</v>
      </c>
      <c r="I63" s="91" t="s">
        <v>319</v>
      </c>
      <c r="J63" s="91" t="s">
        <v>21</v>
      </c>
      <c r="K63" s="16">
        <v>30</v>
      </c>
      <c r="L63" s="36" t="s">
        <v>320</v>
      </c>
      <c r="M63" s="17">
        <v>60</v>
      </c>
      <c r="N63" s="91"/>
      <c r="O63" s="91">
        <f t="shared" si="7"/>
        <v>1</v>
      </c>
      <c r="P63" s="91"/>
      <c r="Q63" s="91"/>
      <c r="R63" s="91"/>
      <c r="S63" s="91"/>
      <c r="T63" s="91"/>
      <c r="U63" s="91"/>
      <c r="V63" s="91"/>
      <c r="W63" s="91"/>
      <c r="X63" s="91">
        <v>45</v>
      </c>
      <c r="Y63" s="91">
        <v>45</v>
      </c>
      <c r="Z63" s="91">
        <v>45</v>
      </c>
      <c r="AA63" s="91">
        <v>45</v>
      </c>
      <c r="AB63" s="91">
        <v>45</v>
      </c>
      <c r="AC63" s="91">
        <v>45</v>
      </c>
      <c r="AD63" s="91">
        <f t="shared" si="2"/>
        <v>2020</v>
      </c>
      <c r="AE63" s="91">
        <f t="shared" si="3"/>
        <v>45</v>
      </c>
      <c r="AF63" s="91" t="str">
        <f>IF(AE63="No Data","No Flag",IF(AE63&gt;M63,"RED",IF(AE63&lt;K63,"GREEN","YELLOW")))</f>
        <v>YELLOW</v>
      </c>
      <c r="AG63" s="91"/>
      <c r="AH63" s="91"/>
      <c r="AI63" s="91"/>
      <c r="AJ63" s="96"/>
      <c r="AK63" s="96"/>
      <c r="AL63" s="96"/>
      <c r="AM63" s="91" t="s">
        <v>639</v>
      </c>
      <c r="AN63" s="97"/>
      <c r="AO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row>
    <row r="64" spans="1:183" x14ac:dyDescent="0.35">
      <c r="A64"/>
      <c r="B64" s="88"/>
      <c r="C64" s="89"/>
      <c r="D64" s="90">
        <v>33.299999999999997</v>
      </c>
      <c r="E64" s="91" t="s">
        <v>12</v>
      </c>
      <c r="F64" s="91" t="s">
        <v>312</v>
      </c>
      <c r="G64" s="91" t="s">
        <v>313</v>
      </c>
      <c r="H64" s="91" t="s">
        <v>321</v>
      </c>
      <c r="I64" s="91" t="s">
        <v>83</v>
      </c>
      <c r="J64" s="91" t="s">
        <v>21</v>
      </c>
      <c r="K64" s="37">
        <v>0.75</v>
      </c>
      <c r="L64" s="36" t="s">
        <v>322</v>
      </c>
      <c r="M64" s="40">
        <v>0.5</v>
      </c>
      <c r="N64" s="91"/>
      <c r="O64" s="91">
        <f t="shared" si="7"/>
        <v>0</v>
      </c>
      <c r="P64" s="91"/>
      <c r="Q64" s="91"/>
      <c r="R64" s="91"/>
      <c r="S64" s="91"/>
      <c r="T64" s="91"/>
      <c r="U64" s="91"/>
      <c r="V64" s="91"/>
      <c r="W64" s="91"/>
      <c r="X64" s="91"/>
      <c r="Y64" s="91"/>
      <c r="Z64" s="91"/>
      <c r="AA64" s="91"/>
      <c r="AB64" s="91"/>
      <c r="AC64" s="91"/>
      <c r="AD64" s="91" t="str">
        <f t="shared" si="2"/>
        <v>NA</v>
      </c>
      <c r="AE64" s="91" t="str">
        <f t="shared" si="3"/>
        <v>No Data</v>
      </c>
      <c r="AF64" s="91" t="str">
        <f>IF(AE64="No Data","No Flag",IF(AE64&lt;M64,"RED",IF(AE64&gt;K64,"GREEN","YELLOW")))</f>
        <v>No Flag</v>
      </c>
      <c r="AG64" s="91"/>
      <c r="AH64" s="91"/>
      <c r="AI64" s="91"/>
      <c r="AJ64" s="96"/>
      <c r="AK64" s="96"/>
      <c r="AL64" s="96"/>
      <c r="AM64" s="91"/>
      <c r="AN64" s="97" t="s">
        <v>671</v>
      </c>
      <c r="AO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row>
    <row r="65" spans="1:183" x14ac:dyDescent="0.35">
      <c r="A65"/>
      <c r="B65" s="88"/>
      <c r="C65" s="89"/>
      <c r="D65" s="90">
        <v>34</v>
      </c>
      <c r="E65" s="91" t="s">
        <v>12</v>
      </c>
      <c r="F65" s="91" t="s">
        <v>312</v>
      </c>
      <c r="G65" s="91" t="s">
        <v>323</v>
      </c>
      <c r="H65" s="91" t="s">
        <v>324</v>
      </c>
      <c r="I65" s="91" t="s">
        <v>83</v>
      </c>
      <c r="J65" s="194" t="s">
        <v>20</v>
      </c>
      <c r="K65" s="37">
        <v>0.03</v>
      </c>
      <c r="L65" s="36" t="s">
        <v>325</v>
      </c>
      <c r="M65" s="40">
        <v>0.05</v>
      </c>
      <c r="N65" s="91"/>
      <c r="O65" s="91">
        <f t="shared" si="7"/>
        <v>0</v>
      </c>
      <c r="P65" s="91"/>
      <c r="Q65" s="91"/>
      <c r="R65" s="91"/>
      <c r="S65" s="91"/>
      <c r="T65" s="91"/>
      <c r="U65" s="91"/>
      <c r="V65" s="91"/>
      <c r="W65" s="91"/>
      <c r="X65" s="91"/>
      <c r="Y65" s="91"/>
      <c r="Z65" s="91"/>
      <c r="AA65" s="91"/>
      <c r="AB65" s="91"/>
      <c r="AC65" s="91"/>
      <c r="AD65" s="91" t="str">
        <f t="shared" si="2"/>
        <v>NA</v>
      </c>
      <c r="AE65" s="91" t="str">
        <f t="shared" si="3"/>
        <v>No Data</v>
      </c>
      <c r="AF65" s="91" t="str">
        <f>IF(AE65="No Data","No Flag",IF(AE65&gt;M65,"RED",IF(AE65&lt;K65,"GREEN","YELLOW")))</f>
        <v>No Flag</v>
      </c>
      <c r="AG65" s="91"/>
      <c r="AH65" s="91"/>
      <c r="AI65" s="91"/>
      <c r="AJ65" s="96"/>
      <c r="AK65" s="96"/>
      <c r="AL65" s="96"/>
      <c r="AM65" s="91"/>
      <c r="AN65" s="97" t="s">
        <v>672</v>
      </c>
      <c r="AO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row>
    <row r="66" spans="1:183" x14ac:dyDescent="0.35">
      <c r="A66"/>
      <c r="B66" s="88"/>
      <c r="C66" s="89"/>
      <c r="D66" s="90">
        <v>34.1</v>
      </c>
      <c r="E66" s="91" t="s">
        <v>12</v>
      </c>
      <c r="F66" s="91" t="s">
        <v>312</v>
      </c>
      <c r="G66" s="91" t="s">
        <v>323</v>
      </c>
      <c r="H66" s="91" t="s">
        <v>326</v>
      </c>
      <c r="I66" s="91" t="s">
        <v>83</v>
      </c>
      <c r="J66" s="91" t="s">
        <v>21</v>
      </c>
      <c r="K66" s="37">
        <v>0.4</v>
      </c>
      <c r="L66" s="36" t="s">
        <v>327</v>
      </c>
      <c r="M66" s="40">
        <v>0.2</v>
      </c>
      <c r="N66" s="91"/>
      <c r="O66" s="91">
        <f t="shared" si="7"/>
        <v>0</v>
      </c>
      <c r="P66" s="91"/>
      <c r="Q66" s="91"/>
      <c r="R66" s="91"/>
      <c r="S66" s="91"/>
      <c r="T66" s="91"/>
      <c r="U66" s="91"/>
      <c r="V66" s="91"/>
      <c r="W66" s="91"/>
      <c r="X66" s="91"/>
      <c r="Y66" s="91"/>
      <c r="Z66" s="91"/>
      <c r="AA66" s="91"/>
      <c r="AB66" s="91"/>
      <c r="AC66" s="91"/>
      <c r="AD66" s="91" t="str">
        <f t="shared" si="2"/>
        <v>NA</v>
      </c>
      <c r="AE66" s="91" t="str">
        <f t="shared" si="3"/>
        <v>No Data</v>
      </c>
      <c r="AF66" s="91" t="str">
        <f>IF(AE66="No Data","No Flag",IF(AE66&lt;M66,"RED",IF(AE66&gt;K66,"GREEN","YELLOW")))</f>
        <v>No Flag</v>
      </c>
      <c r="AG66" s="91"/>
      <c r="AH66" s="91"/>
      <c r="AI66" s="91"/>
      <c r="AJ66" s="96"/>
      <c r="AK66" s="96"/>
      <c r="AL66" s="96"/>
      <c r="AM66" s="91"/>
      <c r="AN66" s="97"/>
      <c r="AO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row>
    <row r="67" spans="1:183" x14ac:dyDescent="0.35">
      <c r="A67"/>
      <c r="B67" s="88"/>
      <c r="C67" s="89"/>
      <c r="D67" s="90">
        <v>35</v>
      </c>
      <c r="E67" s="91" t="s">
        <v>12</v>
      </c>
      <c r="F67" s="91" t="s">
        <v>312</v>
      </c>
      <c r="G67" s="91" t="s">
        <v>328</v>
      </c>
      <c r="H67" s="91" t="s">
        <v>329</v>
      </c>
      <c r="I67" s="91" t="s">
        <v>83</v>
      </c>
      <c r="J67" s="194" t="s">
        <v>20</v>
      </c>
      <c r="K67" s="165">
        <v>0.06</v>
      </c>
      <c r="L67" s="166" t="s">
        <v>330</v>
      </c>
      <c r="M67" s="167">
        <v>0.1</v>
      </c>
      <c r="N67" s="91"/>
      <c r="O67" s="91">
        <f t="shared" si="7"/>
        <v>0</v>
      </c>
      <c r="P67" s="91"/>
      <c r="Q67" s="91"/>
      <c r="R67" s="91"/>
      <c r="S67" s="98"/>
      <c r="T67" s="91"/>
      <c r="U67" s="91"/>
      <c r="V67" s="91"/>
      <c r="W67" s="98"/>
      <c r="X67" s="91"/>
      <c r="Y67" s="91"/>
      <c r="Z67" s="91"/>
      <c r="AA67" s="91"/>
      <c r="AB67" s="91"/>
      <c r="AC67" s="91"/>
      <c r="AD67" s="91" t="str">
        <f t="shared" si="2"/>
        <v>NA</v>
      </c>
      <c r="AE67" s="91" t="str">
        <f t="shared" si="3"/>
        <v>No Data</v>
      </c>
      <c r="AF67" s="91" t="str">
        <f>IF(AE67="No Data","No Flag",IF(AE67&gt;M67,"RED",IF(AE67&lt;K67,"GREEN","YELLOW")))</f>
        <v>No Flag</v>
      </c>
      <c r="AG67" s="91"/>
      <c r="AH67" s="91"/>
      <c r="AI67" s="91"/>
      <c r="AJ67" s="96"/>
      <c r="AK67" s="96"/>
      <c r="AL67" s="96"/>
      <c r="AM67" s="91"/>
      <c r="AN67" s="97"/>
      <c r="AO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row>
    <row r="68" spans="1:183" s="24" customFormat="1" ht="15" thickBot="1" x14ac:dyDescent="0.4">
      <c r="A68"/>
      <c r="B68" s="162"/>
      <c r="C68" s="163"/>
      <c r="D68" s="164">
        <v>35.1</v>
      </c>
      <c r="E68" s="155" t="s">
        <v>12</v>
      </c>
      <c r="F68" s="155" t="s">
        <v>312</v>
      </c>
      <c r="G68" s="155" t="s">
        <v>328</v>
      </c>
      <c r="H68" s="95" t="s">
        <v>331</v>
      </c>
      <c r="I68" s="155" t="s">
        <v>83</v>
      </c>
      <c r="J68" s="184" t="s">
        <v>21</v>
      </c>
      <c r="K68" s="64" t="s">
        <v>27</v>
      </c>
      <c r="L68" s="65" t="s">
        <v>27</v>
      </c>
      <c r="M68" s="66" t="s">
        <v>27</v>
      </c>
      <c r="N68" s="168"/>
      <c r="O68" s="155">
        <f t="shared" si="7"/>
        <v>0</v>
      </c>
      <c r="P68" s="155"/>
      <c r="Q68" s="155"/>
      <c r="R68" s="155"/>
      <c r="S68" s="155"/>
      <c r="T68" s="155"/>
      <c r="U68" s="155"/>
      <c r="V68" s="155"/>
      <c r="W68" s="155"/>
      <c r="X68" s="155"/>
      <c r="Y68" s="155"/>
      <c r="Z68" s="155"/>
      <c r="AA68" s="155"/>
      <c r="AB68" s="155"/>
      <c r="AC68" s="155"/>
      <c r="AD68" s="155" t="str">
        <f t="shared" si="2"/>
        <v>NA</v>
      </c>
      <c r="AE68" s="155" t="str">
        <f t="shared" si="3"/>
        <v>No Data</v>
      </c>
      <c r="AF68" s="155" t="s">
        <v>332</v>
      </c>
      <c r="AG68" s="155"/>
      <c r="AH68" s="155"/>
      <c r="AI68" s="155"/>
      <c r="AJ68" s="169"/>
      <c r="AK68" s="169"/>
      <c r="AL68" s="169"/>
      <c r="AM68" s="155"/>
      <c r="AN68" s="180"/>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row>
    <row r="69" spans="1:183" s="43" customFormat="1" x14ac:dyDescent="0.35">
      <c r="A69"/>
      <c r="B69" s="171"/>
      <c r="C69" s="121"/>
      <c r="D69" s="172"/>
      <c r="E69" s="173" t="s">
        <v>12</v>
      </c>
      <c r="F69" s="173" t="s">
        <v>196</v>
      </c>
      <c r="G69" s="173"/>
      <c r="H69" s="133" t="s">
        <v>333</v>
      </c>
      <c r="I69" s="171" t="s">
        <v>334</v>
      </c>
      <c r="J69" s="185" t="s">
        <v>23</v>
      </c>
      <c r="K69" s="186">
        <f>K23+K26</f>
        <v>249</v>
      </c>
      <c r="L69" s="187" t="s">
        <v>335</v>
      </c>
      <c r="M69" s="188">
        <f t="shared" ref="M69" si="12">M23+M26</f>
        <v>423</v>
      </c>
      <c r="N69" s="177"/>
      <c r="O69" s="173">
        <f t="shared" si="7"/>
        <v>1</v>
      </c>
      <c r="P69" s="173"/>
      <c r="Q69" s="173"/>
      <c r="R69" s="173"/>
      <c r="S69" s="173"/>
      <c r="T69" s="173"/>
      <c r="U69" s="173"/>
      <c r="V69" s="173"/>
      <c r="W69" s="173"/>
      <c r="X69" s="173">
        <v>270</v>
      </c>
      <c r="Y69" s="173"/>
      <c r="Z69" s="173"/>
      <c r="AA69" s="173"/>
      <c r="AB69" s="173"/>
      <c r="AC69" s="173"/>
      <c r="AD69" s="173">
        <f t="shared" si="2"/>
        <v>2015</v>
      </c>
      <c r="AE69" s="173">
        <f t="shared" si="3"/>
        <v>270</v>
      </c>
      <c r="AF69" s="173" t="str">
        <f>IF(AE69="No Data","No Flag",IF(AE69&gt;M69,"RED",IF(AE69&lt;K69,"GREEN","YELLOW")))</f>
        <v>YELLOW</v>
      </c>
      <c r="AG69" s="173"/>
      <c r="AH69" s="173"/>
      <c r="AI69" s="173"/>
      <c r="AJ69" s="173"/>
      <c r="AK69" s="173"/>
      <c r="AL69" s="173"/>
      <c r="AM69" s="173" t="s">
        <v>205</v>
      </c>
      <c r="AN69" s="178" t="s">
        <v>206</v>
      </c>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row>
    <row r="70" spans="1:183" x14ac:dyDescent="0.35">
      <c r="A70"/>
      <c r="B70" s="88"/>
      <c r="C70" s="89"/>
      <c r="D70" s="90"/>
      <c r="E70" s="91" t="s">
        <v>12</v>
      </c>
      <c r="F70" s="91"/>
      <c r="G70" s="91"/>
      <c r="H70" s="91" t="s">
        <v>336</v>
      </c>
      <c r="I70" s="88" t="s">
        <v>83</v>
      </c>
      <c r="J70" s="91" t="s">
        <v>23</v>
      </c>
      <c r="K70" s="183">
        <v>0.45</v>
      </c>
      <c r="L70" s="60"/>
      <c r="M70" s="61"/>
      <c r="N70" s="91"/>
      <c r="O70" s="91">
        <f t="shared" si="7"/>
        <v>1</v>
      </c>
      <c r="P70" s="91"/>
      <c r="Q70" s="91"/>
      <c r="R70" s="91"/>
      <c r="S70" s="91"/>
      <c r="T70" s="91"/>
      <c r="U70" s="91"/>
      <c r="V70" s="91"/>
      <c r="W70" s="91"/>
      <c r="X70" s="98">
        <v>0.45</v>
      </c>
      <c r="Y70" s="98">
        <v>0.45</v>
      </c>
      <c r="Z70" s="98">
        <v>0.45</v>
      </c>
      <c r="AA70" s="98">
        <v>0.45</v>
      </c>
      <c r="AB70" s="98">
        <v>0.45</v>
      </c>
      <c r="AC70" s="98">
        <v>0.45</v>
      </c>
      <c r="AD70" s="91">
        <f t="shared" ref="AD70:AD73" si="13">IF(AC70&lt;&gt;"",$AC$4,IF(AB70&lt;&gt;"",$AB$4,IF(AA70&lt;&gt;"",$AA$4,IF(Z70&lt;&gt;"",$Z$4,IF(Y70&lt;&gt;"",$Y$4,IF(X70&lt;&gt;"",$X$4,IF(W70&lt;&gt;"",$W$4,IF(V70&lt;&gt;"",$V$4,IF(U70&lt;&gt;"",$U$4,IF(T70&lt;&gt;"",$T$4,IF(S70&lt;&gt;"",$S$4,IF(R70&lt;&gt;"",$R$4,IF(Q70&lt;&gt;"",$Q$4,IF(P70&lt;&gt;"",$P$4,"NA"))))))))))))))</f>
        <v>2020</v>
      </c>
      <c r="AE70" s="91">
        <f t="shared" ref="AE70:AE73" si="14">IF(AC70&lt;&gt;"",AC70,IF(AB70&lt;&gt;"",AB70,IF(AA70&lt;&gt;"",AA70,IF(Z70&lt;&gt;"",Z70,IF(Y70&lt;&gt;"",Y70,IF(X70&lt;&gt;"",X70,IF(W70&lt;&gt;"",W70,IF(V70&lt;&gt;"",V70,IF(U70&lt;&gt;"",U70,IF(T70&lt;&gt;"",T70,IF(S70&lt;&gt;"",S70,IF(R70&lt;&gt;"",R70,IF(Q70&lt;&gt;"",Q70,IF(P70&lt;&gt;"",P70,"No Data"))))))))))))))</f>
        <v>0.45</v>
      </c>
      <c r="AF70" s="91" t="str">
        <f>IF(AE70="No Data","No Flag",IF(AE70&lt;M70,"RED",IF(AE70&gt;K70,"GREEN","YELLOW")))</f>
        <v>YELLOW</v>
      </c>
      <c r="AG70" s="91"/>
      <c r="AH70" s="91"/>
      <c r="AI70" s="91"/>
      <c r="AJ70" s="91"/>
      <c r="AK70" s="91"/>
      <c r="AL70" s="91"/>
      <c r="AM70" s="91" t="s">
        <v>639</v>
      </c>
      <c r="AN70" s="97" t="s">
        <v>337</v>
      </c>
      <c r="AO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row>
    <row r="71" spans="1:183" x14ac:dyDescent="0.35">
      <c r="A71"/>
      <c r="B71" s="88"/>
      <c r="C71" s="89"/>
      <c r="D71" s="90"/>
      <c r="E71" s="91" t="s">
        <v>12</v>
      </c>
      <c r="F71" s="91"/>
      <c r="G71" s="91"/>
      <c r="H71" s="91" t="s">
        <v>338</v>
      </c>
      <c r="I71" s="88"/>
      <c r="J71" s="91" t="s">
        <v>23</v>
      </c>
      <c r="K71" s="37"/>
      <c r="N71" s="91"/>
      <c r="O71" s="91">
        <f t="shared" si="7"/>
        <v>1</v>
      </c>
      <c r="P71" s="91">
        <v>77</v>
      </c>
      <c r="Q71" s="91">
        <v>77</v>
      </c>
      <c r="R71" s="91">
        <v>77</v>
      </c>
      <c r="S71" s="91">
        <v>78</v>
      </c>
      <c r="T71" s="91"/>
      <c r="U71" s="91">
        <v>99</v>
      </c>
      <c r="V71" s="91">
        <v>99</v>
      </c>
      <c r="W71" s="91">
        <v>97</v>
      </c>
      <c r="X71" s="91">
        <v>96.8</v>
      </c>
      <c r="Y71" s="91">
        <v>97</v>
      </c>
      <c r="Z71" s="91">
        <v>97.2</v>
      </c>
      <c r="AA71" s="91">
        <v>97.3</v>
      </c>
      <c r="AB71" s="91"/>
      <c r="AC71" s="91">
        <v>82</v>
      </c>
      <c r="AD71" s="91">
        <f t="shared" si="13"/>
        <v>2020</v>
      </c>
      <c r="AE71" s="91">
        <f t="shared" si="14"/>
        <v>82</v>
      </c>
      <c r="AF71" s="91" t="s">
        <v>332</v>
      </c>
      <c r="AG71" s="91"/>
      <c r="AH71" s="91"/>
      <c r="AI71" s="91"/>
      <c r="AJ71" s="91"/>
      <c r="AK71" s="91"/>
      <c r="AL71" s="91"/>
      <c r="AM71" s="91" t="s">
        <v>657</v>
      </c>
      <c r="AN71" s="97"/>
      <c r="AO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row>
    <row r="72" spans="1:183" x14ac:dyDescent="0.35">
      <c r="A72"/>
      <c r="B72" s="88"/>
      <c r="C72" s="89"/>
      <c r="D72" s="90"/>
      <c r="E72" s="91" t="s">
        <v>12</v>
      </c>
      <c r="F72" s="91"/>
      <c r="G72" s="91"/>
      <c r="H72" s="91" t="s">
        <v>339</v>
      </c>
      <c r="I72" s="88"/>
      <c r="J72" s="91" t="s">
        <v>23</v>
      </c>
      <c r="K72" s="37"/>
      <c r="N72" s="91"/>
      <c r="O72" s="91">
        <f t="shared" si="7"/>
        <v>0</v>
      </c>
      <c r="P72" s="91"/>
      <c r="Q72" s="91"/>
      <c r="R72" s="91"/>
      <c r="S72" s="91"/>
      <c r="T72" s="91"/>
      <c r="U72" s="91"/>
      <c r="V72" s="91"/>
      <c r="W72" s="91"/>
      <c r="X72" s="91"/>
      <c r="Y72" s="91"/>
      <c r="Z72" s="91"/>
      <c r="AA72" s="91"/>
      <c r="AB72" s="91"/>
      <c r="AC72" s="91"/>
      <c r="AD72" s="91" t="str">
        <f t="shared" si="13"/>
        <v>NA</v>
      </c>
      <c r="AE72" s="91" t="str">
        <f t="shared" si="14"/>
        <v>No Data</v>
      </c>
      <c r="AF72" s="91" t="s">
        <v>332</v>
      </c>
      <c r="AG72" s="91"/>
      <c r="AH72" s="91"/>
      <c r="AI72" s="91"/>
      <c r="AJ72" s="91"/>
      <c r="AK72" s="91"/>
      <c r="AL72" s="91"/>
      <c r="AM72" s="91" t="s">
        <v>649</v>
      </c>
      <c r="AN72" s="97"/>
      <c r="AO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row>
    <row r="73" spans="1:183" ht="15" thickBot="1" x14ac:dyDescent="0.4">
      <c r="A73"/>
      <c r="B73" s="92"/>
      <c r="C73" s="93"/>
      <c r="D73" s="94"/>
      <c r="E73" s="95" t="s">
        <v>12</v>
      </c>
      <c r="F73" s="95"/>
      <c r="G73" s="95"/>
      <c r="H73" s="91" t="s">
        <v>340</v>
      </c>
      <c r="I73" s="92"/>
      <c r="J73" s="95" t="s">
        <v>23</v>
      </c>
      <c r="K73" s="75"/>
      <c r="L73" s="62"/>
      <c r="M73" s="63"/>
      <c r="N73" s="95"/>
      <c r="O73" s="95">
        <f t="shared" si="7"/>
        <v>1</v>
      </c>
      <c r="P73" s="95">
        <v>73</v>
      </c>
      <c r="Q73" s="95">
        <v>73</v>
      </c>
      <c r="R73" s="95">
        <v>73</v>
      </c>
      <c r="S73" s="95">
        <v>74</v>
      </c>
      <c r="T73" s="95"/>
      <c r="U73" s="95">
        <v>80</v>
      </c>
      <c r="V73" s="95">
        <v>77</v>
      </c>
      <c r="W73" s="95">
        <v>72</v>
      </c>
      <c r="X73" s="95">
        <v>69.8</v>
      </c>
      <c r="Y73" s="95">
        <v>70.2</v>
      </c>
      <c r="Z73" s="95">
        <v>69.599999999999994</v>
      </c>
      <c r="AA73" s="95">
        <v>70.900000000000006</v>
      </c>
      <c r="AB73" s="95"/>
      <c r="AC73" s="95"/>
      <c r="AD73" s="95">
        <f t="shared" si="13"/>
        <v>2018</v>
      </c>
      <c r="AE73" s="95">
        <f t="shared" si="14"/>
        <v>70.900000000000006</v>
      </c>
      <c r="AF73" s="95" t="s">
        <v>332</v>
      </c>
      <c r="AG73" s="95"/>
      <c r="AH73" s="95"/>
      <c r="AI73" s="95"/>
      <c r="AJ73" s="95"/>
      <c r="AK73" s="95"/>
      <c r="AL73" s="95"/>
      <c r="AM73" s="95"/>
      <c r="AN73" s="101"/>
      <c r="AO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row>
    <row r="74" spans="1:183" x14ac:dyDescent="0.35">
      <c r="A74"/>
      <c r="B74"/>
      <c r="C74"/>
      <c r="D74"/>
      <c r="E74"/>
      <c r="F74"/>
      <c r="G74"/>
      <c r="H74" s="53"/>
      <c r="I74"/>
      <c r="J74"/>
      <c r="K74" s="85"/>
      <c r="L74" s="85"/>
      <c r="M74" s="85"/>
      <c r="N74"/>
      <c r="O74"/>
      <c r="P74"/>
      <c r="Q74"/>
      <c r="R74"/>
      <c r="S74"/>
      <c r="T74"/>
      <c r="U74"/>
      <c r="V74"/>
      <c r="W74"/>
      <c r="X74"/>
      <c r="Y74"/>
      <c r="Z74"/>
      <c r="AA74"/>
      <c r="AB74"/>
      <c r="AC74"/>
      <c r="AD74"/>
      <c r="AE74"/>
      <c r="AF74"/>
      <c r="AG74"/>
      <c r="AH74"/>
      <c r="AI74"/>
      <c r="AJ74" s="53"/>
      <c r="AK74" s="53"/>
      <c r="AL74" s="53"/>
      <c r="AM74"/>
      <c r="AN74"/>
      <c r="AO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row>
    <row r="75" spans="1:183" x14ac:dyDescent="0.35">
      <c r="A75"/>
      <c r="B75"/>
      <c r="C75"/>
      <c r="D75"/>
      <c r="E75"/>
      <c r="F75"/>
      <c r="G75"/>
      <c r="H75" s="53"/>
      <c r="I75"/>
      <c r="J75"/>
      <c r="K75" s="85"/>
      <c r="L75" s="85"/>
      <c r="M75" s="85"/>
      <c r="N75"/>
      <c r="O75"/>
      <c r="P75"/>
      <c r="Q75"/>
      <c r="R75"/>
      <c r="S75"/>
      <c r="T75"/>
      <c r="U75"/>
      <c r="V75"/>
      <c r="W75"/>
      <c r="X75"/>
      <c r="Y75"/>
      <c r="Z75"/>
      <c r="AA75"/>
      <c r="AB75"/>
      <c r="AC75"/>
      <c r="AD75"/>
      <c r="AE75"/>
      <c r="AF75"/>
      <c r="AG75"/>
      <c r="AH75"/>
      <c r="AI75"/>
      <c r="AJ75" s="53"/>
      <c r="AK75" s="53"/>
      <c r="AL75" s="53"/>
      <c r="AM75"/>
      <c r="AN75"/>
      <c r="AO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row>
    <row r="76" spans="1:183" x14ac:dyDescent="0.35">
      <c r="A76"/>
      <c r="B76"/>
      <c r="C76"/>
      <c r="D76"/>
      <c r="E76"/>
      <c r="F76"/>
      <c r="G76"/>
      <c r="H76" s="53"/>
      <c r="I76"/>
      <c r="J76"/>
      <c r="K76" s="85"/>
      <c r="L76" s="85"/>
      <c r="M76" s="85"/>
      <c r="N76"/>
      <c r="O76"/>
      <c r="P76"/>
      <c r="Q76"/>
      <c r="R76"/>
      <c r="S76"/>
      <c r="T76"/>
      <c r="U76"/>
      <c r="V76"/>
      <c r="W76"/>
      <c r="X76"/>
      <c r="Y76"/>
      <c r="Z76"/>
      <c r="AA76"/>
      <c r="AB76"/>
      <c r="AC76"/>
      <c r="AD76"/>
      <c r="AE76"/>
      <c r="AF76"/>
      <c r="AG76"/>
      <c r="AH76"/>
      <c r="AI76"/>
      <c r="AJ76" s="53"/>
      <c r="AK76" s="53"/>
      <c r="AL76" s="53"/>
      <c r="AM76"/>
      <c r="AN76"/>
      <c r="AO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row>
    <row r="77" spans="1:183" x14ac:dyDescent="0.35">
      <c r="A77"/>
      <c r="B77"/>
      <c r="C77"/>
      <c r="D77"/>
      <c r="E77"/>
      <c r="F77"/>
      <c r="G77"/>
      <c r="H77" s="53"/>
      <c r="I77"/>
      <c r="J77"/>
      <c r="K77" s="85"/>
      <c r="L77" s="85"/>
      <c r="M77" s="85"/>
      <c r="N77"/>
      <c r="O77"/>
      <c r="P77"/>
      <c r="Q77"/>
      <c r="R77"/>
      <c r="S77"/>
      <c r="T77"/>
      <c r="U77"/>
      <c r="V77"/>
      <c r="W77"/>
      <c r="X77"/>
      <c r="Y77"/>
      <c r="Z77"/>
      <c r="AA77"/>
      <c r="AB77"/>
      <c r="AC77"/>
      <c r="AD77"/>
      <c r="AE77"/>
      <c r="AF77"/>
      <c r="AG77"/>
      <c r="AH77"/>
      <c r="AI77"/>
      <c r="AJ77" s="53"/>
      <c r="AK77" s="53"/>
      <c r="AL77" s="53"/>
      <c r="AM77"/>
      <c r="AN77"/>
      <c r="AO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row>
    <row r="78" spans="1:183" x14ac:dyDescent="0.35">
      <c r="A78"/>
      <c r="B78"/>
      <c r="C78"/>
      <c r="D78"/>
      <c r="E78"/>
      <c r="F78"/>
      <c r="G78"/>
      <c r="H78" s="53"/>
      <c r="I78"/>
      <c r="J78"/>
      <c r="K78" s="85"/>
      <c r="L78" s="85"/>
      <c r="M78" s="85"/>
      <c r="N78"/>
      <c r="O78"/>
      <c r="P78"/>
      <c r="Q78"/>
      <c r="R78"/>
      <c r="S78"/>
      <c r="T78"/>
      <c r="U78"/>
      <c r="V78"/>
      <c r="W78"/>
      <c r="X78"/>
      <c r="Y78"/>
      <c r="Z78"/>
      <c r="AA78"/>
      <c r="AB78"/>
      <c r="AC78"/>
      <c r="AD78"/>
      <c r="AE78"/>
      <c r="AF78"/>
      <c r="AG78"/>
      <c r="AH78"/>
      <c r="AI78"/>
      <c r="AJ78" s="53"/>
      <c r="AK78" s="53"/>
      <c r="AL78" s="53"/>
      <c r="AM78"/>
      <c r="AN78"/>
      <c r="AO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row>
    <row r="79" spans="1:183" x14ac:dyDescent="0.35">
      <c r="A79"/>
      <c r="B79"/>
      <c r="C79"/>
      <c r="D79"/>
      <c r="E79"/>
      <c r="F79"/>
      <c r="G79"/>
      <c r="H79" s="53"/>
      <c r="I79"/>
      <c r="J79"/>
      <c r="K79" s="85"/>
      <c r="L79" s="85"/>
      <c r="M79" s="85"/>
      <c r="N79"/>
      <c r="O79"/>
      <c r="P79"/>
      <c r="Q79"/>
      <c r="R79"/>
      <c r="S79"/>
      <c r="T79"/>
      <c r="U79"/>
      <c r="V79"/>
      <c r="W79"/>
      <c r="X79"/>
      <c r="Y79"/>
      <c r="Z79"/>
      <c r="AA79"/>
      <c r="AB79"/>
      <c r="AC79"/>
      <c r="AD79"/>
      <c r="AE79"/>
      <c r="AF79"/>
      <c r="AG79"/>
      <c r="AH79"/>
      <c r="AI79"/>
      <c r="AJ79" s="53"/>
      <c r="AK79" s="53"/>
      <c r="AL79" s="53"/>
      <c r="AM79"/>
      <c r="AN79"/>
      <c r="AO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row>
    <row r="80" spans="1:183" x14ac:dyDescent="0.35">
      <c r="A80"/>
      <c r="B80"/>
      <c r="C80"/>
      <c r="D80"/>
      <c r="E80"/>
      <c r="F80"/>
      <c r="G80"/>
      <c r="H80" s="53"/>
      <c r="I80"/>
      <c r="J80"/>
      <c r="K80" s="85"/>
      <c r="L80" s="85"/>
      <c r="M80" s="85"/>
      <c r="N80"/>
      <c r="O80"/>
      <c r="P80"/>
      <c r="Q80"/>
      <c r="R80"/>
      <c r="S80"/>
      <c r="T80"/>
      <c r="U80"/>
      <c r="V80"/>
      <c r="W80"/>
      <c r="X80"/>
      <c r="Y80"/>
      <c r="Z80"/>
      <c r="AA80"/>
      <c r="AB80"/>
      <c r="AC80"/>
      <c r="AD80"/>
      <c r="AE80"/>
      <c r="AF80"/>
      <c r="AG80"/>
      <c r="AH80"/>
      <c r="AI80"/>
      <c r="AJ80" s="53"/>
      <c r="AK80" s="53"/>
      <c r="AL80" s="53"/>
      <c r="AM80"/>
      <c r="AN80"/>
      <c r="AO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row>
    <row r="81" spans="1:183" x14ac:dyDescent="0.35">
      <c r="A81"/>
      <c r="B81"/>
      <c r="C81"/>
      <c r="D81"/>
      <c r="E81"/>
      <c r="F81"/>
      <c r="G81"/>
      <c r="H81" s="53"/>
      <c r="I81"/>
      <c r="J81"/>
      <c r="K81" s="85"/>
      <c r="L81" s="85"/>
      <c r="M81" s="85"/>
      <c r="N81"/>
      <c r="O81"/>
      <c r="P81"/>
      <c r="Q81"/>
      <c r="R81"/>
      <c r="S81"/>
      <c r="T81"/>
      <c r="U81"/>
      <c r="V81"/>
      <c r="W81"/>
      <c r="X81"/>
      <c r="Y81"/>
      <c r="Z81"/>
      <c r="AA81"/>
      <c r="AB81"/>
      <c r="AC81"/>
      <c r="AD81"/>
      <c r="AE81"/>
      <c r="AF81"/>
      <c r="AG81"/>
      <c r="AH81"/>
      <c r="AI81"/>
      <c r="AJ81" s="53"/>
      <c r="AK81" s="53"/>
      <c r="AL81" s="53"/>
      <c r="AM81"/>
      <c r="AN81"/>
      <c r="AO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row>
    <row r="82" spans="1:183" x14ac:dyDescent="0.35">
      <c r="A82"/>
      <c r="B82"/>
      <c r="C82"/>
      <c r="D82"/>
      <c r="E82"/>
      <c r="F82"/>
      <c r="G82"/>
      <c r="H82" s="53"/>
      <c r="I82"/>
      <c r="J82"/>
      <c r="K82" s="85"/>
      <c r="L82" s="85"/>
      <c r="M82" s="85"/>
      <c r="N82"/>
      <c r="O82"/>
      <c r="P82"/>
      <c r="Q82"/>
      <c r="R82"/>
      <c r="S82"/>
      <c r="T82"/>
      <c r="U82"/>
      <c r="V82"/>
      <c r="W82"/>
      <c r="X82"/>
      <c r="Y82"/>
      <c r="Z82"/>
      <c r="AA82"/>
      <c r="AB82"/>
      <c r="AC82"/>
      <c r="AD82"/>
      <c r="AE82"/>
      <c r="AF82"/>
      <c r="AG82"/>
      <c r="AH82"/>
      <c r="AI82"/>
      <c r="AJ82" s="53"/>
      <c r="AK82" s="53"/>
      <c r="AL82" s="53"/>
      <c r="AM82"/>
      <c r="AN82"/>
      <c r="AO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row>
    <row r="83" spans="1:183" x14ac:dyDescent="0.35">
      <c r="A83"/>
      <c r="B83"/>
      <c r="C83"/>
      <c r="D83"/>
      <c r="E83"/>
      <c r="F83"/>
      <c r="G83"/>
      <c r="H83" s="53"/>
      <c r="I83"/>
      <c r="J83"/>
      <c r="K83" s="85"/>
      <c r="L83" s="85"/>
      <c r="M83" s="85"/>
      <c r="N83"/>
      <c r="O83"/>
      <c r="P83"/>
      <c r="Q83"/>
      <c r="R83"/>
      <c r="S83"/>
      <c r="T83"/>
      <c r="U83"/>
      <c r="V83"/>
      <c r="W83"/>
      <c r="X83"/>
      <c r="Y83"/>
      <c r="Z83"/>
      <c r="AA83"/>
      <c r="AB83"/>
      <c r="AC83"/>
      <c r="AD83"/>
      <c r="AE83"/>
      <c r="AF83"/>
      <c r="AG83"/>
      <c r="AH83"/>
      <c r="AI83"/>
      <c r="AJ83" s="53"/>
      <c r="AK83" s="53"/>
      <c r="AL83" s="53"/>
      <c r="AM83"/>
      <c r="AN83"/>
      <c r="AO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row>
    <row r="84" spans="1:183" x14ac:dyDescent="0.35">
      <c r="A84"/>
      <c r="B84"/>
      <c r="C84"/>
      <c r="D84"/>
      <c r="E84"/>
      <c r="F84"/>
      <c r="G84"/>
      <c r="H84" s="53"/>
      <c r="I84"/>
      <c r="J84"/>
      <c r="K84" s="85"/>
      <c r="L84" s="85"/>
      <c r="M84" s="85"/>
      <c r="N84"/>
      <c r="O84"/>
      <c r="P84"/>
      <c r="Q84"/>
      <c r="R84"/>
      <c r="S84"/>
      <c r="T84"/>
      <c r="U84"/>
      <c r="V84"/>
      <c r="W84"/>
      <c r="X84"/>
      <c r="Y84"/>
      <c r="Z84"/>
      <c r="AA84"/>
      <c r="AB84"/>
      <c r="AC84"/>
      <c r="AD84"/>
      <c r="AE84"/>
      <c r="AF84"/>
      <c r="AG84"/>
      <c r="AH84"/>
      <c r="AI84"/>
      <c r="AJ84" s="53"/>
      <c r="AK84" s="53"/>
      <c r="AL84" s="53"/>
      <c r="AM84"/>
      <c r="AN84"/>
      <c r="AO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row>
    <row r="85" spans="1:183" x14ac:dyDescent="0.35">
      <c r="A85"/>
      <c r="B85"/>
      <c r="C85"/>
      <c r="D85"/>
      <c r="E85"/>
      <c r="F85"/>
      <c r="G85"/>
      <c r="H85" s="53"/>
      <c r="I85"/>
      <c r="J85"/>
      <c r="K85" s="85"/>
      <c r="L85" s="85"/>
      <c r="M85" s="85"/>
      <c r="N85"/>
      <c r="O85"/>
      <c r="P85"/>
      <c r="Q85"/>
      <c r="R85"/>
      <c r="S85"/>
      <c r="T85"/>
      <c r="U85"/>
      <c r="V85"/>
      <c r="W85"/>
      <c r="X85"/>
      <c r="Y85"/>
      <c r="Z85"/>
      <c r="AA85"/>
      <c r="AB85"/>
      <c r="AC85"/>
      <c r="AD85"/>
      <c r="AE85"/>
      <c r="AF85"/>
      <c r="AG85"/>
      <c r="AH85"/>
      <c r="AI85"/>
      <c r="AJ85" s="53"/>
      <c r="AK85" s="53"/>
      <c r="AL85" s="53"/>
      <c r="AM85"/>
      <c r="AN85"/>
      <c r="AO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row>
    <row r="86" spans="1:183" x14ac:dyDescent="0.35">
      <c r="A86"/>
      <c r="B86"/>
      <c r="C86"/>
      <c r="D86"/>
      <c r="E86"/>
      <c r="F86"/>
      <c r="G86"/>
      <c r="H86" s="53"/>
      <c r="I86"/>
      <c r="J86"/>
      <c r="K86" s="85"/>
      <c r="L86" s="85"/>
      <c r="M86" s="85"/>
      <c r="N86"/>
      <c r="O86"/>
      <c r="P86"/>
      <c r="Q86"/>
      <c r="R86"/>
      <c r="S86"/>
      <c r="T86"/>
      <c r="U86"/>
      <c r="V86"/>
      <c r="W86"/>
      <c r="X86"/>
      <c r="Y86"/>
      <c r="Z86"/>
      <c r="AA86"/>
      <c r="AB86"/>
      <c r="AC86"/>
      <c r="AD86"/>
      <c r="AE86"/>
      <c r="AF86"/>
      <c r="AG86"/>
      <c r="AH86"/>
      <c r="AI86"/>
      <c r="AJ86" s="53"/>
      <c r="AK86" s="53"/>
      <c r="AL86" s="53"/>
      <c r="AM86"/>
      <c r="AN86"/>
      <c r="AO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row>
    <row r="87" spans="1:183" x14ac:dyDescent="0.35">
      <c r="A87"/>
      <c r="B87"/>
      <c r="C87"/>
      <c r="D87"/>
      <c r="E87"/>
      <c r="F87"/>
      <c r="G87"/>
      <c r="H87" s="53"/>
      <c r="I87"/>
      <c r="J87"/>
      <c r="K87" s="85"/>
      <c r="L87" s="85"/>
      <c r="M87" s="85"/>
      <c r="N87"/>
      <c r="O87"/>
      <c r="P87"/>
      <c r="Q87"/>
      <c r="R87"/>
      <c r="S87"/>
      <c r="T87"/>
      <c r="U87"/>
      <c r="V87"/>
      <c r="W87"/>
      <c r="X87"/>
      <c r="Y87"/>
      <c r="Z87"/>
      <c r="AA87"/>
      <c r="AB87"/>
      <c r="AC87"/>
      <c r="AD87"/>
      <c r="AE87"/>
      <c r="AF87"/>
      <c r="AG87"/>
      <c r="AH87"/>
      <c r="AI87"/>
      <c r="AJ87" s="53"/>
      <c r="AK87" s="53"/>
      <c r="AL87" s="53"/>
      <c r="AM87"/>
      <c r="AN87"/>
      <c r="AO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row>
    <row r="88" spans="1:183" x14ac:dyDescent="0.35">
      <c r="A88"/>
      <c r="B88"/>
      <c r="C88"/>
      <c r="D88"/>
      <c r="E88"/>
      <c r="F88"/>
      <c r="G88"/>
      <c r="H88" s="53"/>
      <c r="I88"/>
      <c r="J88"/>
      <c r="K88" s="85"/>
      <c r="L88" s="85"/>
      <c r="M88" s="85"/>
      <c r="N88"/>
      <c r="O88"/>
      <c r="P88"/>
      <c r="Q88"/>
      <c r="R88"/>
      <c r="S88"/>
      <c r="T88"/>
      <c r="U88"/>
      <c r="V88"/>
      <c r="W88"/>
      <c r="X88"/>
      <c r="Y88"/>
      <c r="Z88"/>
      <c r="AA88"/>
      <c r="AB88"/>
      <c r="AC88"/>
      <c r="AD88"/>
      <c r="AE88"/>
      <c r="AF88"/>
      <c r="AG88"/>
      <c r="AH88"/>
      <c r="AI88"/>
      <c r="AJ88" s="53"/>
      <c r="AK88" s="53"/>
      <c r="AL88" s="53"/>
      <c r="AM88"/>
      <c r="AN88"/>
      <c r="AO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row>
    <row r="89" spans="1:183" x14ac:dyDescent="0.35">
      <c r="A89"/>
      <c r="B89"/>
      <c r="C89"/>
      <c r="D89"/>
      <c r="E89"/>
      <c r="F89"/>
      <c r="G89"/>
      <c r="H89" s="53"/>
      <c r="I89"/>
      <c r="J89"/>
      <c r="K89" s="85"/>
      <c r="L89" s="85"/>
      <c r="M89" s="85"/>
      <c r="N89"/>
      <c r="O89"/>
      <c r="P89"/>
      <c r="Q89"/>
      <c r="R89"/>
      <c r="S89"/>
      <c r="T89"/>
      <c r="U89"/>
      <c r="V89"/>
      <c r="W89"/>
      <c r="X89"/>
      <c r="Y89"/>
      <c r="Z89"/>
      <c r="AA89"/>
      <c r="AB89"/>
      <c r="AC89"/>
      <c r="AD89"/>
      <c r="AE89"/>
      <c r="AF89"/>
      <c r="AG89"/>
      <c r="AH89"/>
      <c r="AI89"/>
      <c r="AJ89" s="53"/>
      <c r="AK89" s="53"/>
      <c r="AL89" s="53"/>
      <c r="AM89"/>
      <c r="AN89"/>
      <c r="AO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row>
    <row r="90" spans="1:183" x14ac:dyDescent="0.35">
      <c r="A90"/>
      <c r="B90"/>
      <c r="C90"/>
      <c r="D90"/>
      <c r="E90"/>
      <c r="F90"/>
      <c r="G90"/>
      <c r="H90" s="53"/>
      <c r="I90"/>
      <c r="J90"/>
      <c r="K90" s="85"/>
      <c r="L90" s="85"/>
      <c r="M90" s="85"/>
      <c r="N90"/>
      <c r="O90"/>
      <c r="P90"/>
      <c r="Q90"/>
      <c r="R90"/>
      <c r="S90"/>
      <c r="T90"/>
      <c r="U90"/>
      <c r="V90"/>
      <c r="W90"/>
      <c r="X90"/>
      <c r="Y90"/>
      <c r="Z90"/>
      <c r="AA90"/>
      <c r="AB90"/>
      <c r="AC90"/>
      <c r="AD90"/>
      <c r="AE90"/>
      <c r="AF90"/>
      <c r="AG90"/>
      <c r="AH90"/>
      <c r="AI90"/>
      <c r="AJ90" s="53"/>
      <c r="AK90" s="53"/>
      <c r="AL90" s="53"/>
      <c r="AM90"/>
      <c r="AN90"/>
      <c r="AO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row>
    <row r="91" spans="1:183" x14ac:dyDescent="0.35">
      <c r="A91"/>
      <c r="B91"/>
      <c r="C91"/>
      <c r="D91"/>
      <c r="E91"/>
      <c r="F91"/>
      <c r="G91"/>
      <c r="H91" s="53"/>
      <c r="I91"/>
      <c r="J91"/>
      <c r="K91" s="85"/>
      <c r="L91" s="85"/>
      <c r="M91" s="85"/>
      <c r="N91"/>
      <c r="O91"/>
      <c r="P91"/>
      <c r="Q91"/>
      <c r="R91"/>
      <c r="S91"/>
      <c r="T91"/>
      <c r="U91"/>
      <c r="V91"/>
      <c r="W91"/>
      <c r="X91"/>
      <c r="Y91"/>
      <c r="Z91"/>
      <c r="AA91"/>
      <c r="AB91"/>
      <c r="AC91"/>
      <c r="AD91"/>
      <c r="AE91"/>
      <c r="AF91"/>
      <c r="AG91"/>
      <c r="AH91"/>
      <c r="AI91"/>
      <c r="AJ91" s="53"/>
      <c r="AK91" s="53"/>
      <c r="AL91" s="53"/>
      <c r="AM91"/>
      <c r="AN91"/>
      <c r="AO91"/>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row>
    <row r="92" spans="1:183" x14ac:dyDescent="0.35">
      <c r="A92"/>
      <c r="B92"/>
      <c r="C92"/>
      <c r="D92"/>
      <c r="E92"/>
      <c r="F92"/>
      <c r="G92"/>
      <c r="H92" s="53"/>
      <c r="I92"/>
      <c r="J92"/>
      <c r="K92" s="85"/>
      <c r="L92" s="85"/>
      <c r="M92" s="85"/>
      <c r="N92"/>
      <c r="O92"/>
      <c r="P92"/>
      <c r="Q92"/>
      <c r="R92"/>
      <c r="S92"/>
      <c r="T92"/>
      <c r="U92"/>
      <c r="V92"/>
      <c r="W92"/>
      <c r="X92"/>
      <c r="Y92"/>
      <c r="Z92"/>
      <c r="AA92"/>
      <c r="AB92"/>
      <c r="AC92"/>
      <c r="AD92"/>
      <c r="AE92"/>
      <c r="AF92"/>
      <c r="AG92"/>
      <c r="AH92"/>
      <c r="AI92"/>
      <c r="AJ92" s="53"/>
      <c r="AK92" s="53"/>
      <c r="AL92" s="53"/>
      <c r="AM92"/>
      <c r="AN92"/>
      <c r="AO92"/>
    </row>
    <row r="93" spans="1:183" x14ac:dyDescent="0.35">
      <c r="A93"/>
      <c r="B93"/>
      <c r="C93"/>
      <c r="D93"/>
      <c r="E93"/>
      <c r="F93"/>
      <c r="G93"/>
      <c r="H93" s="53"/>
      <c r="I93"/>
      <c r="J93"/>
      <c r="K93" s="85"/>
      <c r="L93" s="85"/>
      <c r="M93" s="85"/>
      <c r="N93"/>
      <c r="O93"/>
      <c r="P93"/>
      <c r="Q93"/>
      <c r="R93"/>
      <c r="S93"/>
      <c r="T93"/>
      <c r="U93"/>
      <c r="V93"/>
      <c r="W93"/>
      <c r="X93"/>
      <c r="Y93"/>
      <c r="Z93"/>
      <c r="AA93"/>
      <c r="AB93"/>
      <c r="AC93"/>
      <c r="AD93"/>
      <c r="AE93"/>
      <c r="AF93"/>
      <c r="AG93"/>
      <c r="AH93"/>
      <c r="AI93"/>
      <c r="AJ93" s="53"/>
      <c r="AK93" s="53"/>
      <c r="AL93" s="53"/>
      <c r="AM93"/>
      <c r="AN93"/>
      <c r="AO93"/>
    </row>
    <row r="94" spans="1:183" x14ac:dyDescent="0.35">
      <c r="A94"/>
      <c r="B94"/>
      <c r="C94"/>
      <c r="D94"/>
      <c r="E94"/>
      <c r="F94"/>
      <c r="G94"/>
      <c r="H94" s="53"/>
      <c r="I94"/>
      <c r="J94"/>
      <c r="K94" s="85"/>
      <c r="L94" s="85"/>
      <c r="M94" s="85"/>
      <c r="N94"/>
      <c r="O94"/>
      <c r="P94"/>
      <c r="Q94"/>
      <c r="R94"/>
      <c r="S94"/>
      <c r="T94"/>
      <c r="U94"/>
      <c r="V94"/>
      <c r="W94"/>
      <c r="X94"/>
      <c r="Y94"/>
      <c r="Z94"/>
      <c r="AA94"/>
      <c r="AB94"/>
      <c r="AC94"/>
      <c r="AD94"/>
      <c r="AE94"/>
      <c r="AF94"/>
      <c r="AG94"/>
      <c r="AH94"/>
      <c r="AI94"/>
      <c r="AJ94" s="53"/>
      <c r="AK94" s="53"/>
      <c r="AL94" s="53"/>
      <c r="AM94"/>
      <c r="AN94"/>
      <c r="AO94"/>
    </row>
    <row r="95" spans="1:183" s="76" customFormat="1" x14ac:dyDescent="0.35">
      <c r="A95"/>
      <c r="B95"/>
      <c r="C95"/>
      <c r="D95"/>
      <c r="E95"/>
      <c r="F95"/>
      <c r="G95"/>
      <c r="H95" s="53"/>
      <c r="I95"/>
      <c r="J95"/>
      <c r="K95" s="85"/>
      <c r="L95" s="85"/>
      <c r="M95" s="85"/>
      <c r="N95"/>
      <c r="O95"/>
      <c r="P95"/>
      <c r="Q95"/>
      <c r="R95"/>
      <c r="S95"/>
      <c r="T95"/>
      <c r="U95"/>
      <c r="V95"/>
      <c r="W95"/>
      <c r="X95"/>
      <c r="Y95"/>
      <c r="Z95"/>
      <c r="AA95"/>
      <c r="AB95"/>
      <c r="AC95"/>
      <c r="AD95"/>
      <c r="AE95"/>
      <c r="AF95"/>
      <c r="AG95"/>
      <c r="AH95"/>
      <c r="AI95"/>
      <c r="AJ95" s="53"/>
      <c r="AK95" s="53"/>
      <c r="AL95" s="53"/>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s="33"/>
    </row>
    <row r="96" spans="1:183" customFormat="1" x14ac:dyDescent="0.35">
      <c r="H96" s="53"/>
      <c r="K96" s="85"/>
      <c r="L96" s="85"/>
      <c r="M96" s="85"/>
      <c r="AJ96" s="53"/>
      <c r="AK96" s="53"/>
      <c r="AL96" s="53"/>
    </row>
    <row r="97" spans="8:38" customFormat="1" x14ac:dyDescent="0.35">
      <c r="H97" s="53"/>
      <c r="K97" s="85"/>
      <c r="L97" s="85"/>
      <c r="M97" s="85"/>
      <c r="AJ97" s="53"/>
      <c r="AK97" s="53"/>
      <c r="AL97" s="53"/>
    </row>
    <row r="98" spans="8:38" customFormat="1" x14ac:dyDescent="0.35">
      <c r="H98" s="53"/>
      <c r="K98" s="85"/>
      <c r="L98" s="85"/>
      <c r="M98" s="85"/>
      <c r="AJ98" s="53"/>
      <c r="AK98" s="53"/>
      <c r="AL98" s="53"/>
    </row>
    <row r="99" spans="8:38" customFormat="1" x14ac:dyDescent="0.35">
      <c r="H99" s="53"/>
      <c r="K99" s="85"/>
      <c r="L99" s="85"/>
      <c r="M99" s="85"/>
      <c r="AJ99" s="53"/>
      <c r="AK99" s="53"/>
      <c r="AL99" s="53"/>
    </row>
    <row r="100" spans="8:38" customFormat="1" x14ac:dyDescent="0.35">
      <c r="H100" s="53"/>
      <c r="K100" s="85"/>
      <c r="L100" s="85"/>
      <c r="M100" s="85"/>
      <c r="AJ100" s="53"/>
      <c r="AK100" s="53"/>
      <c r="AL100" s="53"/>
    </row>
    <row r="101" spans="8:38" customFormat="1" x14ac:dyDescent="0.35">
      <c r="H101" s="53"/>
      <c r="K101" s="85"/>
      <c r="L101" s="85"/>
      <c r="M101" s="85"/>
      <c r="AJ101" s="53"/>
      <c r="AK101" s="53"/>
      <c r="AL101" s="53"/>
    </row>
    <row r="102" spans="8:38" customFormat="1" x14ac:dyDescent="0.35">
      <c r="H102" s="53"/>
      <c r="K102" s="85"/>
      <c r="L102" s="85"/>
      <c r="M102" s="85"/>
      <c r="AJ102" s="53"/>
      <c r="AK102" s="53"/>
      <c r="AL102" s="53"/>
    </row>
    <row r="103" spans="8:38" customFormat="1" x14ac:dyDescent="0.35">
      <c r="H103" s="53"/>
      <c r="K103" s="85"/>
      <c r="L103" s="85"/>
      <c r="M103" s="85"/>
      <c r="AJ103" s="53"/>
      <c r="AK103" s="53"/>
      <c r="AL103" s="53"/>
    </row>
    <row r="104" spans="8:38" customFormat="1" x14ac:dyDescent="0.35">
      <c r="H104" s="53"/>
      <c r="K104" s="85"/>
      <c r="L104" s="85"/>
      <c r="M104" s="85"/>
      <c r="AJ104" s="53"/>
      <c r="AK104" s="53"/>
      <c r="AL104" s="53"/>
    </row>
    <row r="105" spans="8:38" customFormat="1" x14ac:dyDescent="0.35">
      <c r="H105" s="53"/>
      <c r="K105" s="85"/>
      <c r="L105" s="85"/>
      <c r="M105" s="85"/>
      <c r="AJ105" s="53"/>
      <c r="AK105" s="53"/>
      <c r="AL105" s="53"/>
    </row>
    <row r="106" spans="8:38" customFormat="1" x14ac:dyDescent="0.35">
      <c r="H106" s="53"/>
      <c r="K106" s="85"/>
      <c r="L106" s="85"/>
      <c r="M106" s="85"/>
      <c r="AJ106" s="53"/>
      <c r="AK106" s="53"/>
      <c r="AL106" s="53"/>
    </row>
    <row r="107" spans="8:38" customFormat="1" x14ac:dyDescent="0.35">
      <c r="H107" s="53"/>
      <c r="K107" s="85"/>
      <c r="L107" s="85"/>
      <c r="M107" s="85"/>
      <c r="AJ107" s="53"/>
      <c r="AK107" s="53"/>
      <c r="AL107" s="53"/>
    </row>
    <row r="108" spans="8:38" customFormat="1" x14ac:dyDescent="0.35">
      <c r="H108" s="53"/>
      <c r="K108" s="85"/>
      <c r="L108" s="85"/>
      <c r="M108" s="85"/>
      <c r="AJ108" s="53"/>
      <c r="AK108" s="53"/>
      <c r="AL108" s="53"/>
    </row>
    <row r="109" spans="8:38" customFormat="1" x14ac:dyDescent="0.35">
      <c r="H109" s="53"/>
      <c r="K109" s="85"/>
      <c r="L109" s="85"/>
      <c r="M109" s="85"/>
      <c r="AJ109" s="53"/>
      <c r="AK109" s="53"/>
      <c r="AL109" s="53"/>
    </row>
    <row r="110" spans="8:38" customFormat="1" x14ac:dyDescent="0.35">
      <c r="H110" s="53"/>
      <c r="K110" s="85"/>
      <c r="L110" s="85"/>
      <c r="M110" s="85"/>
      <c r="AJ110" s="53"/>
      <c r="AK110" s="53"/>
      <c r="AL110" s="53"/>
    </row>
    <row r="111" spans="8:38" customFormat="1" x14ac:dyDescent="0.35">
      <c r="H111" s="53"/>
      <c r="K111" s="85"/>
      <c r="L111" s="85"/>
      <c r="M111" s="85"/>
      <c r="AJ111" s="53"/>
      <c r="AK111" s="53"/>
      <c r="AL111" s="53"/>
    </row>
    <row r="112" spans="8:38" customFormat="1" x14ac:dyDescent="0.35">
      <c r="H112" s="53"/>
      <c r="K112" s="85"/>
      <c r="L112" s="85"/>
      <c r="M112" s="85"/>
      <c r="AJ112" s="53"/>
      <c r="AK112" s="53"/>
      <c r="AL112" s="53"/>
    </row>
    <row r="113" spans="8:38" customFormat="1" x14ac:dyDescent="0.35">
      <c r="H113" s="53"/>
      <c r="K113" s="85"/>
      <c r="L113" s="85"/>
      <c r="M113" s="85"/>
      <c r="AJ113" s="53"/>
      <c r="AK113" s="53"/>
      <c r="AL113" s="53"/>
    </row>
    <row r="114" spans="8:38" customFormat="1" x14ac:dyDescent="0.35">
      <c r="H114" s="53"/>
      <c r="K114" s="85"/>
      <c r="L114" s="85"/>
      <c r="M114" s="85"/>
      <c r="AJ114" s="53"/>
      <c r="AK114" s="53"/>
      <c r="AL114" s="53"/>
    </row>
    <row r="115" spans="8:38" customFormat="1" x14ac:dyDescent="0.35">
      <c r="H115" s="53"/>
      <c r="K115" s="85"/>
      <c r="L115" s="85"/>
      <c r="M115" s="85"/>
      <c r="AJ115" s="53"/>
      <c r="AK115" s="53"/>
      <c r="AL115" s="53"/>
    </row>
    <row r="116" spans="8:38" customFormat="1" x14ac:dyDescent="0.35">
      <c r="H116" s="53"/>
      <c r="K116" s="85"/>
      <c r="L116" s="85"/>
      <c r="M116" s="85"/>
      <c r="AJ116" s="53"/>
      <c r="AK116" s="53"/>
      <c r="AL116" s="53"/>
    </row>
    <row r="117" spans="8:38" customFormat="1" x14ac:dyDescent="0.35">
      <c r="H117" s="53"/>
      <c r="K117" s="85"/>
      <c r="L117" s="85"/>
      <c r="M117" s="85"/>
      <c r="AJ117" s="53"/>
      <c r="AK117" s="53"/>
      <c r="AL117" s="53"/>
    </row>
    <row r="118" spans="8:38" customFormat="1" x14ac:dyDescent="0.35">
      <c r="H118" s="53"/>
      <c r="K118" s="85"/>
      <c r="L118" s="85"/>
      <c r="M118" s="85"/>
      <c r="AJ118" s="53"/>
      <c r="AK118" s="53"/>
      <c r="AL118" s="53"/>
    </row>
    <row r="119" spans="8:38" customFormat="1" x14ac:dyDescent="0.35">
      <c r="H119" s="53"/>
      <c r="K119" s="85"/>
      <c r="L119" s="85"/>
      <c r="M119" s="85"/>
      <c r="AJ119" s="53"/>
      <c r="AK119" s="53"/>
      <c r="AL119" s="53"/>
    </row>
    <row r="120" spans="8:38" customFormat="1" x14ac:dyDescent="0.35">
      <c r="H120" s="53"/>
      <c r="K120" s="85"/>
      <c r="L120" s="85"/>
      <c r="M120" s="85"/>
      <c r="AJ120" s="53"/>
      <c r="AK120" s="53"/>
      <c r="AL120" s="53"/>
    </row>
    <row r="121" spans="8:38" customFormat="1" x14ac:dyDescent="0.35">
      <c r="H121" s="53"/>
      <c r="K121" s="85"/>
      <c r="L121" s="85"/>
      <c r="M121" s="85"/>
      <c r="AJ121" s="53"/>
      <c r="AK121" s="53"/>
      <c r="AL121" s="53"/>
    </row>
    <row r="122" spans="8:38" customFormat="1" x14ac:dyDescent="0.35">
      <c r="H122" s="53"/>
      <c r="K122" s="85"/>
      <c r="L122" s="85"/>
      <c r="M122" s="85"/>
      <c r="AJ122" s="53"/>
      <c r="AK122" s="53"/>
      <c r="AL122" s="53"/>
    </row>
    <row r="123" spans="8:38" customFormat="1" x14ac:dyDescent="0.35">
      <c r="H123" s="53"/>
      <c r="K123" s="85"/>
      <c r="L123" s="85"/>
      <c r="M123" s="85"/>
      <c r="AJ123" s="53"/>
      <c r="AK123" s="53"/>
      <c r="AL123" s="53"/>
    </row>
    <row r="124" spans="8:38" customFormat="1" x14ac:dyDescent="0.35">
      <c r="H124" s="53"/>
      <c r="K124" s="85"/>
      <c r="L124" s="85"/>
      <c r="M124" s="85"/>
      <c r="AJ124" s="53"/>
      <c r="AK124" s="53"/>
      <c r="AL124" s="53"/>
    </row>
    <row r="125" spans="8:38" customFormat="1" x14ac:dyDescent="0.35">
      <c r="H125" s="53"/>
      <c r="K125" s="85"/>
      <c r="L125" s="85"/>
      <c r="M125" s="85"/>
      <c r="AJ125" s="53"/>
      <c r="AK125" s="53"/>
      <c r="AL125" s="53"/>
    </row>
    <row r="126" spans="8:38" customFormat="1" x14ac:dyDescent="0.35">
      <c r="H126" s="53"/>
      <c r="K126" s="85"/>
      <c r="L126" s="85"/>
      <c r="M126" s="85"/>
      <c r="AJ126" s="53"/>
      <c r="AK126" s="53"/>
      <c r="AL126" s="53"/>
    </row>
    <row r="127" spans="8:38" customFormat="1" x14ac:dyDescent="0.35">
      <c r="H127" s="53"/>
      <c r="K127" s="85"/>
      <c r="L127" s="85"/>
      <c r="M127" s="85"/>
      <c r="AJ127" s="53"/>
      <c r="AK127" s="53"/>
      <c r="AL127" s="53"/>
    </row>
    <row r="128" spans="8:38" customFormat="1" x14ac:dyDescent="0.35">
      <c r="H128" s="53"/>
      <c r="K128" s="85"/>
      <c r="L128" s="85"/>
      <c r="M128" s="85"/>
      <c r="AJ128" s="53"/>
      <c r="AK128" s="53"/>
      <c r="AL128" s="53"/>
    </row>
    <row r="129" spans="8:38" customFormat="1" x14ac:dyDescent="0.35">
      <c r="H129" s="53"/>
      <c r="K129" s="85"/>
      <c r="L129" s="85"/>
      <c r="M129" s="85"/>
      <c r="AJ129" s="53"/>
      <c r="AK129" s="53"/>
      <c r="AL129" s="53"/>
    </row>
    <row r="130" spans="8:38" customFormat="1" x14ac:dyDescent="0.35">
      <c r="H130" s="53"/>
      <c r="K130" s="85"/>
      <c r="L130" s="85"/>
      <c r="M130" s="85"/>
      <c r="AJ130" s="53"/>
      <c r="AK130" s="53"/>
      <c r="AL130" s="53"/>
    </row>
    <row r="131" spans="8:38" customFormat="1" x14ac:dyDescent="0.35">
      <c r="H131" s="53"/>
      <c r="K131" s="85"/>
      <c r="L131" s="85"/>
      <c r="M131" s="85"/>
      <c r="AJ131" s="53"/>
      <c r="AK131" s="53"/>
      <c r="AL131" s="53"/>
    </row>
    <row r="132" spans="8:38" customFormat="1" x14ac:dyDescent="0.35">
      <c r="H132" s="53"/>
      <c r="K132" s="85"/>
      <c r="L132" s="85"/>
      <c r="M132" s="85"/>
      <c r="AJ132" s="53"/>
      <c r="AK132" s="53"/>
      <c r="AL132" s="53"/>
    </row>
    <row r="133" spans="8:38" customFormat="1" x14ac:dyDescent="0.35">
      <c r="H133" s="53"/>
      <c r="K133" s="85"/>
      <c r="L133" s="85"/>
      <c r="M133" s="85"/>
      <c r="AJ133" s="53"/>
      <c r="AK133" s="53"/>
      <c r="AL133" s="53"/>
    </row>
    <row r="134" spans="8:38" customFormat="1" x14ac:dyDescent="0.35">
      <c r="H134" s="53"/>
      <c r="K134" s="85"/>
      <c r="L134" s="85"/>
      <c r="M134" s="85"/>
      <c r="AJ134" s="53"/>
      <c r="AK134" s="53"/>
      <c r="AL134" s="53"/>
    </row>
    <row r="135" spans="8:38" customFormat="1" x14ac:dyDescent="0.35">
      <c r="H135" s="53"/>
      <c r="K135" s="85"/>
      <c r="L135" s="85"/>
      <c r="M135" s="85"/>
      <c r="AJ135" s="53"/>
      <c r="AK135" s="53"/>
      <c r="AL135" s="53"/>
    </row>
    <row r="136" spans="8:38" customFormat="1" x14ac:dyDescent="0.35">
      <c r="H136" s="53"/>
      <c r="K136" s="85"/>
      <c r="L136" s="85"/>
      <c r="M136" s="85"/>
      <c r="AJ136" s="53"/>
      <c r="AK136" s="53"/>
      <c r="AL136" s="53"/>
    </row>
    <row r="137" spans="8:38" customFormat="1" x14ac:dyDescent="0.35">
      <c r="H137" s="53"/>
      <c r="K137" s="85"/>
      <c r="L137" s="85"/>
      <c r="M137" s="85"/>
      <c r="AJ137" s="53"/>
      <c r="AK137" s="53"/>
      <c r="AL137" s="53"/>
    </row>
    <row r="138" spans="8:38" customFormat="1" x14ac:dyDescent="0.35">
      <c r="H138" s="53"/>
      <c r="K138" s="85"/>
      <c r="L138" s="85"/>
      <c r="M138" s="85"/>
      <c r="AJ138" s="53"/>
      <c r="AK138" s="53"/>
      <c r="AL138" s="53"/>
    </row>
    <row r="139" spans="8:38" customFormat="1" x14ac:dyDescent="0.35">
      <c r="H139" s="53"/>
      <c r="K139" s="85"/>
      <c r="L139" s="85"/>
      <c r="M139" s="85"/>
      <c r="AJ139" s="53"/>
      <c r="AK139" s="53"/>
      <c r="AL139" s="53"/>
    </row>
    <row r="140" spans="8:38" customFormat="1" x14ac:dyDescent="0.35">
      <c r="H140" s="53"/>
      <c r="K140" s="85"/>
      <c r="L140" s="85"/>
      <c r="M140" s="85"/>
      <c r="AJ140" s="53"/>
      <c r="AK140" s="53"/>
      <c r="AL140" s="53"/>
    </row>
    <row r="141" spans="8:38" customFormat="1" x14ac:dyDescent="0.35">
      <c r="H141" s="53"/>
      <c r="K141" s="85"/>
      <c r="L141" s="85"/>
      <c r="M141" s="85"/>
      <c r="AJ141" s="53"/>
      <c r="AK141" s="53"/>
      <c r="AL141" s="53"/>
    </row>
    <row r="142" spans="8:38" customFormat="1" x14ac:dyDescent="0.35">
      <c r="H142" s="53"/>
      <c r="K142" s="85"/>
      <c r="L142" s="85"/>
      <c r="M142" s="85"/>
      <c r="AJ142" s="53"/>
      <c r="AK142" s="53"/>
      <c r="AL142" s="53"/>
    </row>
    <row r="143" spans="8:38" customFormat="1" x14ac:dyDescent="0.35">
      <c r="H143" s="53"/>
      <c r="K143" s="85"/>
      <c r="L143" s="85"/>
      <c r="M143" s="85"/>
      <c r="AJ143" s="53"/>
      <c r="AK143" s="53"/>
      <c r="AL143" s="53"/>
    </row>
    <row r="144" spans="8:38" customFormat="1" x14ac:dyDescent="0.35">
      <c r="H144" s="53"/>
      <c r="K144" s="85"/>
      <c r="L144" s="85"/>
      <c r="M144" s="85"/>
      <c r="AJ144" s="53"/>
      <c r="AK144" s="53"/>
      <c r="AL144" s="53"/>
    </row>
    <row r="145" spans="8:38" customFormat="1" x14ac:dyDescent="0.35">
      <c r="H145" s="53"/>
      <c r="K145" s="85"/>
      <c r="L145" s="85"/>
      <c r="M145" s="85"/>
      <c r="AJ145" s="53"/>
      <c r="AK145" s="53"/>
      <c r="AL145" s="53"/>
    </row>
    <row r="146" spans="8:38" customFormat="1" x14ac:dyDescent="0.35">
      <c r="H146" s="53"/>
      <c r="K146" s="85"/>
      <c r="L146" s="85"/>
      <c r="M146" s="85"/>
      <c r="AJ146" s="53"/>
      <c r="AK146" s="53"/>
      <c r="AL146" s="53"/>
    </row>
    <row r="147" spans="8:38" customFormat="1" x14ac:dyDescent="0.35">
      <c r="H147" s="53"/>
      <c r="K147" s="85"/>
      <c r="L147" s="85"/>
      <c r="M147" s="85"/>
      <c r="AJ147" s="53"/>
      <c r="AK147" s="53"/>
      <c r="AL147" s="53"/>
    </row>
    <row r="148" spans="8:38" customFormat="1" x14ac:dyDescent="0.35">
      <c r="H148" s="53"/>
      <c r="K148" s="85"/>
      <c r="L148" s="85"/>
      <c r="M148" s="85"/>
      <c r="AJ148" s="53"/>
      <c r="AK148" s="53"/>
      <c r="AL148" s="53"/>
    </row>
    <row r="149" spans="8:38" customFormat="1" x14ac:dyDescent="0.35">
      <c r="H149" s="53"/>
      <c r="K149" s="85"/>
      <c r="L149" s="85"/>
      <c r="M149" s="85"/>
      <c r="AJ149" s="53"/>
      <c r="AK149" s="53"/>
      <c r="AL149" s="53"/>
    </row>
    <row r="150" spans="8:38" customFormat="1" x14ac:dyDescent="0.35">
      <c r="H150" s="53"/>
      <c r="K150" s="85"/>
      <c r="L150" s="85"/>
      <c r="M150" s="85"/>
      <c r="AJ150" s="53"/>
      <c r="AK150" s="53"/>
      <c r="AL150" s="53"/>
    </row>
    <row r="151" spans="8:38" customFormat="1" x14ac:dyDescent="0.35">
      <c r="H151" s="53"/>
      <c r="K151" s="85"/>
      <c r="L151" s="85"/>
      <c r="M151" s="85"/>
      <c r="AJ151" s="53"/>
      <c r="AK151" s="53"/>
      <c r="AL151" s="53"/>
    </row>
    <row r="152" spans="8:38" customFormat="1" x14ac:dyDescent="0.35">
      <c r="H152" s="53"/>
      <c r="K152" s="85"/>
      <c r="L152" s="85"/>
      <c r="M152" s="85"/>
      <c r="AJ152" s="53"/>
      <c r="AK152" s="53"/>
      <c r="AL152" s="53"/>
    </row>
    <row r="153" spans="8:38" customFormat="1" x14ac:dyDescent="0.35">
      <c r="H153" s="53"/>
      <c r="K153" s="85"/>
      <c r="L153" s="85"/>
      <c r="M153" s="85"/>
      <c r="AJ153" s="53"/>
      <c r="AK153" s="53"/>
      <c r="AL153" s="53"/>
    </row>
    <row r="154" spans="8:38" customFormat="1" x14ac:dyDescent="0.35">
      <c r="H154" s="53"/>
      <c r="K154" s="85"/>
      <c r="L154" s="85"/>
      <c r="M154" s="85"/>
      <c r="AJ154" s="53"/>
      <c r="AK154" s="53"/>
      <c r="AL154" s="53"/>
    </row>
    <row r="155" spans="8:38" customFormat="1" x14ac:dyDescent="0.35">
      <c r="H155" s="53"/>
      <c r="K155" s="85"/>
      <c r="L155" s="85"/>
      <c r="M155" s="85"/>
      <c r="AJ155" s="53"/>
      <c r="AK155" s="53"/>
      <c r="AL155" s="53"/>
    </row>
    <row r="156" spans="8:38" customFormat="1" x14ac:dyDescent="0.35">
      <c r="H156" s="53"/>
      <c r="K156" s="85"/>
      <c r="L156" s="85"/>
      <c r="M156" s="85"/>
      <c r="AJ156" s="53"/>
      <c r="AK156" s="53"/>
      <c r="AL156" s="53"/>
    </row>
    <row r="157" spans="8:38" customFormat="1" x14ac:dyDescent="0.35">
      <c r="H157" s="53"/>
      <c r="K157" s="85"/>
      <c r="L157" s="85"/>
      <c r="M157" s="85"/>
      <c r="AJ157" s="53"/>
      <c r="AK157" s="53"/>
      <c r="AL157" s="53"/>
    </row>
    <row r="158" spans="8:38" customFormat="1" x14ac:dyDescent="0.35">
      <c r="H158" s="53"/>
      <c r="K158" s="85"/>
      <c r="L158" s="85"/>
      <c r="M158" s="85"/>
      <c r="AJ158" s="53"/>
      <c r="AK158" s="53"/>
      <c r="AL158" s="53"/>
    </row>
    <row r="159" spans="8:38" customFormat="1" x14ac:dyDescent="0.35">
      <c r="H159" s="53"/>
      <c r="K159" s="85"/>
      <c r="L159" s="85"/>
      <c r="M159" s="85"/>
      <c r="AJ159" s="53"/>
      <c r="AK159" s="53"/>
      <c r="AL159" s="53"/>
    </row>
    <row r="160" spans="8:38" customFormat="1" x14ac:dyDescent="0.35">
      <c r="H160" s="53"/>
      <c r="K160" s="85"/>
      <c r="L160" s="85"/>
      <c r="M160" s="85"/>
      <c r="AJ160" s="53"/>
      <c r="AK160" s="53"/>
      <c r="AL160" s="53"/>
    </row>
    <row r="161" spans="8:38" customFormat="1" x14ac:dyDescent="0.35">
      <c r="H161" s="53"/>
      <c r="K161" s="85"/>
      <c r="L161" s="85"/>
      <c r="M161" s="85"/>
      <c r="AJ161" s="53"/>
      <c r="AK161" s="53"/>
      <c r="AL161" s="53"/>
    </row>
    <row r="162" spans="8:38" customFormat="1" x14ac:dyDescent="0.35">
      <c r="H162" s="53"/>
      <c r="K162" s="85"/>
      <c r="L162" s="85"/>
      <c r="M162" s="85"/>
      <c r="AJ162" s="53"/>
      <c r="AK162" s="53"/>
      <c r="AL162" s="53"/>
    </row>
    <row r="163" spans="8:38" customFormat="1" x14ac:dyDescent="0.35">
      <c r="H163" s="53"/>
      <c r="K163" s="85"/>
      <c r="L163" s="85"/>
      <c r="M163" s="85"/>
      <c r="AJ163" s="53"/>
      <c r="AK163" s="53"/>
      <c r="AL163" s="53"/>
    </row>
    <row r="164" spans="8:38" customFormat="1" x14ac:dyDescent="0.35">
      <c r="H164" s="53"/>
      <c r="K164" s="85"/>
      <c r="L164" s="85"/>
      <c r="M164" s="85"/>
      <c r="AJ164" s="53"/>
      <c r="AK164" s="53"/>
      <c r="AL164" s="53"/>
    </row>
    <row r="165" spans="8:38" customFormat="1" x14ac:dyDescent="0.35">
      <c r="H165" s="53"/>
      <c r="K165" s="85"/>
      <c r="L165" s="85"/>
      <c r="M165" s="85"/>
      <c r="AJ165" s="53"/>
      <c r="AK165" s="53"/>
      <c r="AL165" s="53"/>
    </row>
    <row r="166" spans="8:38" customFormat="1" x14ac:dyDescent="0.35">
      <c r="H166" s="53"/>
      <c r="K166" s="85"/>
      <c r="L166" s="85"/>
      <c r="M166" s="85"/>
      <c r="AJ166" s="53"/>
      <c r="AK166" s="53"/>
      <c r="AL166" s="53"/>
    </row>
    <row r="167" spans="8:38" customFormat="1" x14ac:dyDescent="0.35">
      <c r="H167" s="53"/>
      <c r="K167" s="85"/>
      <c r="L167" s="85"/>
      <c r="M167" s="85"/>
      <c r="AJ167" s="53"/>
      <c r="AK167" s="53"/>
      <c r="AL167" s="53"/>
    </row>
    <row r="168" spans="8:38" customFormat="1" x14ac:dyDescent="0.35">
      <c r="H168" s="53"/>
      <c r="K168" s="85"/>
      <c r="L168" s="85"/>
      <c r="M168" s="85"/>
      <c r="AJ168" s="53"/>
      <c r="AK168" s="53"/>
      <c r="AL168" s="53"/>
    </row>
    <row r="169" spans="8:38" customFormat="1" x14ac:dyDescent="0.35">
      <c r="H169" s="53"/>
      <c r="K169" s="85"/>
      <c r="L169" s="85"/>
      <c r="M169" s="85"/>
      <c r="AJ169" s="53"/>
      <c r="AK169" s="53"/>
      <c r="AL169" s="53"/>
    </row>
    <row r="170" spans="8:38" customFormat="1" x14ac:dyDescent="0.35">
      <c r="H170" s="53"/>
      <c r="K170" s="85"/>
      <c r="L170" s="85"/>
      <c r="M170" s="85"/>
      <c r="AJ170" s="53"/>
      <c r="AK170" s="53"/>
      <c r="AL170" s="53"/>
    </row>
    <row r="171" spans="8:38" customFormat="1" x14ac:dyDescent="0.35">
      <c r="H171" s="53"/>
      <c r="K171" s="85"/>
      <c r="L171" s="85"/>
      <c r="M171" s="85"/>
      <c r="AJ171" s="53"/>
      <c r="AK171" s="53"/>
      <c r="AL171" s="53"/>
    </row>
    <row r="172" spans="8:38" customFormat="1" x14ac:dyDescent="0.35">
      <c r="H172" s="53"/>
      <c r="K172" s="85"/>
      <c r="L172" s="85"/>
      <c r="M172" s="85"/>
      <c r="AJ172" s="53"/>
      <c r="AK172" s="53"/>
      <c r="AL172" s="53"/>
    </row>
    <row r="173" spans="8:38" customFormat="1" x14ac:dyDescent="0.35">
      <c r="H173" s="53"/>
      <c r="K173" s="85"/>
      <c r="L173" s="85"/>
      <c r="M173" s="85"/>
      <c r="AJ173" s="53"/>
      <c r="AK173" s="53"/>
      <c r="AL173" s="53"/>
    </row>
    <row r="174" spans="8:38" customFormat="1" x14ac:dyDescent="0.35">
      <c r="H174" s="53"/>
      <c r="K174" s="85"/>
      <c r="L174" s="85"/>
      <c r="M174" s="85"/>
      <c r="AJ174" s="53"/>
      <c r="AK174" s="53"/>
      <c r="AL174" s="53"/>
    </row>
    <row r="175" spans="8:38" customFormat="1" x14ac:dyDescent="0.35">
      <c r="H175" s="53"/>
      <c r="K175" s="85"/>
      <c r="L175" s="85"/>
      <c r="M175" s="85"/>
      <c r="AJ175" s="53"/>
      <c r="AK175" s="53"/>
      <c r="AL175" s="53"/>
    </row>
    <row r="176" spans="8:38" customFormat="1" x14ac:dyDescent="0.35">
      <c r="H176" s="53"/>
      <c r="K176" s="85"/>
      <c r="L176" s="85"/>
      <c r="M176" s="85"/>
      <c r="AJ176" s="53"/>
      <c r="AK176" s="53"/>
      <c r="AL176" s="53"/>
    </row>
    <row r="177" spans="8:38" customFormat="1" x14ac:dyDescent="0.35">
      <c r="H177" s="53"/>
      <c r="K177" s="85"/>
      <c r="L177" s="85"/>
      <c r="M177" s="85"/>
      <c r="AJ177" s="53"/>
      <c r="AK177" s="53"/>
      <c r="AL177" s="53"/>
    </row>
    <row r="178" spans="8:38" customFormat="1" x14ac:dyDescent="0.35">
      <c r="H178" s="53"/>
      <c r="K178" s="85"/>
      <c r="L178" s="85"/>
      <c r="M178" s="85"/>
      <c r="AJ178" s="53"/>
      <c r="AK178" s="53"/>
      <c r="AL178" s="53"/>
    </row>
    <row r="179" spans="8:38" customFormat="1" x14ac:dyDescent="0.35">
      <c r="H179" s="53"/>
      <c r="K179" s="85"/>
      <c r="L179" s="85"/>
      <c r="M179" s="85"/>
      <c r="AJ179" s="53"/>
      <c r="AK179" s="53"/>
      <c r="AL179" s="53"/>
    </row>
    <row r="180" spans="8:38" customFormat="1" x14ac:dyDescent="0.35">
      <c r="H180" s="53"/>
      <c r="K180" s="85"/>
      <c r="L180" s="85"/>
      <c r="M180" s="85"/>
      <c r="AJ180" s="53"/>
      <c r="AK180" s="53"/>
      <c r="AL180" s="53"/>
    </row>
    <row r="181" spans="8:38" customFormat="1" x14ac:dyDescent="0.35">
      <c r="H181" s="53"/>
      <c r="K181" s="85"/>
      <c r="L181" s="85"/>
      <c r="M181" s="85"/>
      <c r="AJ181" s="53"/>
      <c r="AK181" s="53"/>
      <c r="AL181" s="53"/>
    </row>
    <row r="182" spans="8:38" customFormat="1" x14ac:dyDescent="0.35">
      <c r="H182" s="53"/>
      <c r="K182" s="85"/>
      <c r="L182" s="85"/>
      <c r="M182" s="85"/>
      <c r="AJ182" s="53"/>
      <c r="AK182" s="53"/>
      <c r="AL182" s="53"/>
    </row>
    <row r="183" spans="8:38" customFormat="1" x14ac:dyDescent="0.35">
      <c r="H183" s="53"/>
      <c r="K183" s="85"/>
      <c r="L183" s="85"/>
      <c r="M183" s="85"/>
      <c r="AJ183" s="53"/>
      <c r="AK183" s="53"/>
      <c r="AL183" s="53"/>
    </row>
    <row r="184" spans="8:38" customFormat="1" x14ac:dyDescent="0.35">
      <c r="H184" s="53"/>
      <c r="K184" s="85"/>
      <c r="L184" s="85"/>
      <c r="M184" s="85"/>
      <c r="AJ184" s="53"/>
      <c r="AK184" s="53"/>
      <c r="AL184" s="53"/>
    </row>
    <row r="185" spans="8:38" customFormat="1" x14ac:dyDescent="0.35">
      <c r="H185" s="53"/>
      <c r="K185" s="85"/>
      <c r="L185" s="85"/>
      <c r="M185" s="85"/>
      <c r="AJ185" s="53"/>
      <c r="AK185" s="53"/>
      <c r="AL185" s="53"/>
    </row>
    <row r="186" spans="8:38" customFormat="1" x14ac:dyDescent="0.35">
      <c r="H186" s="53"/>
      <c r="K186" s="85"/>
      <c r="L186" s="85"/>
      <c r="M186" s="85"/>
      <c r="AJ186" s="53"/>
      <c r="AK186" s="53"/>
      <c r="AL186" s="53"/>
    </row>
    <row r="187" spans="8:38" customFormat="1" x14ac:dyDescent="0.35">
      <c r="H187" s="53"/>
      <c r="K187" s="85"/>
      <c r="L187" s="85"/>
      <c r="M187" s="85"/>
      <c r="AJ187" s="53"/>
      <c r="AK187" s="53"/>
      <c r="AL187" s="53"/>
    </row>
    <row r="188" spans="8:38" customFormat="1" x14ac:dyDescent="0.35">
      <c r="H188" s="53"/>
      <c r="K188" s="85"/>
      <c r="L188" s="85"/>
      <c r="M188" s="85"/>
      <c r="AJ188" s="53"/>
      <c r="AK188" s="53"/>
      <c r="AL188" s="53"/>
    </row>
    <row r="189" spans="8:38" customFormat="1" x14ac:dyDescent="0.35">
      <c r="H189" s="53"/>
      <c r="K189" s="85"/>
      <c r="L189" s="85"/>
      <c r="M189" s="85"/>
      <c r="AJ189" s="53"/>
      <c r="AK189" s="53"/>
      <c r="AL189" s="53"/>
    </row>
    <row r="190" spans="8:38" customFormat="1" x14ac:dyDescent="0.35">
      <c r="H190" s="53"/>
      <c r="K190" s="85"/>
      <c r="L190" s="85"/>
      <c r="M190" s="85"/>
      <c r="AJ190" s="53"/>
      <c r="AK190" s="53"/>
      <c r="AL190" s="53"/>
    </row>
    <row r="191" spans="8:38" customFormat="1" x14ac:dyDescent="0.35">
      <c r="H191" s="53"/>
      <c r="K191" s="85"/>
      <c r="L191" s="85"/>
      <c r="M191" s="85"/>
      <c r="AJ191" s="53"/>
      <c r="AK191" s="53"/>
      <c r="AL191" s="53"/>
    </row>
    <row r="192" spans="8:38" customFormat="1" x14ac:dyDescent="0.35">
      <c r="H192" s="53"/>
      <c r="K192" s="85"/>
      <c r="L192" s="85"/>
      <c r="M192" s="85"/>
      <c r="AJ192" s="53"/>
      <c r="AK192" s="53"/>
      <c r="AL192" s="53"/>
    </row>
    <row r="193" spans="8:38" customFormat="1" x14ac:dyDescent="0.35">
      <c r="H193" s="53"/>
      <c r="K193" s="85"/>
      <c r="L193" s="85"/>
      <c r="M193" s="85"/>
      <c r="AJ193" s="53"/>
      <c r="AK193" s="53"/>
      <c r="AL193" s="53"/>
    </row>
    <row r="194" spans="8:38" customFormat="1" x14ac:dyDescent="0.35">
      <c r="H194" s="53"/>
      <c r="K194" s="85"/>
      <c r="L194" s="85"/>
      <c r="M194" s="85"/>
      <c r="AJ194" s="53"/>
      <c r="AK194" s="53"/>
      <c r="AL194" s="53"/>
    </row>
    <row r="195" spans="8:38" customFormat="1" x14ac:dyDescent="0.35">
      <c r="H195" s="53"/>
      <c r="K195" s="85"/>
      <c r="L195" s="85"/>
      <c r="M195" s="85"/>
      <c r="AJ195" s="53"/>
      <c r="AK195" s="53"/>
      <c r="AL195" s="53"/>
    </row>
    <row r="196" spans="8:38" customFormat="1" x14ac:dyDescent="0.35">
      <c r="H196" s="53"/>
      <c r="K196" s="85"/>
      <c r="L196" s="85"/>
      <c r="M196" s="85"/>
      <c r="AJ196" s="53"/>
      <c r="AK196" s="53"/>
      <c r="AL196" s="53"/>
    </row>
    <row r="197" spans="8:38" customFormat="1" x14ac:dyDescent="0.35">
      <c r="H197" s="53"/>
      <c r="K197" s="85"/>
      <c r="L197" s="85"/>
      <c r="M197" s="85"/>
      <c r="AJ197" s="53"/>
      <c r="AK197" s="53"/>
      <c r="AL197" s="53"/>
    </row>
    <row r="198" spans="8:38" customFormat="1" x14ac:dyDescent="0.35">
      <c r="H198" s="53"/>
      <c r="K198" s="85"/>
      <c r="L198" s="85"/>
      <c r="M198" s="85"/>
      <c r="AJ198" s="53"/>
      <c r="AK198" s="53"/>
      <c r="AL198" s="53"/>
    </row>
    <row r="199" spans="8:38" customFormat="1" x14ac:dyDescent="0.35">
      <c r="H199" s="53"/>
      <c r="K199" s="85"/>
      <c r="L199" s="85"/>
      <c r="M199" s="85"/>
      <c r="AJ199" s="53"/>
      <c r="AK199" s="53"/>
      <c r="AL199" s="53"/>
    </row>
    <row r="200" spans="8:38" customFormat="1" x14ac:dyDescent="0.35">
      <c r="H200" s="53"/>
      <c r="K200" s="85"/>
      <c r="L200" s="85"/>
      <c r="M200" s="85"/>
      <c r="AJ200" s="53"/>
      <c r="AK200" s="53"/>
      <c r="AL200" s="53"/>
    </row>
    <row r="201" spans="8:38" customFormat="1" x14ac:dyDescent="0.35">
      <c r="H201" s="53"/>
      <c r="K201" s="85"/>
      <c r="L201" s="85"/>
      <c r="M201" s="85"/>
      <c r="AJ201" s="53"/>
      <c r="AK201" s="53"/>
      <c r="AL201" s="53"/>
    </row>
    <row r="202" spans="8:38" customFormat="1" x14ac:dyDescent="0.35">
      <c r="H202" s="53"/>
      <c r="K202" s="85"/>
      <c r="L202" s="85"/>
      <c r="M202" s="85"/>
      <c r="AJ202" s="53"/>
      <c r="AK202" s="53"/>
      <c r="AL202" s="53"/>
    </row>
    <row r="203" spans="8:38" customFormat="1" x14ac:dyDescent="0.35">
      <c r="H203" s="53"/>
      <c r="K203" s="85"/>
      <c r="L203" s="85"/>
      <c r="M203" s="85"/>
      <c r="AJ203" s="53"/>
      <c r="AK203" s="53"/>
      <c r="AL203" s="53"/>
    </row>
    <row r="204" spans="8:38" customFormat="1" x14ac:dyDescent="0.35">
      <c r="H204" s="53"/>
      <c r="K204" s="85"/>
      <c r="L204" s="85"/>
      <c r="M204" s="85"/>
      <c r="AJ204" s="53"/>
      <c r="AK204" s="53"/>
      <c r="AL204" s="53"/>
    </row>
    <row r="205" spans="8:38" customFormat="1" x14ac:dyDescent="0.35">
      <c r="H205" s="53"/>
      <c r="K205" s="85"/>
      <c r="L205" s="85"/>
      <c r="M205" s="85"/>
      <c r="AJ205" s="53"/>
      <c r="AK205" s="53"/>
      <c r="AL205" s="53"/>
    </row>
    <row r="206" spans="8:38" customFormat="1" x14ac:dyDescent="0.35">
      <c r="H206" s="53"/>
      <c r="K206" s="85"/>
      <c r="L206" s="85"/>
      <c r="M206" s="85"/>
      <c r="AJ206" s="53"/>
      <c r="AK206" s="53"/>
      <c r="AL206" s="53"/>
    </row>
    <row r="207" spans="8:38" customFormat="1" x14ac:dyDescent="0.35">
      <c r="H207" s="53"/>
      <c r="K207" s="85"/>
      <c r="L207" s="85"/>
      <c r="M207" s="85"/>
      <c r="AJ207" s="53"/>
      <c r="AK207" s="53"/>
      <c r="AL207" s="53"/>
    </row>
    <row r="208" spans="8:38" customFormat="1" x14ac:dyDescent="0.35">
      <c r="H208" s="53"/>
      <c r="K208" s="85"/>
      <c r="L208" s="85"/>
      <c r="M208" s="85"/>
      <c r="AJ208" s="53"/>
      <c r="AK208" s="53"/>
      <c r="AL208" s="53"/>
    </row>
    <row r="209" spans="8:38" customFormat="1" x14ac:dyDescent="0.35">
      <c r="H209" s="53"/>
      <c r="K209" s="85"/>
      <c r="L209" s="85"/>
      <c r="M209" s="85"/>
      <c r="AJ209" s="53"/>
      <c r="AK209" s="53"/>
      <c r="AL209" s="53"/>
    </row>
    <row r="210" spans="8:38" customFormat="1" x14ac:dyDescent="0.35">
      <c r="H210" s="53"/>
      <c r="K210" s="85"/>
      <c r="L210" s="85"/>
      <c r="M210" s="85"/>
      <c r="AJ210" s="53"/>
      <c r="AK210" s="53"/>
      <c r="AL210" s="53"/>
    </row>
    <row r="211" spans="8:38" customFormat="1" x14ac:dyDescent="0.35">
      <c r="H211" s="53"/>
      <c r="K211" s="85"/>
      <c r="L211" s="85"/>
      <c r="M211" s="85"/>
      <c r="AJ211" s="53"/>
      <c r="AK211" s="53"/>
      <c r="AL211" s="53"/>
    </row>
    <row r="212" spans="8:38" customFormat="1" x14ac:dyDescent="0.35">
      <c r="H212" s="53"/>
      <c r="K212" s="85"/>
      <c r="L212" s="85"/>
      <c r="M212" s="85"/>
      <c r="AJ212" s="53"/>
      <c r="AK212" s="53"/>
      <c r="AL212" s="53"/>
    </row>
    <row r="213" spans="8:38" customFormat="1" x14ac:dyDescent="0.35">
      <c r="H213" s="53"/>
      <c r="K213" s="85"/>
      <c r="L213" s="85"/>
      <c r="M213" s="85"/>
      <c r="AJ213" s="53"/>
      <c r="AK213" s="53"/>
      <c r="AL213" s="53"/>
    </row>
    <row r="214" spans="8:38" customFormat="1" x14ac:dyDescent="0.35">
      <c r="H214" s="53"/>
      <c r="K214" s="85"/>
      <c r="L214" s="85"/>
      <c r="M214" s="85"/>
      <c r="AJ214" s="53"/>
      <c r="AK214" s="53"/>
      <c r="AL214" s="53"/>
    </row>
    <row r="215" spans="8:38" customFormat="1" x14ac:dyDescent="0.35">
      <c r="H215" s="53"/>
      <c r="K215" s="85"/>
      <c r="L215" s="85"/>
      <c r="M215" s="85"/>
      <c r="AJ215" s="53"/>
      <c r="AK215" s="53"/>
      <c r="AL215" s="53"/>
    </row>
    <row r="216" spans="8:38" customFormat="1" x14ac:dyDescent="0.35">
      <c r="H216" s="53"/>
      <c r="K216" s="85"/>
      <c r="L216" s="85"/>
      <c r="M216" s="85"/>
      <c r="AJ216" s="53"/>
      <c r="AK216" s="53"/>
      <c r="AL216" s="53"/>
    </row>
    <row r="217" spans="8:38" customFormat="1" x14ac:dyDescent="0.35">
      <c r="H217" s="53"/>
      <c r="K217" s="85"/>
      <c r="L217" s="85"/>
      <c r="M217" s="85"/>
      <c r="AJ217" s="53"/>
      <c r="AK217" s="53"/>
      <c r="AL217" s="53"/>
    </row>
    <row r="218" spans="8:38" customFormat="1" x14ac:dyDescent="0.35">
      <c r="H218" s="53"/>
      <c r="K218" s="85"/>
      <c r="L218" s="85"/>
      <c r="M218" s="85"/>
      <c r="AJ218" s="53"/>
      <c r="AK218" s="53"/>
      <c r="AL218" s="53"/>
    </row>
    <row r="219" spans="8:38" customFormat="1" x14ac:dyDescent="0.35">
      <c r="H219" s="53"/>
      <c r="K219" s="85"/>
      <c r="L219" s="85"/>
      <c r="M219" s="85"/>
      <c r="AJ219" s="53"/>
      <c r="AK219" s="53"/>
      <c r="AL219" s="53"/>
    </row>
    <row r="220" spans="8:38" customFormat="1" x14ac:dyDescent="0.35">
      <c r="H220" s="53"/>
      <c r="K220" s="85"/>
      <c r="L220" s="85"/>
      <c r="M220" s="85"/>
      <c r="AJ220" s="53"/>
      <c r="AK220" s="53"/>
      <c r="AL220" s="53"/>
    </row>
    <row r="221" spans="8:38" customFormat="1" x14ac:dyDescent="0.35">
      <c r="H221" s="53"/>
      <c r="K221" s="85"/>
      <c r="L221" s="85"/>
      <c r="M221" s="85"/>
      <c r="AJ221" s="53"/>
      <c r="AK221" s="53"/>
      <c r="AL221" s="53"/>
    </row>
    <row r="222" spans="8:38" customFormat="1" x14ac:dyDescent="0.35">
      <c r="H222" s="53"/>
      <c r="K222" s="85"/>
      <c r="L222" s="85"/>
      <c r="M222" s="85"/>
      <c r="AJ222" s="53"/>
      <c r="AK222" s="53"/>
      <c r="AL222" s="53"/>
    </row>
    <row r="223" spans="8:38" customFormat="1" x14ac:dyDescent="0.35">
      <c r="H223" s="53"/>
      <c r="K223" s="85"/>
      <c r="L223" s="85"/>
      <c r="M223" s="85"/>
      <c r="AJ223" s="53"/>
      <c r="AK223" s="53"/>
      <c r="AL223" s="53"/>
    </row>
    <row r="224" spans="8:38" customFormat="1" x14ac:dyDescent="0.35">
      <c r="H224" s="53"/>
      <c r="K224" s="85"/>
      <c r="L224" s="85"/>
      <c r="M224" s="85"/>
      <c r="AJ224" s="53"/>
      <c r="AK224" s="53"/>
      <c r="AL224" s="53"/>
    </row>
    <row r="225" spans="8:38" customFormat="1" x14ac:dyDescent="0.35">
      <c r="H225" s="53"/>
      <c r="K225" s="85"/>
      <c r="L225" s="85"/>
      <c r="M225" s="85"/>
      <c r="AJ225" s="53"/>
      <c r="AK225" s="53"/>
      <c r="AL225" s="53"/>
    </row>
    <row r="226" spans="8:38" customFormat="1" x14ac:dyDescent="0.35">
      <c r="H226" s="53"/>
      <c r="K226" s="85"/>
      <c r="L226" s="85"/>
      <c r="M226" s="85"/>
      <c r="AJ226" s="53"/>
      <c r="AK226" s="53"/>
      <c r="AL226" s="53"/>
    </row>
    <row r="227" spans="8:38" customFormat="1" x14ac:dyDescent="0.35">
      <c r="H227" s="53"/>
      <c r="K227" s="85"/>
      <c r="L227" s="85"/>
      <c r="M227" s="85"/>
      <c r="AJ227" s="53"/>
      <c r="AK227" s="53"/>
      <c r="AL227" s="53"/>
    </row>
    <row r="228" spans="8:38" customFormat="1" x14ac:dyDescent="0.35">
      <c r="H228" s="53"/>
      <c r="K228" s="85"/>
      <c r="L228" s="85"/>
      <c r="M228" s="85"/>
      <c r="AJ228" s="53"/>
      <c r="AK228" s="53"/>
      <c r="AL228" s="53"/>
    </row>
    <row r="229" spans="8:38" customFormat="1" x14ac:dyDescent="0.35">
      <c r="H229" s="53"/>
      <c r="K229" s="85"/>
      <c r="L229" s="85"/>
      <c r="M229" s="85"/>
      <c r="AJ229" s="53"/>
      <c r="AK229" s="53"/>
      <c r="AL229" s="53"/>
    </row>
    <row r="230" spans="8:38" customFormat="1" x14ac:dyDescent="0.35">
      <c r="H230" s="53"/>
      <c r="K230" s="85"/>
      <c r="L230" s="85"/>
      <c r="M230" s="85"/>
      <c r="AJ230" s="53"/>
      <c r="AK230" s="53"/>
      <c r="AL230" s="53"/>
    </row>
    <row r="231" spans="8:38" customFormat="1" x14ac:dyDescent="0.35">
      <c r="H231" s="53"/>
      <c r="K231" s="85"/>
      <c r="L231" s="85"/>
      <c r="M231" s="85"/>
      <c r="AJ231" s="53"/>
      <c r="AK231" s="53"/>
      <c r="AL231" s="53"/>
    </row>
    <row r="232" spans="8:38" customFormat="1" x14ac:dyDescent="0.35">
      <c r="H232" s="53"/>
      <c r="K232" s="85"/>
      <c r="L232" s="85"/>
      <c r="M232" s="85"/>
      <c r="AJ232" s="53"/>
      <c r="AK232" s="53"/>
      <c r="AL232" s="53"/>
    </row>
    <row r="233" spans="8:38" customFormat="1" x14ac:dyDescent="0.35">
      <c r="H233" s="53"/>
      <c r="K233" s="85"/>
      <c r="L233" s="85"/>
      <c r="M233" s="85"/>
      <c r="AJ233" s="53"/>
      <c r="AK233" s="53"/>
      <c r="AL233" s="53"/>
    </row>
    <row r="234" spans="8:38" customFormat="1" x14ac:dyDescent="0.35">
      <c r="H234" s="53"/>
      <c r="K234" s="85"/>
      <c r="L234" s="85"/>
      <c r="M234" s="85"/>
      <c r="AJ234" s="53"/>
      <c r="AK234" s="53"/>
      <c r="AL234" s="53"/>
    </row>
    <row r="235" spans="8:38" customFormat="1" x14ac:dyDescent="0.35">
      <c r="H235" s="53"/>
      <c r="K235" s="85"/>
      <c r="L235" s="85"/>
      <c r="M235" s="85"/>
      <c r="AJ235" s="53"/>
      <c r="AK235" s="53"/>
      <c r="AL235" s="53"/>
    </row>
    <row r="236" spans="8:38" customFormat="1" x14ac:dyDescent="0.35">
      <c r="H236" s="53"/>
      <c r="K236" s="85"/>
      <c r="L236" s="85"/>
      <c r="M236" s="85"/>
      <c r="AJ236" s="53"/>
      <c r="AK236" s="53"/>
      <c r="AL236" s="53"/>
    </row>
    <row r="237" spans="8:38" customFormat="1" x14ac:dyDescent="0.35">
      <c r="H237" s="53"/>
      <c r="K237" s="85"/>
      <c r="L237" s="85"/>
      <c r="M237" s="85"/>
      <c r="AJ237" s="53"/>
      <c r="AK237" s="53"/>
      <c r="AL237" s="53"/>
    </row>
    <row r="238" spans="8:38" customFormat="1" x14ac:dyDescent="0.35">
      <c r="H238" s="53"/>
      <c r="K238" s="85"/>
      <c r="L238" s="85"/>
      <c r="M238" s="85"/>
      <c r="AJ238" s="53"/>
      <c r="AK238" s="53"/>
      <c r="AL238" s="53"/>
    </row>
    <row r="239" spans="8:38" customFormat="1" x14ac:dyDescent="0.35">
      <c r="H239" s="53"/>
      <c r="K239" s="85"/>
      <c r="L239" s="85"/>
      <c r="M239" s="85"/>
      <c r="AJ239" s="53"/>
      <c r="AK239" s="53"/>
      <c r="AL239" s="53"/>
    </row>
    <row r="240" spans="8:38" customFormat="1" x14ac:dyDescent="0.35">
      <c r="H240" s="53"/>
      <c r="K240" s="85"/>
      <c r="L240" s="85"/>
      <c r="M240" s="85"/>
      <c r="AJ240" s="53"/>
      <c r="AK240" s="53"/>
      <c r="AL240" s="53"/>
    </row>
    <row r="241" spans="8:38" customFormat="1" x14ac:dyDescent="0.35">
      <c r="H241" s="53"/>
      <c r="K241" s="85"/>
      <c r="L241" s="85"/>
      <c r="M241" s="85"/>
      <c r="AJ241" s="53"/>
      <c r="AK241" s="53"/>
      <c r="AL241" s="53"/>
    </row>
    <row r="242" spans="8:38" customFormat="1" x14ac:dyDescent="0.35">
      <c r="H242" s="53"/>
      <c r="K242" s="85"/>
      <c r="L242" s="85"/>
      <c r="M242" s="85"/>
      <c r="AJ242" s="53"/>
      <c r="AK242" s="53"/>
      <c r="AL242" s="53"/>
    </row>
    <row r="243" spans="8:38" customFormat="1" x14ac:dyDescent="0.35">
      <c r="H243" s="53"/>
      <c r="K243" s="85"/>
      <c r="L243" s="85"/>
      <c r="M243" s="85"/>
      <c r="AJ243" s="53"/>
      <c r="AK243" s="53"/>
      <c r="AL243" s="53"/>
    </row>
    <row r="244" spans="8:38" customFormat="1" x14ac:dyDescent="0.35">
      <c r="H244" s="53"/>
      <c r="K244" s="85"/>
      <c r="L244" s="85"/>
      <c r="M244" s="85"/>
      <c r="AJ244" s="53"/>
      <c r="AK244" s="53"/>
      <c r="AL244" s="53"/>
    </row>
    <row r="245" spans="8:38" customFormat="1" x14ac:dyDescent="0.35">
      <c r="H245" s="53"/>
      <c r="K245" s="85"/>
      <c r="L245" s="85"/>
      <c r="M245" s="85"/>
      <c r="AJ245" s="53"/>
      <c r="AK245" s="53"/>
      <c r="AL245" s="53"/>
    </row>
    <row r="246" spans="8:38" customFormat="1" x14ac:dyDescent="0.35">
      <c r="H246" s="53"/>
      <c r="K246" s="85"/>
      <c r="L246" s="85"/>
      <c r="M246" s="85"/>
      <c r="AJ246" s="53"/>
      <c r="AK246" s="53"/>
      <c r="AL246" s="53"/>
    </row>
    <row r="247" spans="8:38" customFormat="1" x14ac:dyDescent="0.35">
      <c r="H247" s="53"/>
      <c r="K247" s="85"/>
      <c r="L247" s="85"/>
      <c r="M247" s="85"/>
      <c r="AJ247" s="53"/>
      <c r="AK247" s="53"/>
      <c r="AL247" s="53"/>
    </row>
    <row r="248" spans="8:38" customFormat="1" x14ac:dyDescent="0.35">
      <c r="H248" s="53"/>
      <c r="K248" s="85"/>
      <c r="L248" s="85"/>
      <c r="M248" s="85"/>
      <c r="AJ248" s="53"/>
      <c r="AK248" s="53"/>
      <c r="AL248" s="53"/>
    </row>
    <row r="249" spans="8:38" customFormat="1" x14ac:dyDescent="0.35">
      <c r="H249" s="53"/>
      <c r="K249" s="85"/>
      <c r="L249" s="85"/>
      <c r="M249" s="85"/>
      <c r="AJ249" s="53"/>
      <c r="AK249" s="53"/>
      <c r="AL249" s="53"/>
    </row>
    <row r="250" spans="8:38" customFormat="1" x14ac:dyDescent="0.35">
      <c r="H250" s="53"/>
      <c r="K250" s="85"/>
      <c r="L250" s="85"/>
      <c r="M250" s="85"/>
      <c r="AJ250" s="53"/>
      <c r="AK250" s="53"/>
      <c r="AL250" s="53"/>
    </row>
    <row r="251" spans="8:38" customFormat="1" x14ac:dyDescent="0.35">
      <c r="H251" s="53"/>
      <c r="K251" s="85"/>
      <c r="L251" s="85"/>
      <c r="M251" s="85"/>
      <c r="AJ251" s="53"/>
      <c r="AK251" s="53"/>
      <c r="AL251" s="53"/>
    </row>
    <row r="252" spans="8:38" customFormat="1" x14ac:dyDescent="0.35">
      <c r="H252" s="53"/>
      <c r="K252" s="85"/>
      <c r="L252" s="85"/>
      <c r="M252" s="85"/>
      <c r="AJ252" s="53"/>
      <c r="AK252" s="53"/>
      <c r="AL252" s="53"/>
    </row>
    <row r="253" spans="8:38" customFormat="1" x14ac:dyDescent="0.35">
      <c r="H253" s="53"/>
      <c r="K253" s="85"/>
      <c r="L253" s="85"/>
      <c r="M253" s="85"/>
      <c r="AJ253" s="53"/>
      <c r="AK253" s="53"/>
      <c r="AL253" s="53"/>
    </row>
    <row r="254" spans="8:38" customFormat="1" x14ac:dyDescent="0.35">
      <c r="H254" s="53"/>
      <c r="K254" s="85"/>
      <c r="L254" s="85"/>
      <c r="M254" s="85"/>
      <c r="AJ254" s="53"/>
      <c r="AK254" s="53"/>
      <c r="AL254" s="53"/>
    </row>
    <row r="255" spans="8:38" customFormat="1" x14ac:dyDescent="0.35">
      <c r="H255" s="53"/>
      <c r="K255" s="85"/>
      <c r="L255" s="85"/>
      <c r="M255" s="85"/>
      <c r="AJ255" s="53"/>
      <c r="AK255" s="53"/>
      <c r="AL255" s="53"/>
    </row>
    <row r="256" spans="8:38" customFormat="1" x14ac:dyDescent="0.35">
      <c r="H256" s="53"/>
      <c r="K256" s="85"/>
      <c r="L256" s="85"/>
      <c r="M256" s="85"/>
      <c r="AJ256" s="53"/>
      <c r="AK256" s="53"/>
      <c r="AL256" s="53"/>
    </row>
    <row r="257" spans="8:73" customFormat="1" x14ac:dyDescent="0.35">
      <c r="H257" s="53"/>
      <c r="K257" s="85"/>
      <c r="L257" s="85"/>
      <c r="M257" s="85"/>
      <c r="AJ257" s="53"/>
      <c r="AK257" s="53"/>
      <c r="AL257" s="53"/>
    </row>
    <row r="258" spans="8:73" customFormat="1" x14ac:dyDescent="0.35">
      <c r="H258" s="53"/>
      <c r="K258" s="85"/>
      <c r="L258" s="85"/>
      <c r="M258" s="85"/>
      <c r="AJ258" s="53"/>
      <c r="AK258" s="53"/>
      <c r="AL258" s="53"/>
    </row>
    <row r="259" spans="8:73" customFormat="1" x14ac:dyDescent="0.35">
      <c r="H259" s="53"/>
      <c r="K259" s="85"/>
      <c r="L259" s="85"/>
      <c r="M259" s="85"/>
      <c r="AJ259" s="53"/>
      <c r="AK259" s="53"/>
      <c r="AL259" s="53"/>
    </row>
    <row r="260" spans="8:73" customFormat="1" x14ac:dyDescent="0.35">
      <c r="H260" s="53"/>
      <c r="K260" s="85"/>
      <c r="L260" s="85"/>
      <c r="M260" s="85"/>
      <c r="AJ260" s="53"/>
      <c r="AK260" s="53"/>
      <c r="AL260" s="53"/>
    </row>
    <row r="261" spans="8:73" customFormat="1" x14ac:dyDescent="0.35">
      <c r="H261" s="53"/>
      <c r="K261" s="85"/>
      <c r="L261" s="85"/>
      <c r="M261" s="85"/>
      <c r="AJ261" s="53"/>
      <c r="AK261" s="53"/>
      <c r="AL261" s="53"/>
    </row>
    <row r="262" spans="8:73" customFormat="1" x14ac:dyDescent="0.35">
      <c r="H262" s="53"/>
      <c r="K262" s="85"/>
      <c r="L262" s="85"/>
      <c r="M262" s="85"/>
      <c r="AJ262" s="53"/>
      <c r="AK262" s="53"/>
      <c r="AL262" s="53"/>
    </row>
    <row r="263" spans="8:73" customFormat="1" x14ac:dyDescent="0.35">
      <c r="H263" s="53"/>
      <c r="K263" s="85"/>
      <c r="L263" s="85"/>
      <c r="M263" s="85"/>
      <c r="AJ263" s="53"/>
      <c r="AK263" s="53"/>
      <c r="AL263" s="53"/>
    </row>
    <row r="264" spans="8:73" s="43" customFormat="1" x14ac:dyDescent="0.35">
      <c r="H264" s="58"/>
      <c r="K264" s="102"/>
      <c r="L264" s="102"/>
      <c r="M264" s="102"/>
      <c r="AJ264" s="58"/>
      <c r="AK264" s="58"/>
      <c r="AL264" s="58"/>
      <c r="AN264" s="44"/>
      <c r="AO264" s="32"/>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s="33"/>
    </row>
    <row r="265" spans="8:73" x14ac:dyDescent="0.35">
      <c r="K265" s="103"/>
      <c r="L265" s="103"/>
      <c r="M265" s="103"/>
    </row>
    <row r="266" spans="8:73" x14ac:dyDescent="0.35">
      <c r="K266" s="103"/>
      <c r="L266" s="103"/>
      <c r="M266" s="103"/>
    </row>
    <row r="267" spans="8:73" x14ac:dyDescent="0.35">
      <c r="K267" s="103"/>
      <c r="L267" s="103"/>
      <c r="M267" s="103"/>
    </row>
    <row r="268" spans="8:73" x14ac:dyDescent="0.35">
      <c r="K268" s="103"/>
      <c r="L268" s="103"/>
      <c r="M268" s="103"/>
    </row>
    <row r="269" spans="8:73" x14ac:dyDescent="0.35">
      <c r="K269" s="103"/>
      <c r="L269" s="103"/>
      <c r="M269" s="103"/>
    </row>
    <row r="270" spans="8:73" x14ac:dyDescent="0.35">
      <c r="K270" s="103"/>
      <c r="L270" s="103"/>
      <c r="M270" s="103"/>
    </row>
    <row r="271" spans="8:73" x14ac:dyDescent="0.35">
      <c r="K271" s="103"/>
      <c r="L271" s="103"/>
      <c r="M271" s="103"/>
    </row>
    <row r="272" spans="8:73" x14ac:dyDescent="0.35">
      <c r="K272" s="103"/>
      <c r="L272" s="103"/>
      <c r="M272" s="103"/>
    </row>
    <row r="273" spans="11:13" x14ac:dyDescent="0.35">
      <c r="K273" s="103"/>
      <c r="L273" s="103"/>
      <c r="M273" s="103"/>
    </row>
    <row r="274" spans="11:13" x14ac:dyDescent="0.35">
      <c r="K274" s="103"/>
      <c r="L274" s="103"/>
      <c r="M274" s="103"/>
    </row>
    <row r="275" spans="11:13" x14ac:dyDescent="0.35">
      <c r="K275" s="103"/>
      <c r="L275" s="103"/>
      <c r="M275" s="103"/>
    </row>
    <row r="276" spans="11:13" x14ac:dyDescent="0.35">
      <c r="K276" s="103"/>
      <c r="L276" s="103"/>
      <c r="M276" s="103"/>
    </row>
    <row r="277" spans="11:13" x14ac:dyDescent="0.35">
      <c r="K277" s="103"/>
      <c r="L277" s="103"/>
      <c r="M277" s="103"/>
    </row>
    <row r="278" spans="11:13" x14ac:dyDescent="0.35">
      <c r="K278" s="103"/>
      <c r="L278" s="103"/>
      <c r="M278" s="103"/>
    </row>
    <row r="279" spans="11:13" x14ac:dyDescent="0.35">
      <c r="K279" s="103"/>
      <c r="L279" s="103"/>
      <c r="M279" s="103"/>
    </row>
    <row r="280" spans="11:13" x14ac:dyDescent="0.35">
      <c r="K280" s="103"/>
      <c r="L280" s="103"/>
      <c r="M280" s="103"/>
    </row>
    <row r="281" spans="11:13" x14ac:dyDescent="0.35">
      <c r="K281" s="103"/>
      <c r="L281" s="103"/>
      <c r="M281" s="103"/>
    </row>
    <row r="282" spans="11:13" x14ac:dyDescent="0.35">
      <c r="K282" s="103"/>
      <c r="L282" s="103"/>
      <c r="M282" s="103"/>
    </row>
    <row r="283" spans="11:13" x14ac:dyDescent="0.35">
      <c r="K283" s="103"/>
      <c r="L283" s="103"/>
      <c r="M283" s="103"/>
    </row>
    <row r="284" spans="11:13" x14ac:dyDescent="0.35">
      <c r="K284" s="103"/>
      <c r="L284" s="103"/>
      <c r="M284" s="103"/>
    </row>
    <row r="285" spans="11:13" x14ac:dyDescent="0.35">
      <c r="K285" s="103"/>
      <c r="L285" s="103"/>
      <c r="M285" s="103"/>
    </row>
    <row r="286" spans="11:13" x14ac:dyDescent="0.35">
      <c r="K286" s="103"/>
      <c r="L286" s="103"/>
      <c r="M286" s="103"/>
    </row>
    <row r="287" spans="11:13" x14ac:dyDescent="0.35">
      <c r="K287" s="103"/>
      <c r="L287" s="103"/>
      <c r="M287" s="103"/>
    </row>
    <row r="288" spans="11:13" x14ac:dyDescent="0.35">
      <c r="K288" s="103"/>
      <c r="L288" s="103"/>
      <c r="M288" s="103"/>
    </row>
    <row r="289" spans="11:13" x14ac:dyDescent="0.35">
      <c r="K289" s="103"/>
      <c r="L289" s="103"/>
      <c r="M289" s="103"/>
    </row>
    <row r="290" spans="11:13" x14ac:dyDescent="0.35">
      <c r="K290" s="103"/>
      <c r="L290" s="103"/>
      <c r="M290" s="103"/>
    </row>
    <row r="291" spans="11:13" x14ac:dyDescent="0.35">
      <c r="K291" s="103"/>
      <c r="L291" s="103"/>
      <c r="M291" s="103"/>
    </row>
    <row r="292" spans="11:13" x14ac:dyDescent="0.35">
      <c r="K292" s="103"/>
      <c r="L292" s="103"/>
      <c r="M292" s="103"/>
    </row>
    <row r="293" spans="11:13" x14ac:dyDescent="0.35">
      <c r="K293" s="103"/>
      <c r="L293" s="103"/>
      <c r="M293" s="103"/>
    </row>
    <row r="294" spans="11:13" x14ac:dyDescent="0.35">
      <c r="K294" s="103"/>
      <c r="L294" s="103"/>
      <c r="M294" s="103"/>
    </row>
    <row r="295" spans="11:13" x14ac:dyDescent="0.35">
      <c r="K295" s="103"/>
      <c r="L295" s="103"/>
      <c r="M295" s="103"/>
    </row>
    <row r="296" spans="11:13" x14ac:dyDescent="0.35">
      <c r="K296" s="103"/>
      <c r="L296" s="103"/>
      <c r="M296" s="103"/>
    </row>
    <row r="297" spans="11:13" x14ac:dyDescent="0.35">
      <c r="K297" s="103"/>
      <c r="L297" s="103"/>
      <c r="M297" s="103"/>
    </row>
    <row r="298" spans="11:13" x14ac:dyDescent="0.35">
      <c r="K298" s="103"/>
      <c r="L298" s="103"/>
      <c r="M298" s="103"/>
    </row>
    <row r="299" spans="11:13" x14ac:dyDescent="0.35">
      <c r="K299" s="103"/>
      <c r="L299" s="103"/>
      <c r="M299" s="103"/>
    </row>
    <row r="300" spans="11:13" x14ac:dyDescent="0.35">
      <c r="K300" s="103"/>
      <c r="L300" s="103"/>
      <c r="M300" s="103"/>
    </row>
    <row r="301" spans="11:13" x14ac:dyDescent="0.35">
      <c r="K301" s="103"/>
      <c r="L301" s="103"/>
      <c r="M301" s="103"/>
    </row>
    <row r="302" spans="11:13" x14ac:dyDescent="0.35">
      <c r="K302" s="103"/>
      <c r="L302" s="103"/>
      <c r="M302" s="103"/>
    </row>
    <row r="303" spans="11:13" x14ac:dyDescent="0.35">
      <c r="K303" s="103"/>
      <c r="L303" s="103"/>
      <c r="M303" s="103"/>
    </row>
    <row r="304" spans="11:13" x14ac:dyDescent="0.35">
      <c r="K304" s="103"/>
      <c r="L304" s="103"/>
      <c r="M304" s="103"/>
    </row>
    <row r="305" spans="11:13" x14ac:dyDescent="0.35">
      <c r="K305" s="103"/>
      <c r="L305" s="103"/>
      <c r="M305" s="103"/>
    </row>
    <row r="306" spans="11:13" x14ac:dyDescent="0.35">
      <c r="K306" s="103"/>
      <c r="L306" s="103"/>
      <c r="M306" s="103"/>
    </row>
    <row r="307" spans="11:13" x14ac:dyDescent="0.35">
      <c r="K307" s="103"/>
      <c r="L307" s="103"/>
      <c r="M307" s="103"/>
    </row>
    <row r="308" spans="11:13" x14ac:dyDescent="0.35">
      <c r="K308" s="103"/>
      <c r="L308" s="103"/>
      <c r="M308" s="103"/>
    </row>
    <row r="309" spans="11:13" x14ac:dyDescent="0.35">
      <c r="K309" s="103"/>
      <c r="L309" s="103"/>
      <c r="M309" s="103"/>
    </row>
    <row r="310" spans="11:13" x14ac:dyDescent="0.35">
      <c r="K310" s="103"/>
      <c r="L310" s="103"/>
      <c r="M310" s="103"/>
    </row>
    <row r="311" spans="11:13" x14ac:dyDescent="0.35">
      <c r="K311" s="103"/>
      <c r="L311" s="103"/>
      <c r="M311" s="103"/>
    </row>
    <row r="312" spans="11:13" x14ac:dyDescent="0.35">
      <c r="K312" s="103"/>
      <c r="L312" s="103"/>
      <c r="M312" s="103"/>
    </row>
    <row r="313" spans="11:13" x14ac:dyDescent="0.35">
      <c r="K313" s="103"/>
      <c r="L313" s="103"/>
      <c r="M313" s="103"/>
    </row>
    <row r="314" spans="11:13" x14ac:dyDescent="0.35">
      <c r="K314" s="103"/>
      <c r="L314" s="103"/>
      <c r="M314" s="103"/>
    </row>
    <row r="315" spans="11:13" x14ac:dyDescent="0.35">
      <c r="K315" s="103"/>
      <c r="L315" s="103"/>
      <c r="M315" s="103"/>
    </row>
    <row r="316" spans="11:13" x14ac:dyDescent="0.35">
      <c r="K316" s="103"/>
      <c r="L316" s="103"/>
      <c r="M316" s="103"/>
    </row>
    <row r="317" spans="11:13" x14ac:dyDescent="0.35">
      <c r="K317" s="103"/>
      <c r="L317" s="103"/>
      <c r="M317" s="103"/>
    </row>
    <row r="318" spans="11:13" x14ac:dyDescent="0.35">
      <c r="K318" s="103"/>
      <c r="L318" s="103"/>
      <c r="M318" s="103"/>
    </row>
    <row r="319" spans="11:13" x14ac:dyDescent="0.35">
      <c r="K319" s="103"/>
      <c r="L319" s="103"/>
      <c r="M319" s="103"/>
    </row>
    <row r="320" spans="11:13" x14ac:dyDescent="0.35">
      <c r="K320" s="103"/>
      <c r="L320" s="103"/>
      <c r="M320" s="103"/>
    </row>
    <row r="321" spans="11:13" x14ac:dyDescent="0.35">
      <c r="K321" s="103"/>
      <c r="L321" s="103"/>
      <c r="M321" s="103"/>
    </row>
    <row r="322" spans="11:13" x14ac:dyDescent="0.35">
      <c r="K322" s="103"/>
      <c r="L322" s="103"/>
      <c r="M322" s="103"/>
    </row>
    <row r="323" spans="11:13" x14ac:dyDescent="0.35">
      <c r="K323" s="103"/>
      <c r="L323" s="103"/>
      <c r="M323" s="103"/>
    </row>
    <row r="324" spans="11:13" x14ac:dyDescent="0.35">
      <c r="K324" s="103"/>
      <c r="L324" s="103"/>
      <c r="M324" s="103"/>
    </row>
    <row r="325" spans="11:13" x14ac:dyDescent="0.35">
      <c r="K325" s="103"/>
      <c r="L325" s="103"/>
      <c r="M325" s="103"/>
    </row>
    <row r="326" spans="11:13" x14ac:dyDescent="0.35">
      <c r="K326" s="103"/>
      <c r="L326" s="103"/>
      <c r="M326" s="103"/>
    </row>
    <row r="327" spans="11:13" x14ac:dyDescent="0.35">
      <c r="K327" s="103"/>
      <c r="L327" s="103"/>
      <c r="M327" s="103"/>
    </row>
    <row r="328" spans="11:13" x14ac:dyDescent="0.35">
      <c r="K328" s="103"/>
      <c r="L328" s="103"/>
      <c r="M328" s="103"/>
    </row>
    <row r="329" spans="11:13" x14ac:dyDescent="0.35">
      <c r="K329" s="103"/>
      <c r="L329" s="103"/>
      <c r="M329" s="103"/>
    </row>
    <row r="330" spans="11:13" x14ac:dyDescent="0.35">
      <c r="K330" s="103"/>
      <c r="L330" s="103"/>
      <c r="M330" s="103"/>
    </row>
    <row r="331" spans="11:13" x14ac:dyDescent="0.35">
      <c r="K331" s="103"/>
      <c r="L331" s="103"/>
      <c r="M331" s="103"/>
    </row>
    <row r="332" spans="11:13" x14ac:dyDescent="0.35">
      <c r="K332" s="103"/>
      <c r="L332" s="103"/>
      <c r="M332" s="103"/>
    </row>
    <row r="333" spans="11:13" x14ac:dyDescent="0.35">
      <c r="K333" s="103"/>
      <c r="L333" s="103"/>
      <c r="M333" s="103"/>
    </row>
    <row r="334" spans="11:13" x14ac:dyDescent="0.35">
      <c r="K334" s="103"/>
      <c r="L334" s="103"/>
      <c r="M334" s="103"/>
    </row>
    <row r="335" spans="11:13" x14ac:dyDescent="0.35">
      <c r="K335" s="103"/>
      <c r="L335" s="103"/>
      <c r="M335" s="103"/>
    </row>
    <row r="336" spans="11:13" x14ac:dyDescent="0.35">
      <c r="K336" s="103"/>
      <c r="L336" s="103"/>
      <c r="M336" s="103"/>
    </row>
    <row r="337" spans="11:13" x14ac:dyDescent="0.35">
      <c r="K337" s="103"/>
      <c r="L337" s="103"/>
      <c r="M337" s="103"/>
    </row>
    <row r="338" spans="11:13" x14ac:dyDescent="0.35">
      <c r="K338" s="103"/>
      <c r="L338" s="103"/>
      <c r="M338" s="103"/>
    </row>
    <row r="339" spans="11:13" x14ac:dyDescent="0.35">
      <c r="K339" s="103"/>
      <c r="L339" s="103"/>
      <c r="M339" s="103"/>
    </row>
    <row r="340" spans="11:13" x14ac:dyDescent="0.35">
      <c r="K340" s="103"/>
      <c r="L340" s="103"/>
      <c r="M340" s="103"/>
    </row>
    <row r="341" spans="11:13" x14ac:dyDescent="0.35">
      <c r="K341" s="103"/>
      <c r="L341" s="103"/>
      <c r="M341" s="103"/>
    </row>
    <row r="342" spans="11:13" x14ac:dyDescent="0.35">
      <c r="K342" s="103"/>
      <c r="L342" s="103"/>
      <c r="M342" s="103"/>
    </row>
    <row r="343" spans="11:13" x14ac:dyDescent="0.35">
      <c r="K343" s="103"/>
      <c r="L343" s="103"/>
      <c r="M343" s="103"/>
    </row>
    <row r="344" spans="11:13" x14ac:dyDescent="0.35">
      <c r="K344" s="103"/>
      <c r="L344" s="103"/>
      <c r="M344" s="103"/>
    </row>
    <row r="345" spans="11:13" x14ac:dyDescent="0.35">
      <c r="K345" s="103"/>
      <c r="L345" s="103"/>
      <c r="M345" s="103"/>
    </row>
    <row r="346" spans="11:13" x14ac:dyDescent="0.35">
      <c r="K346" s="103"/>
      <c r="L346" s="103"/>
      <c r="M346" s="103"/>
    </row>
    <row r="347" spans="11:13" x14ac:dyDescent="0.35">
      <c r="K347" s="103"/>
      <c r="L347" s="103"/>
      <c r="M347" s="103"/>
    </row>
    <row r="348" spans="11:13" x14ac:dyDescent="0.35">
      <c r="K348" s="103"/>
      <c r="L348" s="103"/>
      <c r="M348" s="103"/>
    </row>
    <row r="349" spans="11:13" x14ac:dyDescent="0.35">
      <c r="K349" s="103"/>
      <c r="L349" s="103"/>
      <c r="M349" s="103"/>
    </row>
    <row r="350" spans="11:13" x14ac:dyDescent="0.35">
      <c r="K350" s="103"/>
      <c r="L350" s="103"/>
      <c r="M350" s="103"/>
    </row>
    <row r="351" spans="11:13" x14ac:dyDescent="0.35">
      <c r="K351" s="103"/>
      <c r="L351" s="103"/>
      <c r="M351" s="103"/>
    </row>
    <row r="352" spans="11:13" x14ac:dyDescent="0.35">
      <c r="K352" s="103"/>
      <c r="L352" s="103"/>
      <c r="M352" s="103"/>
    </row>
    <row r="353" spans="11:13" x14ac:dyDescent="0.35">
      <c r="K353" s="103"/>
      <c r="L353" s="103"/>
      <c r="M353" s="103"/>
    </row>
    <row r="354" spans="11:13" x14ac:dyDescent="0.35">
      <c r="K354" s="103"/>
      <c r="L354" s="103"/>
      <c r="M354" s="103"/>
    </row>
    <row r="355" spans="11:13" x14ac:dyDescent="0.35">
      <c r="K355" s="103"/>
      <c r="L355" s="103"/>
      <c r="M355" s="103"/>
    </row>
    <row r="356" spans="11:13" x14ac:dyDescent="0.35">
      <c r="K356" s="103"/>
      <c r="L356" s="103"/>
      <c r="M356" s="103"/>
    </row>
    <row r="357" spans="11:13" x14ac:dyDescent="0.35">
      <c r="K357" s="103"/>
      <c r="L357" s="103"/>
      <c r="M357" s="103"/>
    </row>
    <row r="358" spans="11:13" x14ac:dyDescent="0.35">
      <c r="K358" s="103"/>
      <c r="L358" s="103"/>
      <c r="M358" s="103"/>
    </row>
    <row r="359" spans="11:13" x14ac:dyDescent="0.35">
      <c r="K359" s="103"/>
      <c r="L359" s="103"/>
      <c r="M359" s="103"/>
    </row>
    <row r="360" spans="11:13" x14ac:dyDescent="0.35">
      <c r="K360" s="103"/>
      <c r="L360" s="103"/>
      <c r="M360" s="103"/>
    </row>
    <row r="361" spans="11:13" x14ac:dyDescent="0.35">
      <c r="K361" s="103"/>
      <c r="L361" s="103"/>
      <c r="M361" s="103"/>
    </row>
    <row r="362" spans="11:13" x14ac:dyDescent="0.35">
      <c r="K362" s="103"/>
      <c r="L362" s="103"/>
      <c r="M362" s="103"/>
    </row>
    <row r="363" spans="11:13" x14ac:dyDescent="0.35">
      <c r="K363" s="103"/>
      <c r="L363" s="103"/>
      <c r="M363" s="103"/>
    </row>
    <row r="364" spans="11:13" x14ac:dyDescent="0.35">
      <c r="K364" s="103"/>
      <c r="L364" s="103"/>
      <c r="M364" s="103"/>
    </row>
    <row r="365" spans="11:13" x14ac:dyDescent="0.35">
      <c r="K365" s="103"/>
      <c r="L365" s="103"/>
      <c r="M365" s="103"/>
    </row>
    <row r="366" spans="11:13" x14ac:dyDescent="0.35">
      <c r="K366" s="103"/>
      <c r="L366" s="103"/>
      <c r="M366" s="103"/>
    </row>
    <row r="367" spans="11:13" x14ac:dyDescent="0.35">
      <c r="K367" s="103"/>
      <c r="L367" s="103"/>
      <c r="M367" s="103"/>
    </row>
    <row r="368" spans="11:13" x14ac:dyDescent="0.35">
      <c r="K368" s="103"/>
      <c r="L368" s="103"/>
      <c r="M368" s="103"/>
    </row>
    <row r="369" spans="11:13" x14ac:dyDescent="0.35">
      <c r="K369" s="103"/>
      <c r="L369" s="103"/>
      <c r="M369" s="103"/>
    </row>
    <row r="370" spans="11:13" x14ac:dyDescent="0.35">
      <c r="K370" s="103"/>
      <c r="L370" s="103"/>
      <c r="M370" s="103"/>
    </row>
    <row r="371" spans="11:13" x14ac:dyDescent="0.35">
      <c r="K371" s="103"/>
      <c r="L371" s="103"/>
      <c r="M371" s="103"/>
    </row>
    <row r="372" spans="11:13" x14ac:dyDescent="0.35">
      <c r="K372" s="103"/>
      <c r="L372" s="103"/>
      <c r="M372" s="103"/>
    </row>
    <row r="373" spans="11:13" x14ac:dyDescent="0.35">
      <c r="K373" s="103"/>
      <c r="L373" s="103"/>
      <c r="M373" s="103"/>
    </row>
    <row r="374" spans="11:13" x14ac:dyDescent="0.35">
      <c r="K374" s="103"/>
      <c r="L374" s="103"/>
      <c r="M374" s="103"/>
    </row>
    <row r="375" spans="11:13" x14ac:dyDescent="0.35">
      <c r="K375" s="103"/>
      <c r="L375" s="103"/>
      <c r="M375" s="103"/>
    </row>
    <row r="376" spans="11:13" x14ac:dyDescent="0.35">
      <c r="K376" s="103"/>
      <c r="L376" s="103"/>
      <c r="M376" s="103"/>
    </row>
    <row r="377" spans="11:13" x14ac:dyDescent="0.35">
      <c r="K377" s="103"/>
      <c r="L377" s="103"/>
      <c r="M377" s="103"/>
    </row>
    <row r="378" spans="11:13" x14ac:dyDescent="0.35">
      <c r="K378" s="103"/>
      <c r="L378" s="103"/>
      <c r="M378" s="103"/>
    </row>
    <row r="379" spans="11:13" x14ac:dyDescent="0.35">
      <c r="K379" s="103"/>
      <c r="L379" s="103"/>
      <c r="M379" s="103"/>
    </row>
    <row r="380" spans="11:13" x14ac:dyDescent="0.35">
      <c r="K380" s="103"/>
      <c r="L380" s="103"/>
      <c r="M380" s="103"/>
    </row>
  </sheetData>
  <autoFilter ref="B4:AM73" xr:uid="{00000000-0009-0000-0000-000003000000}"/>
  <conditionalFormatting sqref="AF74:AF1048576 AF39:AF68 AF4:AF37 AF71:AF72">
    <cfRule type="containsText" dxfId="38" priority="48" operator="containsText" text="GREEN">
      <formula>NOT(ISERROR(SEARCH("GREEN",AF4)))</formula>
    </cfRule>
    <cfRule type="containsText" dxfId="37" priority="49" operator="containsText" text="YELLOW">
      <formula>NOT(ISERROR(SEARCH("YELLOW",AF4)))</formula>
    </cfRule>
    <cfRule type="containsText" dxfId="36" priority="50" operator="containsText" text="RED">
      <formula>NOT(ISERROR(SEARCH("RED",AF4)))</formula>
    </cfRule>
    <cfRule type="containsText" dxfId="35" priority="51" operator="containsText" text="No Flag">
      <formula>NOT(ISERROR(SEARCH("No Flag",AF4)))</formula>
    </cfRule>
  </conditionalFormatting>
  <conditionalFormatting sqref="AE9:AE37 AE5:AE7 AE39:AE57 AE59:AE73">
    <cfRule type="expression" dxfId="34" priority="47">
      <formula>$I5="%"</formula>
    </cfRule>
  </conditionalFormatting>
  <conditionalFormatting sqref="AF73">
    <cfRule type="containsText" dxfId="33" priority="38" operator="containsText" text="GREEN">
      <formula>NOT(ISERROR(SEARCH("GREEN",AF73)))</formula>
    </cfRule>
    <cfRule type="containsText" dxfId="32" priority="39" operator="containsText" text="YELLOW">
      <formula>NOT(ISERROR(SEARCH("YELLOW",AF73)))</formula>
    </cfRule>
    <cfRule type="containsText" dxfId="31" priority="40" operator="containsText" text="RED">
      <formula>NOT(ISERROR(SEARCH("RED",AF73)))</formula>
    </cfRule>
    <cfRule type="containsText" dxfId="30" priority="41" operator="containsText" text="No Flag">
      <formula>NOT(ISERROR(SEARCH("No Flag",AF73)))</formula>
    </cfRule>
  </conditionalFormatting>
  <conditionalFormatting sqref="AF69">
    <cfRule type="containsText" dxfId="29" priority="30" operator="containsText" text="GREEN">
      <formula>NOT(ISERROR(SEARCH("GREEN",AF69)))</formula>
    </cfRule>
    <cfRule type="containsText" dxfId="28" priority="31" operator="containsText" text="YELLOW">
      <formula>NOT(ISERROR(SEARCH("YELLOW",AF69)))</formula>
    </cfRule>
    <cfRule type="containsText" dxfId="27" priority="32" operator="containsText" text="RED">
      <formula>NOT(ISERROR(SEARCH("RED",AF69)))</formula>
    </cfRule>
    <cfRule type="containsText" dxfId="26" priority="33" operator="containsText" text="No Flag">
      <formula>NOT(ISERROR(SEARCH("No Flag",AF69)))</formula>
    </cfRule>
  </conditionalFormatting>
  <conditionalFormatting sqref="AE58">
    <cfRule type="expression" dxfId="25" priority="20">
      <formula>$I58="%"</formula>
    </cfRule>
  </conditionalFormatting>
  <conditionalFormatting sqref="AF38">
    <cfRule type="containsText" dxfId="24" priority="6" operator="containsText" text="GREEN">
      <formula>NOT(ISERROR(SEARCH("GREEN",AF38)))</formula>
    </cfRule>
    <cfRule type="containsText" dxfId="23" priority="7" operator="containsText" text="YELLOW">
      <formula>NOT(ISERROR(SEARCH("YELLOW",AF38)))</formula>
    </cfRule>
    <cfRule type="containsText" dxfId="22" priority="8" operator="containsText" text="RED">
      <formula>NOT(ISERROR(SEARCH("RED",AF38)))</formula>
    </cfRule>
    <cfRule type="containsText" dxfId="21" priority="9" operator="containsText" text="No Flag">
      <formula>NOT(ISERROR(SEARCH("No Flag",AF38)))</formula>
    </cfRule>
  </conditionalFormatting>
  <conditionalFormatting sqref="AE38">
    <cfRule type="expression" dxfId="20" priority="5">
      <formula>$I38="%"</formula>
    </cfRule>
  </conditionalFormatting>
  <conditionalFormatting sqref="AF70">
    <cfRule type="containsText" dxfId="19" priority="1" operator="containsText" text="GREEN">
      <formula>NOT(ISERROR(SEARCH("GREEN",AF70)))</formula>
    </cfRule>
    <cfRule type="containsText" dxfId="18" priority="2" operator="containsText" text="YELLOW">
      <formula>NOT(ISERROR(SEARCH("YELLOW",AF70)))</formula>
    </cfRule>
    <cfRule type="containsText" dxfId="17" priority="3" operator="containsText" text="RED">
      <formula>NOT(ISERROR(SEARCH("RED",AF70)))</formula>
    </cfRule>
    <cfRule type="containsText" dxfId="16" priority="4" operator="containsText" text="No Flag">
      <formula>NOT(ISERROR(SEARCH("No Flag",AF70)))</formula>
    </cfRule>
  </conditionalFormatting>
  <dataValidations count="10">
    <dataValidation type="list" allowBlank="1" showInputMessage="1" showErrorMessage="1" sqref="I5:I68" xr:uid="{00000000-0002-0000-0300-000000000000}">
      <formula1>INDIRECT($H5)</formula1>
    </dataValidation>
    <dataValidation type="list" allowBlank="1" showInputMessage="1" showErrorMessage="1" sqref="H5:H68" xr:uid="{00000000-0002-0000-0300-000001000000}">
      <formula1>INDIRECT($G5)</formula1>
    </dataValidation>
    <dataValidation type="list" allowBlank="1" showInputMessage="1" showErrorMessage="1" sqref="G114:G1048576" xr:uid="{00000000-0002-0000-0300-000005000000}">
      <formula1>$H$6:$H$41</formula1>
    </dataValidation>
    <dataValidation type="list" allowBlank="1" showInputMessage="1" showErrorMessage="1" sqref="H114:H1048576" xr:uid="{00000000-0002-0000-0300-000006000000}">
      <formula1>$J$6:$J$126</formula1>
    </dataValidation>
    <dataValidation type="list" allowBlank="1" showInputMessage="1" showErrorMessage="1" sqref="F114:F1048576" xr:uid="{00000000-0002-0000-0300-000007000000}">
      <formula1>$F$6:$F$15</formula1>
    </dataValidation>
    <dataValidation type="list" allowBlank="1" showInputMessage="1" showErrorMessage="1" sqref="E1:E3 E5:E73" xr:uid="{00000000-0002-0000-0300-000008000000}">
      <formula1>$D$6:$D$8</formula1>
    </dataValidation>
    <dataValidation type="list" allowBlank="1" showInputMessage="1" showErrorMessage="1" sqref="J114:J1048576" xr:uid="{00000000-0002-0000-0300-000009000000}">
      <formula1>$D$11:$D$13</formula1>
    </dataValidation>
    <dataValidation type="list" allowBlank="1" showInputMessage="1" showErrorMessage="1" sqref="G5:G73" xr:uid="{00000000-0002-0000-0300-000002000000}">
      <formula1>INDIRECT($F5)</formula1>
    </dataValidation>
    <dataValidation type="list" allowBlank="1" showInputMessage="1" showErrorMessage="1" sqref="F5:F73" xr:uid="{00000000-0002-0000-0300-000003000000}">
      <formula1>INDIRECT($E5)</formula1>
    </dataValidation>
    <dataValidation type="whole" allowBlank="1" showInputMessage="1" showErrorMessage="1" sqref="O5:O73" xr:uid="{00000000-0002-0000-0300-000004000000}">
      <formula1>0</formula1>
      <formula2>1</formula2>
    </dataValidation>
  </dataValidations>
  <hyperlinks>
    <hyperlink ref="AN9" r:id="rId1" xr:uid="{00000000-0004-0000-0300-000001000000}"/>
    <hyperlink ref="AO9" r:id="rId2" xr:uid="{00000000-0004-0000-0300-000002000000}"/>
    <hyperlink ref="AM7" r:id="rId3" display="https://carececo.org/upload/53.pdf" xr:uid="{00000000-0004-0000-0300-000003000000}"/>
    <hyperlink ref="AM13" r:id="rId4" display="Велодорожки Алматы" xr:uid="{00000000-0004-0000-0300-000004000000}"/>
    <hyperlink ref="AM17" r:id="rId5" display="Стратегия устойчивого транспорта" xr:uid="{00000000-0004-0000-0300-000005000000}"/>
    <hyperlink ref="AN17" r:id="rId6" xr:uid="{00000000-0004-0000-0300-000006000000}"/>
    <hyperlink ref="AN14" r:id="rId7" xr:uid="{739B1C92-F1A7-4EF8-8DB6-2E89413B5C91}"/>
    <hyperlink ref="AN13" r:id="rId8" xr:uid="{7C811F2D-422C-427F-A164-A7D2EAB86B3E}"/>
  </hyperlinks>
  <pageMargins left="0.7" right="0.7" top="0.75" bottom="0.75" header="0.3" footer="0.3"/>
  <pageSetup orientation="portrait" r:id="rId9"/>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legacyDrawing r:id="rId1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A000000}">
          <x14:formula1>
            <xm:f>'Drop-down lists'!$B$28:$B$31</xm:f>
          </x14:formula1>
          <xm:sqref>AI1:AI3 AI5:AI1048576</xm:sqref>
        </x14:dataValidation>
        <x14:dataValidation type="list" allowBlank="1" showInputMessage="1" showErrorMessage="1" xr:uid="{00000000-0002-0000-0300-00000B000000}">
          <x14:formula1>
            <xm:f>'Drop-down lists'!$B$5:$B$7</xm:f>
          </x14:formula1>
          <xm:sqref>E114:E1048576</xm:sqref>
        </x14:dataValidation>
        <x14:dataValidation type="list" allowBlank="1" showInputMessage="1" showErrorMessage="1" xr:uid="{00000000-0002-0000-0300-00000C000000}">
          <x14:formula1>
            <xm:f>'Drop-down lists'!$B$10:$B$12</xm:f>
          </x14:formula1>
          <xm:sqref>J1:J3 J5:J73</xm:sqref>
        </x14:dataValidation>
        <x14:dataValidation type="list" allowBlank="1" showInputMessage="1" showErrorMessage="1" xr:uid="{00000000-0002-0000-0300-00000D000000}">
          <x14:formula1>
            <xm:f>'Drop-down lists'!$B$21:$B$25</xm:f>
          </x14:formula1>
          <xm:sqref>AH1:AH3 AH5:AH1048576</xm:sqref>
        </x14:dataValidation>
        <x14:dataValidation type="list" allowBlank="1" showInputMessage="1" showErrorMessage="1" xr:uid="{00000000-0002-0000-0300-00000E000000}">
          <x14:formula1>
            <xm:f>'Drop-down lists'!$P$5:$P$21</xm:f>
          </x14:formula1>
          <xm:sqref>B5:B73</xm:sqref>
        </x14:dataValidation>
        <x14:dataValidation type="list" allowBlank="1" showInputMessage="1" showErrorMessage="1" xr:uid="{00000000-0002-0000-0300-00000F000000}">
          <x14:formula1>
            <xm:f>'Drop-down lists'!$Q$5:$Q$21</xm:f>
          </x14:formula1>
          <xm:sqref>C5:C73</xm:sqref>
        </x14:dataValidation>
      </x14:dataValidations>
    </ext>
    <ext xmlns:x14="http://schemas.microsoft.com/office/spreadsheetml/2009/9/main" uri="{05C60535-1F16-4fd2-B633-F4F36F0B64E0}">
      <x14:sparklineGroups xmlns:xm="http://schemas.microsoft.com/office/excel/2006/main">
        <x14:sparklineGroup manualMax="0" manualMin="0" displayEmptyCellsAs="gap" markers="1" xr2:uid="{00000000-0003-0000-0300-000002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Pressure!P5:AC5</xm:f>
              <xm:sqref>AG5</xm:sqref>
            </x14:sparkline>
            <x14:sparkline>
              <xm:f>Pressure!P6:AC6</xm:f>
              <xm:sqref>AG6</xm:sqref>
            </x14:sparkline>
            <x14:sparkline>
              <xm:f>Pressure!P7:AC7</xm:f>
              <xm:sqref>AG7</xm:sqref>
            </x14:sparkline>
            <x14:sparkline>
              <xm:f>Pressure!P8:AC8</xm:f>
              <xm:sqref>AG8</xm:sqref>
            </x14:sparkline>
            <x14:sparkline>
              <xm:f>Pressure!P9:AC9</xm:f>
              <xm:sqref>AG9</xm:sqref>
            </x14:sparkline>
            <x14:sparkline>
              <xm:f>Pressure!P10:AC10</xm:f>
              <xm:sqref>AG10</xm:sqref>
            </x14:sparkline>
            <x14:sparkline>
              <xm:f>Pressure!P11:AC11</xm:f>
              <xm:sqref>AG11</xm:sqref>
            </x14:sparkline>
            <x14:sparkline>
              <xm:f>Pressure!P12:AC12</xm:f>
              <xm:sqref>AG12</xm:sqref>
            </x14:sparkline>
            <x14:sparkline>
              <xm:f>Pressure!P13:AC13</xm:f>
              <xm:sqref>AG13</xm:sqref>
            </x14:sparkline>
            <x14:sparkline>
              <xm:f>Pressure!P14:AC14</xm:f>
              <xm:sqref>AG14</xm:sqref>
            </x14:sparkline>
            <x14:sparkline>
              <xm:f>Pressure!P15:AC15</xm:f>
              <xm:sqref>AG15</xm:sqref>
            </x14:sparkline>
            <x14:sparkline>
              <xm:f>Pressure!P16:AC16</xm:f>
              <xm:sqref>AG16</xm:sqref>
            </x14:sparkline>
            <x14:sparkline>
              <xm:f>Pressure!P17:AC17</xm:f>
              <xm:sqref>AG17</xm:sqref>
            </x14:sparkline>
            <x14:sparkline>
              <xm:f>Pressure!P18:AC18</xm:f>
              <xm:sqref>AG18</xm:sqref>
            </x14:sparkline>
            <x14:sparkline>
              <xm:f>Pressure!P19:AC19</xm:f>
              <xm:sqref>AG19</xm:sqref>
            </x14:sparkline>
            <x14:sparkline>
              <xm:f>Pressure!P20:AC20</xm:f>
              <xm:sqref>AG20</xm:sqref>
            </x14:sparkline>
            <x14:sparkline>
              <xm:f>Pressure!P21:AC21</xm:f>
              <xm:sqref>AG21</xm:sqref>
            </x14:sparkline>
            <x14:sparkline>
              <xm:f>Pressure!P22:AC22</xm:f>
              <xm:sqref>AG22</xm:sqref>
            </x14:sparkline>
            <x14:sparkline>
              <xm:f>Pressure!P23:AC23</xm:f>
              <xm:sqref>AG23</xm:sqref>
            </x14:sparkline>
            <x14:sparkline>
              <xm:f>Pressure!P24:AC24</xm:f>
              <xm:sqref>AG24</xm:sqref>
            </x14:sparkline>
            <x14:sparkline>
              <xm:f>Pressure!P25:AC25</xm:f>
              <xm:sqref>AG25</xm:sqref>
            </x14:sparkline>
            <x14:sparkline>
              <xm:f>Pressure!P26:AC26</xm:f>
              <xm:sqref>AG26</xm:sqref>
            </x14:sparkline>
            <x14:sparkline>
              <xm:f>Pressure!P27:AC27</xm:f>
              <xm:sqref>AG27</xm:sqref>
            </x14:sparkline>
            <x14:sparkline>
              <xm:f>Pressure!P28:AC28</xm:f>
              <xm:sqref>AG28</xm:sqref>
            </x14:sparkline>
            <x14:sparkline>
              <xm:f>Pressure!P29:AC29</xm:f>
              <xm:sqref>AG29</xm:sqref>
            </x14:sparkline>
            <x14:sparkline>
              <xm:f>Pressure!P30:AC30</xm:f>
              <xm:sqref>AG30</xm:sqref>
            </x14:sparkline>
            <x14:sparkline>
              <xm:f>Pressure!P31:AC31</xm:f>
              <xm:sqref>AG31</xm:sqref>
            </x14:sparkline>
            <x14:sparkline>
              <xm:f>Pressure!P32:AC32</xm:f>
              <xm:sqref>AG32</xm:sqref>
            </x14:sparkline>
            <x14:sparkline>
              <xm:f>Pressure!P33:AC33</xm:f>
              <xm:sqref>AG33</xm:sqref>
            </x14:sparkline>
            <x14:sparkline>
              <xm:f>Pressure!P34:AC34</xm:f>
              <xm:sqref>AG34</xm:sqref>
            </x14:sparkline>
            <x14:sparkline>
              <xm:f>Pressure!P35:AC35</xm:f>
              <xm:sqref>AG35</xm:sqref>
            </x14:sparkline>
            <x14:sparkline>
              <xm:f>Pressure!P36:AC36</xm:f>
              <xm:sqref>AG36</xm:sqref>
            </x14:sparkline>
            <x14:sparkline>
              <xm:f>Pressure!P37:AC37</xm:f>
              <xm:sqref>AG37</xm:sqref>
            </x14:sparkline>
            <x14:sparkline>
              <xm:f>Pressure!P38:AC38</xm:f>
              <xm:sqref>AG38</xm:sqref>
            </x14:sparkline>
            <x14:sparkline>
              <xm:f>Pressure!P39:AC39</xm:f>
              <xm:sqref>AG39</xm:sqref>
            </x14:sparkline>
            <x14:sparkline>
              <xm:f>Pressure!P40:AC40</xm:f>
              <xm:sqref>AG40</xm:sqref>
            </x14:sparkline>
            <x14:sparkline>
              <xm:f>Pressure!P41:AC41</xm:f>
              <xm:sqref>AG41</xm:sqref>
            </x14:sparkline>
            <x14:sparkline>
              <xm:f>Pressure!P42:AC42</xm:f>
              <xm:sqref>AG42</xm:sqref>
            </x14:sparkline>
            <x14:sparkline>
              <xm:f>Pressure!P43:AC43</xm:f>
              <xm:sqref>AG43</xm:sqref>
            </x14:sparkline>
            <x14:sparkline>
              <xm:f>Pressure!P44:AC44</xm:f>
              <xm:sqref>AG44</xm:sqref>
            </x14:sparkline>
            <x14:sparkline>
              <xm:f>Pressure!P45:AC45</xm:f>
              <xm:sqref>AG45</xm:sqref>
            </x14:sparkline>
            <x14:sparkline>
              <xm:f>Pressure!P46:AC46</xm:f>
              <xm:sqref>AG46</xm:sqref>
            </x14:sparkline>
            <x14:sparkline>
              <xm:f>Pressure!P47:AC47</xm:f>
              <xm:sqref>AG47</xm:sqref>
            </x14:sparkline>
            <x14:sparkline>
              <xm:f>Pressure!P48:AC48</xm:f>
              <xm:sqref>AG48</xm:sqref>
            </x14:sparkline>
            <x14:sparkline>
              <xm:f>Pressure!P49:AC49</xm:f>
              <xm:sqref>AG49</xm:sqref>
            </x14:sparkline>
            <x14:sparkline>
              <xm:f>Pressure!P50:AC50</xm:f>
              <xm:sqref>AG50</xm:sqref>
            </x14:sparkline>
            <x14:sparkline>
              <xm:f>Pressure!P51:AC51</xm:f>
              <xm:sqref>AG51</xm:sqref>
            </x14:sparkline>
            <x14:sparkline>
              <xm:f>Pressure!P52:AC52</xm:f>
              <xm:sqref>AG52</xm:sqref>
            </x14:sparkline>
            <x14:sparkline>
              <xm:f>Pressure!P53:AC53</xm:f>
              <xm:sqref>AG53</xm:sqref>
            </x14:sparkline>
            <x14:sparkline>
              <xm:f>Pressure!P54:AC54</xm:f>
              <xm:sqref>AG54</xm:sqref>
            </x14:sparkline>
            <x14:sparkline>
              <xm:f>Pressure!P55:AC55</xm:f>
              <xm:sqref>AG55</xm:sqref>
            </x14:sparkline>
            <x14:sparkline>
              <xm:f>Pressure!P56:AC56</xm:f>
              <xm:sqref>AG56</xm:sqref>
            </x14:sparkline>
            <x14:sparkline>
              <xm:f>Pressure!P57:AC57</xm:f>
              <xm:sqref>AG57</xm:sqref>
            </x14:sparkline>
            <x14:sparkline>
              <xm:f>Pressure!P58:AC58</xm:f>
              <xm:sqref>AG58</xm:sqref>
            </x14:sparkline>
            <x14:sparkline>
              <xm:f>Pressure!P59:AC59</xm:f>
              <xm:sqref>AG59</xm:sqref>
            </x14:sparkline>
            <x14:sparkline>
              <xm:f>Pressure!P60:AC60</xm:f>
              <xm:sqref>AG60</xm:sqref>
            </x14:sparkline>
            <x14:sparkline>
              <xm:f>Pressure!P61:AC61</xm:f>
              <xm:sqref>AG61</xm:sqref>
            </x14:sparkline>
            <x14:sparkline>
              <xm:f>Pressure!P62:AC62</xm:f>
              <xm:sqref>AG62</xm:sqref>
            </x14:sparkline>
            <x14:sparkline>
              <xm:f>Pressure!P63:AC63</xm:f>
              <xm:sqref>AG63</xm:sqref>
            </x14:sparkline>
            <x14:sparkline>
              <xm:f>Pressure!P64:AC64</xm:f>
              <xm:sqref>AG64</xm:sqref>
            </x14:sparkline>
            <x14:sparkline>
              <xm:f>Pressure!P65:AC65</xm:f>
              <xm:sqref>AG65</xm:sqref>
            </x14:sparkline>
            <x14:sparkline>
              <xm:f>Pressure!P66:AC66</xm:f>
              <xm:sqref>AG66</xm:sqref>
            </x14:sparkline>
            <x14:sparkline>
              <xm:f>Pressure!P67:AC67</xm:f>
              <xm:sqref>AG67</xm:sqref>
            </x14:sparkline>
            <x14:sparkline>
              <xm:f>Pressure!P68:AC68</xm:f>
              <xm:sqref>AG68</xm:sqref>
            </x14:sparkline>
            <x14:sparkline>
              <xm:f>Pressure!P69:AC69</xm:f>
              <xm:sqref>AG69</xm:sqref>
            </x14:sparkline>
            <x14:sparkline>
              <xm:f>Pressure!P70:AC70</xm:f>
              <xm:sqref>AG70</xm:sqref>
            </x14:sparkline>
            <x14:sparkline>
              <xm:f>Pressure!P71:AC71</xm:f>
              <xm:sqref>AG71</xm:sqref>
            </x14:sparkline>
            <x14:sparkline>
              <xm:f>Pressure!P72:AC72</xm:f>
              <xm:sqref>AG72</xm:sqref>
            </x14:sparkline>
            <x14:sparkline>
              <xm:f>Pressure!P73:AC73</xm:f>
              <xm:sqref>AG73</xm:sqref>
            </x14:sparkline>
            <x14:sparkline>
              <xm:f>Pressure!P74:AC74</xm:f>
              <xm:sqref>AG74</xm:sqref>
            </x14:sparkline>
            <x14:sparkline>
              <xm:f>Pressure!P75:AC75</xm:f>
              <xm:sqref>AG75</xm:sqref>
            </x14:sparkline>
            <x14:sparkline>
              <xm:f>Pressure!P76:AC76</xm:f>
              <xm:sqref>AG76</xm:sqref>
            </x14:sparkline>
            <x14:sparkline>
              <xm:f>Pressure!P77:AC77</xm:f>
              <xm:sqref>AG77</xm:sqref>
            </x14:sparkline>
            <x14:sparkline>
              <xm:f>Pressure!P78:AC78</xm:f>
              <xm:sqref>AG78</xm:sqref>
            </x14:sparkline>
            <x14:sparkline>
              <xm:f>Pressure!P79:AC79</xm:f>
              <xm:sqref>AG79</xm:sqref>
            </x14:sparkline>
            <x14:sparkline>
              <xm:f>Pressure!P80:AC80</xm:f>
              <xm:sqref>AG80</xm:sqref>
            </x14:sparkline>
            <x14:sparkline>
              <xm:f>Pressure!P81:AC81</xm:f>
              <xm:sqref>AG81</xm:sqref>
            </x14:sparkline>
            <x14:sparkline>
              <xm:f>Pressure!P82:AC82</xm:f>
              <xm:sqref>AG82</xm:sqref>
            </x14:sparkline>
            <x14:sparkline>
              <xm:f>Pressure!P83:AC83</xm:f>
              <xm:sqref>AG83</xm:sqref>
            </x14:sparkline>
            <x14:sparkline>
              <xm:f>Pressure!P84:AC84</xm:f>
              <xm:sqref>AG84</xm:sqref>
            </x14:sparkline>
            <x14:sparkline>
              <xm:f>Pressure!P85:AC85</xm:f>
              <xm:sqref>AG85</xm:sqref>
            </x14:sparkline>
            <x14:sparkline>
              <xm:f>Pressure!P86:AC86</xm:f>
              <xm:sqref>AG86</xm:sqref>
            </x14:sparkline>
            <x14:sparkline>
              <xm:f>Pressure!P87:AC87</xm:f>
              <xm:sqref>AG87</xm:sqref>
            </x14:sparkline>
            <x14:sparkline>
              <xm:f>Pressure!P88:AC88</xm:f>
              <xm:sqref>AG88</xm:sqref>
            </x14:sparkline>
            <x14:sparkline>
              <xm:f>Pressure!P89:AC89</xm:f>
              <xm:sqref>AG89</xm:sqref>
            </x14:sparkline>
            <x14:sparkline>
              <xm:f>Pressure!P90:AC90</xm:f>
              <xm:sqref>AG90</xm:sqref>
            </x14:sparkline>
            <x14:sparkline>
              <xm:f>Pressure!P91:AC91</xm:f>
              <xm:sqref>AG91</xm:sqref>
            </x14:sparkline>
            <x14:sparkline>
              <xm:f>Pressure!P92:AC92</xm:f>
              <xm:sqref>AG92</xm:sqref>
            </x14:sparkline>
            <x14:sparkline>
              <xm:f>Pressure!P93:AC93</xm:f>
              <xm:sqref>AG93</xm:sqref>
            </x14:sparkline>
            <x14:sparkline>
              <xm:f>Pressure!P94:AC94</xm:f>
              <xm:sqref>AG94</xm:sqref>
            </x14:sparkline>
            <x14:sparkline>
              <xm:f>Pressure!P95:AC95</xm:f>
              <xm:sqref>AG95</xm:sqref>
            </x14:sparkline>
            <x14:sparkline>
              <xm:f>Pressure!P96:AC96</xm:f>
              <xm:sqref>AG96</xm:sqref>
            </x14:sparkline>
            <x14:sparkline>
              <xm:f>Pressure!P97:AC97</xm:f>
              <xm:sqref>AG97</xm:sqref>
            </x14:sparkline>
            <x14:sparkline>
              <xm:f>Pressure!P98:AC98</xm:f>
              <xm:sqref>AG98</xm:sqref>
            </x14:sparkline>
            <x14:sparkline>
              <xm:f>Pressure!P99:AC99</xm:f>
              <xm:sqref>AG99</xm:sqref>
            </x14:sparkline>
            <x14:sparkline>
              <xm:f>Pressure!P100:AC100</xm:f>
              <xm:sqref>AG100</xm:sqref>
            </x14:sparkline>
            <x14:sparkline>
              <xm:f>Pressure!P101:AC101</xm:f>
              <xm:sqref>AG101</xm:sqref>
            </x14:sparkline>
            <x14:sparkline>
              <xm:f>Pressure!P102:AC102</xm:f>
              <xm:sqref>AG102</xm:sqref>
            </x14:sparkline>
            <x14:sparkline>
              <xm:f>Pressure!P103:AC103</xm:f>
              <xm:sqref>AG103</xm:sqref>
            </x14:sparkline>
            <x14:sparkline>
              <xm:f>Pressure!P104:AC104</xm:f>
              <xm:sqref>AG104</xm:sqref>
            </x14:sparkline>
            <x14:sparkline>
              <xm:f>Pressure!P105:AC105</xm:f>
              <xm:sqref>AG105</xm:sqref>
            </x14:sparkline>
            <x14:sparkline>
              <xm:f>Pressure!P106:AC106</xm:f>
              <xm:sqref>AG106</xm:sqref>
            </x14:sparkline>
            <x14:sparkline>
              <xm:f>Pressure!P107:AC107</xm:f>
              <xm:sqref>AG107</xm:sqref>
            </x14:sparkline>
            <x14:sparkline>
              <xm:f>Pressure!P108:AC108</xm:f>
              <xm:sqref>AG108</xm:sqref>
            </x14:sparkline>
            <x14:sparkline>
              <xm:f>Pressure!P109:AC109</xm:f>
              <xm:sqref>AG109</xm:sqref>
            </x14:sparkline>
            <x14:sparkline>
              <xm:f>Pressure!P110:AC110</xm:f>
              <xm:sqref>AG110</xm:sqref>
            </x14:sparkline>
            <x14:sparkline>
              <xm:f>Pressure!P111:AC111</xm:f>
              <xm:sqref>AG111</xm:sqref>
            </x14:sparkline>
            <x14:sparkline>
              <xm:f>Pressure!P112:AC112</xm:f>
              <xm:sqref>AG112</xm:sqref>
            </x14:sparkline>
            <x14:sparkline>
              <xm:f>Pressure!P113:AC113</xm:f>
              <xm:sqref>AG113</xm:sqref>
            </x14:sparkline>
            <x14:sparkline>
              <xm:f>Pressure!P114:AC114</xm:f>
              <xm:sqref>AG114</xm:sqref>
            </x14:sparkline>
            <x14:sparkline>
              <xm:f>Pressure!P115:AC115</xm:f>
              <xm:sqref>AG115</xm:sqref>
            </x14:sparkline>
            <x14:sparkline>
              <xm:f>Pressure!P116:AC116</xm:f>
              <xm:sqref>AG116</xm:sqref>
            </x14:sparkline>
            <x14:sparkline>
              <xm:f>Pressure!P117:AC117</xm:f>
              <xm:sqref>AG117</xm:sqref>
            </x14:sparkline>
            <x14:sparkline>
              <xm:f>Pressure!P118:AC118</xm:f>
              <xm:sqref>AG118</xm:sqref>
            </x14:sparkline>
            <x14:sparkline>
              <xm:f>Pressure!P119:AC119</xm:f>
              <xm:sqref>AG119</xm:sqref>
            </x14:sparkline>
            <x14:sparkline>
              <xm:f>Pressure!P120:AC120</xm:f>
              <xm:sqref>AG120</xm:sqref>
            </x14:sparkline>
            <x14:sparkline>
              <xm:f>Pressure!P121:AC121</xm:f>
              <xm:sqref>AG121</xm:sqref>
            </x14:sparkline>
            <x14:sparkline>
              <xm:f>Pressure!P122:AC122</xm:f>
              <xm:sqref>AG122</xm:sqref>
            </x14:sparkline>
            <x14:sparkline>
              <xm:f>Pressure!P123:AC123</xm:f>
              <xm:sqref>AG123</xm:sqref>
            </x14:sparkline>
            <x14:sparkline>
              <xm:f>Pressure!P124:AC124</xm:f>
              <xm:sqref>AG124</xm:sqref>
            </x14:sparkline>
            <x14:sparkline>
              <xm:f>Pressure!P125:AC125</xm:f>
              <xm:sqref>AG125</xm:sqref>
            </x14:sparkline>
            <x14:sparkline>
              <xm:f>Pressure!P126:AC126</xm:f>
              <xm:sqref>AG126</xm:sqref>
            </x14:sparkline>
            <x14:sparkline>
              <xm:f>Pressure!P127:AC127</xm:f>
              <xm:sqref>AG127</xm:sqref>
            </x14:sparkline>
            <x14:sparkline>
              <xm:f>Pressure!P128:AC128</xm:f>
              <xm:sqref>AG128</xm:sqref>
            </x14:sparkline>
            <x14:sparkline>
              <xm:f>Pressure!P129:AC129</xm:f>
              <xm:sqref>AG129</xm:sqref>
            </x14:sparkline>
            <x14:sparkline>
              <xm:f>Pressure!P130:AC130</xm:f>
              <xm:sqref>AG130</xm:sqref>
            </x14:sparkline>
            <x14:sparkline>
              <xm:f>Pressure!P131:AC131</xm:f>
              <xm:sqref>AG131</xm:sqref>
            </x14:sparkline>
            <x14:sparkline>
              <xm:f>Pressure!P132:AC132</xm:f>
              <xm:sqref>AG132</xm:sqref>
            </x14:sparkline>
            <x14:sparkline>
              <xm:f>Pressure!P133:AC133</xm:f>
              <xm:sqref>AG133</xm:sqref>
            </x14:sparkline>
            <x14:sparkline>
              <xm:f>Pressure!P134:AC134</xm:f>
              <xm:sqref>AG134</xm:sqref>
            </x14:sparkline>
            <x14:sparkline>
              <xm:f>Pressure!P135:AC135</xm:f>
              <xm:sqref>AG135</xm:sqref>
            </x14:sparkline>
            <x14:sparkline>
              <xm:f>Pressure!P136:AC136</xm:f>
              <xm:sqref>AG136</xm:sqref>
            </x14:sparkline>
            <x14:sparkline>
              <xm:f>Pressure!P137:AC137</xm:f>
              <xm:sqref>AG137</xm:sqref>
            </x14:sparkline>
            <x14:sparkline>
              <xm:f>Pressure!P138:AC138</xm:f>
              <xm:sqref>AG138</xm:sqref>
            </x14:sparkline>
            <x14:sparkline>
              <xm:f>Pressure!P139:AC139</xm:f>
              <xm:sqref>AG139</xm:sqref>
            </x14:sparkline>
            <x14:sparkline>
              <xm:f>Pressure!P140:AC140</xm:f>
              <xm:sqref>AG140</xm:sqref>
            </x14:sparkline>
            <x14:sparkline>
              <xm:f>Pressure!P141:AC141</xm:f>
              <xm:sqref>AG141</xm:sqref>
            </x14:sparkline>
            <x14:sparkline>
              <xm:f>Pressure!P142:AC142</xm:f>
              <xm:sqref>AG142</xm:sqref>
            </x14:sparkline>
            <x14:sparkline>
              <xm:f>Pressure!P143:AC143</xm:f>
              <xm:sqref>AG143</xm:sqref>
            </x14:sparkline>
            <x14:sparkline>
              <xm:f>Pressure!P144:AC144</xm:f>
              <xm:sqref>AG144</xm:sqref>
            </x14:sparkline>
            <x14:sparkline>
              <xm:f>Pressure!P145:AC145</xm:f>
              <xm:sqref>AG145</xm:sqref>
            </x14:sparkline>
            <x14:sparkline>
              <xm:f>Pressure!P146:AC146</xm:f>
              <xm:sqref>AG146</xm:sqref>
            </x14:sparkline>
            <x14:sparkline>
              <xm:f>Pressure!P147:AC147</xm:f>
              <xm:sqref>AG147</xm:sqref>
            </x14:sparkline>
            <x14:sparkline>
              <xm:f>Pressure!P148:AC148</xm:f>
              <xm:sqref>AG148</xm:sqref>
            </x14:sparkline>
            <x14:sparkline>
              <xm:f>Pressure!P149:AC149</xm:f>
              <xm:sqref>AG149</xm:sqref>
            </x14:sparkline>
            <x14:sparkline>
              <xm:f>Pressure!P150:AC150</xm:f>
              <xm:sqref>AG150</xm:sqref>
            </x14:sparkline>
            <x14:sparkline>
              <xm:f>Pressure!P151:AC151</xm:f>
              <xm:sqref>AG151</xm:sqref>
            </x14:sparkline>
            <x14:sparkline>
              <xm:f>Pressure!P152:AC152</xm:f>
              <xm:sqref>AG152</xm:sqref>
            </x14:sparkline>
            <x14:sparkline>
              <xm:f>Pressure!P153:AC153</xm:f>
              <xm:sqref>AG153</xm:sqref>
            </x14:sparkline>
            <x14:sparkline>
              <xm:f>Pressure!P154:AC154</xm:f>
              <xm:sqref>AG154</xm:sqref>
            </x14:sparkline>
            <x14:sparkline>
              <xm:f>Pressure!P155:AC155</xm:f>
              <xm:sqref>AG155</xm:sqref>
            </x14:sparkline>
            <x14:sparkline>
              <xm:f>Pressure!P156:AC156</xm:f>
              <xm:sqref>AG156</xm:sqref>
            </x14:sparkline>
            <x14:sparkline>
              <xm:f>Pressure!P157:AC157</xm:f>
              <xm:sqref>AG157</xm:sqref>
            </x14:sparkline>
            <x14:sparkline>
              <xm:f>Pressure!P158:AC158</xm:f>
              <xm:sqref>AG158</xm:sqref>
            </x14:sparkline>
            <x14:sparkline>
              <xm:f>Pressure!P159:AC159</xm:f>
              <xm:sqref>AG159</xm:sqref>
            </x14:sparkline>
            <x14:sparkline>
              <xm:f>Pressure!P160:AC160</xm:f>
              <xm:sqref>AG160</xm:sqref>
            </x14:sparkline>
            <x14:sparkline>
              <xm:f>Pressure!P161:AC161</xm:f>
              <xm:sqref>AG161</xm:sqref>
            </x14:sparkline>
            <x14:sparkline>
              <xm:f>Pressure!P162:AC162</xm:f>
              <xm:sqref>AG162</xm:sqref>
            </x14:sparkline>
            <x14:sparkline>
              <xm:f>Pressure!P163:AC163</xm:f>
              <xm:sqref>AG163</xm:sqref>
            </x14:sparkline>
            <x14:sparkline>
              <xm:f>Pressure!P164:AC164</xm:f>
              <xm:sqref>AG164</xm:sqref>
            </x14:sparkline>
            <x14:sparkline>
              <xm:f>Pressure!P165:AC165</xm:f>
              <xm:sqref>AG165</xm:sqref>
            </x14:sparkline>
            <x14:sparkline>
              <xm:f>Pressure!P166:AC166</xm:f>
              <xm:sqref>AG166</xm:sqref>
            </x14:sparkline>
            <x14:sparkline>
              <xm:f>Pressure!P167:AC167</xm:f>
              <xm:sqref>AG167</xm:sqref>
            </x14:sparkline>
            <x14:sparkline>
              <xm:f>Pressure!P168:AC168</xm:f>
              <xm:sqref>AG168</xm:sqref>
            </x14:sparkline>
            <x14:sparkline>
              <xm:f>Pressure!P169:AC169</xm:f>
              <xm:sqref>AG169</xm:sqref>
            </x14:sparkline>
            <x14:sparkline>
              <xm:f>Pressure!P170:AC170</xm:f>
              <xm:sqref>AG170</xm:sqref>
            </x14:sparkline>
            <x14:sparkline>
              <xm:f>Pressure!P171:AC171</xm:f>
              <xm:sqref>AG171</xm:sqref>
            </x14:sparkline>
            <x14:sparkline>
              <xm:f>Pressure!P172:AC172</xm:f>
              <xm:sqref>AG172</xm:sqref>
            </x14:sparkline>
            <x14:sparkline>
              <xm:f>Pressure!P173:AC173</xm:f>
              <xm:sqref>AG173</xm:sqref>
            </x14:sparkline>
            <x14:sparkline>
              <xm:f>Pressure!P174:AC174</xm:f>
              <xm:sqref>AG174</xm:sqref>
            </x14:sparkline>
            <x14:sparkline>
              <xm:f>Pressure!P175:AC175</xm:f>
              <xm:sqref>AG175</xm:sqref>
            </x14:sparkline>
            <x14:sparkline>
              <xm:f>Pressure!P176:AC176</xm:f>
              <xm:sqref>AG176</xm:sqref>
            </x14:sparkline>
            <x14:sparkline>
              <xm:f>Pressure!P177:AC177</xm:f>
              <xm:sqref>AG177</xm:sqref>
            </x14:sparkline>
            <x14:sparkline>
              <xm:f>Pressure!P178:AC178</xm:f>
              <xm:sqref>AG178</xm:sqref>
            </x14:sparkline>
            <x14:sparkline>
              <xm:f>Pressure!P179:AC179</xm:f>
              <xm:sqref>AG179</xm:sqref>
            </x14:sparkline>
            <x14:sparkline>
              <xm:f>Pressure!P180:AC180</xm:f>
              <xm:sqref>AG180</xm:sqref>
            </x14:sparkline>
            <x14:sparkline>
              <xm:f>Pressure!P181:AC181</xm:f>
              <xm:sqref>AG181</xm:sqref>
            </x14:sparkline>
            <x14:sparkline>
              <xm:f>Pressure!P182:AC182</xm:f>
              <xm:sqref>AG182</xm:sqref>
            </x14:sparkline>
            <x14:sparkline>
              <xm:f>Pressure!P183:AC183</xm:f>
              <xm:sqref>AG183</xm:sqref>
            </x14:sparkline>
            <x14:sparkline>
              <xm:f>Pressure!P184:AC184</xm:f>
              <xm:sqref>AG184</xm:sqref>
            </x14:sparkline>
            <x14:sparkline>
              <xm:f>Pressure!P185:AC185</xm:f>
              <xm:sqref>AG185</xm:sqref>
            </x14:sparkline>
            <x14:sparkline>
              <xm:f>Pressure!P186:AC186</xm:f>
              <xm:sqref>AG186</xm:sqref>
            </x14:sparkline>
            <x14:sparkline>
              <xm:f>Pressure!P187:AC187</xm:f>
              <xm:sqref>AG187</xm:sqref>
            </x14:sparkline>
            <x14:sparkline>
              <xm:f>Pressure!P188:AC188</xm:f>
              <xm:sqref>AG188</xm:sqref>
            </x14:sparkline>
            <x14:sparkline>
              <xm:f>Pressure!P189:AC189</xm:f>
              <xm:sqref>AG189</xm:sqref>
            </x14:sparkline>
            <x14:sparkline>
              <xm:f>Pressure!P190:AC190</xm:f>
              <xm:sqref>AG190</xm:sqref>
            </x14:sparkline>
            <x14:sparkline>
              <xm:f>Pressure!P191:AC191</xm:f>
              <xm:sqref>AG191</xm:sqref>
            </x14:sparkline>
            <x14:sparkline>
              <xm:f>Pressure!P192:AC192</xm:f>
              <xm:sqref>AG192</xm:sqref>
            </x14:sparkline>
            <x14:sparkline>
              <xm:f>Pressure!P193:AC193</xm:f>
              <xm:sqref>AG193</xm:sqref>
            </x14:sparkline>
            <x14:sparkline>
              <xm:f>Pressure!P194:AC194</xm:f>
              <xm:sqref>AG194</xm:sqref>
            </x14:sparkline>
            <x14:sparkline>
              <xm:f>Pressure!P195:AC195</xm:f>
              <xm:sqref>AG195</xm:sqref>
            </x14:sparkline>
            <x14:sparkline>
              <xm:f>Pressure!P196:AC196</xm:f>
              <xm:sqref>AG196</xm:sqref>
            </x14:sparkline>
            <x14:sparkline>
              <xm:f>Pressure!P197:AC197</xm:f>
              <xm:sqref>AG197</xm:sqref>
            </x14:sparkline>
            <x14:sparkline>
              <xm:f>Pressure!P198:AC198</xm:f>
              <xm:sqref>AG198</xm:sqref>
            </x14:sparkline>
            <x14:sparkline>
              <xm:f>Pressure!P199:AC199</xm:f>
              <xm:sqref>AG199</xm:sqref>
            </x14:sparkline>
            <x14:sparkline>
              <xm:f>Pressure!P200:AC200</xm:f>
              <xm:sqref>AG200</xm:sqref>
            </x14:sparkline>
            <x14:sparkline>
              <xm:f>Pressure!P201:AC201</xm:f>
              <xm:sqref>AG201</xm:sqref>
            </x14:sparkline>
            <x14:sparkline>
              <xm:f>Pressure!P202:AC202</xm:f>
              <xm:sqref>AG202</xm:sqref>
            </x14:sparkline>
            <x14:sparkline>
              <xm:f>Pressure!P203:AC203</xm:f>
              <xm:sqref>AG203</xm:sqref>
            </x14:sparkline>
            <x14:sparkline>
              <xm:f>Pressure!P204:AC204</xm:f>
              <xm:sqref>AG204</xm:sqref>
            </x14:sparkline>
            <x14:sparkline>
              <xm:f>Pressure!P205:AC205</xm:f>
              <xm:sqref>AG205</xm:sqref>
            </x14:sparkline>
            <x14:sparkline>
              <xm:f>Pressure!P206:AC206</xm:f>
              <xm:sqref>AG206</xm:sqref>
            </x14:sparkline>
            <x14:sparkline>
              <xm:f>Pressure!P207:AC207</xm:f>
              <xm:sqref>AG207</xm:sqref>
            </x14:sparkline>
            <x14:sparkline>
              <xm:f>Pressure!P208:AC208</xm:f>
              <xm:sqref>AG208</xm:sqref>
            </x14:sparkline>
            <x14:sparkline>
              <xm:f>Pressure!P209:AC209</xm:f>
              <xm:sqref>AG209</xm:sqref>
            </x14:sparkline>
            <x14:sparkline>
              <xm:f>Pressure!P210:AC210</xm:f>
              <xm:sqref>AG210</xm:sqref>
            </x14:sparkline>
            <x14:sparkline>
              <xm:f>Pressure!P211:AC211</xm:f>
              <xm:sqref>AG211</xm:sqref>
            </x14:sparkline>
            <x14:sparkline>
              <xm:f>Pressure!P212:AC212</xm:f>
              <xm:sqref>AG212</xm:sqref>
            </x14:sparkline>
            <x14:sparkline>
              <xm:f>Pressure!P213:AC213</xm:f>
              <xm:sqref>AG213</xm:sqref>
            </x14:sparkline>
            <x14:sparkline>
              <xm:f>Pressure!P214:AC214</xm:f>
              <xm:sqref>AG214</xm:sqref>
            </x14:sparkline>
            <x14:sparkline>
              <xm:f>Pressure!P215:AC215</xm:f>
              <xm:sqref>AG215</xm:sqref>
            </x14:sparkline>
            <x14:sparkline>
              <xm:f>Pressure!P216:AC216</xm:f>
              <xm:sqref>AG216</xm:sqref>
            </x14:sparkline>
            <x14:sparkline>
              <xm:f>Pressure!P217:AC217</xm:f>
              <xm:sqref>AG217</xm:sqref>
            </x14:sparkline>
            <x14:sparkline>
              <xm:f>Pressure!P218:AC218</xm:f>
              <xm:sqref>AG218</xm:sqref>
            </x14:sparkline>
            <x14:sparkline>
              <xm:f>Pressure!P219:AC219</xm:f>
              <xm:sqref>AG219</xm:sqref>
            </x14:sparkline>
            <x14:sparkline>
              <xm:f>Pressure!P220:AC220</xm:f>
              <xm:sqref>AG220</xm:sqref>
            </x14:sparkline>
            <x14:sparkline>
              <xm:f>Pressure!P221:AC221</xm:f>
              <xm:sqref>AG221</xm:sqref>
            </x14:sparkline>
            <x14:sparkline>
              <xm:f>Pressure!P222:AC222</xm:f>
              <xm:sqref>AG222</xm:sqref>
            </x14:sparkline>
            <x14:sparkline>
              <xm:f>Pressure!P223:AC223</xm:f>
              <xm:sqref>AG223</xm:sqref>
            </x14:sparkline>
            <x14:sparkline>
              <xm:f>Pressure!P224:AC224</xm:f>
              <xm:sqref>AG224</xm:sqref>
            </x14:sparkline>
            <x14:sparkline>
              <xm:f>Pressure!P225:AC225</xm:f>
              <xm:sqref>AG225</xm:sqref>
            </x14:sparkline>
            <x14:sparkline>
              <xm:f>Pressure!P226:AC226</xm:f>
              <xm:sqref>AG226</xm:sqref>
            </x14:sparkline>
            <x14:sparkline>
              <xm:f>Pressure!P227:AC227</xm:f>
              <xm:sqref>AG227</xm:sqref>
            </x14:sparkline>
            <x14:sparkline>
              <xm:f>Pressure!P228:AC228</xm:f>
              <xm:sqref>AG228</xm:sqref>
            </x14:sparkline>
            <x14:sparkline>
              <xm:f>Pressure!P229:AC229</xm:f>
              <xm:sqref>AG229</xm:sqref>
            </x14:sparkline>
            <x14:sparkline>
              <xm:f>Pressure!P230:AC230</xm:f>
              <xm:sqref>AG230</xm:sqref>
            </x14:sparkline>
            <x14:sparkline>
              <xm:f>Pressure!P231:AC231</xm:f>
              <xm:sqref>AG231</xm:sqref>
            </x14:sparkline>
            <x14:sparkline>
              <xm:f>Pressure!P232:AC232</xm:f>
              <xm:sqref>AG232</xm:sqref>
            </x14:sparkline>
            <x14:sparkline>
              <xm:f>Pressure!P233:AC233</xm:f>
              <xm:sqref>AG233</xm:sqref>
            </x14:sparkline>
            <x14:sparkline>
              <xm:f>Pressure!P234:AC234</xm:f>
              <xm:sqref>AG234</xm:sqref>
            </x14:sparkline>
            <x14:sparkline>
              <xm:f>Pressure!P235:AC235</xm:f>
              <xm:sqref>AG235</xm:sqref>
            </x14:sparkline>
            <x14:sparkline>
              <xm:f>Pressure!P236:AC236</xm:f>
              <xm:sqref>AG236</xm:sqref>
            </x14:sparkline>
            <x14:sparkline>
              <xm:f>Pressure!P237:AC237</xm:f>
              <xm:sqref>AG237</xm:sqref>
            </x14:sparkline>
            <x14:sparkline>
              <xm:f>Pressure!P238:AC238</xm:f>
              <xm:sqref>AG238</xm:sqref>
            </x14:sparkline>
            <x14:sparkline>
              <xm:f>Pressure!P239:AC239</xm:f>
              <xm:sqref>AG239</xm:sqref>
            </x14:sparkline>
            <x14:sparkline>
              <xm:f>Pressure!P240:AC240</xm:f>
              <xm:sqref>AG240</xm:sqref>
            </x14:sparkline>
            <x14:sparkline>
              <xm:f>Pressure!P241:AC241</xm:f>
              <xm:sqref>AG241</xm:sqref>
            </x14:sparkline>
            <x14:sparkline>
              <xm:f>Pressure!P242:AC242</xm:f>
              <xm:sqref>AG242</xm:sqref>
            </x14:sparkline>
            <x14:sparkline>
              <xm:f>Pressure!P243:AC243</xm:f>
              <xm:sqref>AG243</xm:sqref>
            </x14:sparkline>
            <x14:sparkline>
              <xm:f>Pressure!P244:AC244</xm:f>
              <xm:sqref>AG244</xm:sqref>
            </x14:sparkline>
            <x14:sparkline>
              <xm:f>Pressure!P245:AC245</xm:f>
              <xm:sqref>AG245</xm:sqref>
            </x14:sparkline>
            <x14:sparkline>
              <xm:f>Pressure!P246:AC246</xm:f>
              <xm:sqref>AG246</xm:sqref>
            </x14:sparkline>
            <x14:sparkline>
              <xm:f>Pressure!P247:AC247</xm:f>
              <xm:sqref>AG247</xm:sqref>
            </x14:sparkline>
            <x14:sparkline>
              <xm:f>Pressure!P248:AC248</xm:f>
              <xm:sqref>AG248</xm:sqref>
            </x14:sparkline>
            <x14:sparkline>
              <xm:f>Pressure!P249:AC249</xm:f>
              <xm:sqref>AG249</xm:sqref>
            </x14:sparkline>
            <x14:sparkline>
              <xm:f>Pressure!P250:AC250</xm:f>
              <xm:sqref>AG250</xm:sqref>
            </x14:sparkline>
            <x14:sparkline>
              <xm:f>Pressure!P251:AC251</xm:f>
              <xm:sqref>AG251</xm:sqref>
            </x14:sparkline>
            <x14:sparkline>
              <xm:f>Pressure!P252:AC252</xm:f>
              <xm:sqref>AG252</xm:sqref>
            </x14:sparkline>
            <x14:sparkline>
              <xm:f>Pressure!P253:AC253</xm:f>
              <xm:sqref>AG253</xm:sqref>
            </x14:sparkline>
            <x14:sparkline>
              <xm:f>Pressure!P254:AC254</xm:f>
              <xm:sqref>AG254</xm:sqref>
            </x14:sparkline>
            <x14:sparkline>
              <xm:f>Pressure!P255:AC255</xm:f>
              <xm:sqref>AG255</xm:sqref>
            </x14:sparkline>
            <x14:sparkline>
              <xm:f>Pressure!P256:AC256</xm:f>
              <xm:sqref>AG256</xm:sqref>
            </x14:sparkline>
            <x14:sparkline>
              <xm:f>Pressure!P257:AC257</xm:f>
              <xm:sqref>AG257</xm:sqref>
            </x14:sparkline>
            <x14:sparkline>
              <xm:f>Pressure!P258:AC258</xm:f>
              <xm:sqref>AG258</xm:sqref>
            </x14:sparkline>
            <x14:sparkline>
              <xm:f>Pressure!P259:AC259</xm:f>
              <xm:sqref>AG259</xm:sqref>
            </x14:sparkline>
            <x14:sparkline>
              <xm:f>Pressure!P260:AC260</xm:f>
              <xm:sqref>AG260</xm:sqref>
            </x14:sparkline>
            <x14:sparkline>
              <xm:f>Pressure!P261:AC261</xm:f>
              <xm:sqref>AG261</xm:sqref>
            </x14:sparkline>
            <x14:sparkline>
              <xm:f>Pressure!P262:AC262</xm:f>
              <xm:sqref>AG262</xm:sqref>
            </x14:sparkline>
            <x14:sparkline>
              <xm:f>Pressure!P263:AC263</xm:f>
              <xm:sqref>AG263</xm:sqref>
            </x14:sparkline>
            <x14:sparkline>
              <xm:f>Pressure!P264:AC264</xm:f>
              <xm:sqref>AG264</xm:sqref>
            </x14:sparkline>
            <x14:sparkline>
              <xm:f>Pressure!P265:AC265</xm:f>
              <xm:sqref>AG265</xm:sqref>
            </x14:sparkline>
            <x14:sparkline>
              <xm:f>Pressure!P266:AC266</xm:f>
              <xm:sqref>AG266</xm:sqref>
            </x14:sparkline>
            <x14:sparkline>
              <xm:f>Pressure!P267:AC267</xm:f>
              <xm:sqref>AG267</xm:sqref>
            </x14:sparkline>
            <x14:sparkline>
              <xm:f>Pressure!P268:AC268</xm:f>
              <xm:sqref>AG268</xm:sqref>
            </x14:sparkline>
            <x14:sparkline>
              <xm:f>Pressure!P269:AC269</xm:f>
              <xm:sqref>AG269</xm:sqref>
            </x14:sparkline>
            <x14:sparkline>
              <xm:f>Pressure!P270:AC270</xm:f>
              <xm:sqref>AG270</xm:sqref>
            </x14:sparkline>
            <x14:sparkline>
              <xm:f>Pressure!P271:AC271</xm:f>
              <xm:sqref>AG271</xm:sqref>
            </x14:sparkline>
            <x14:sparkline>
              <xm:f>Pressure!P272:AC272</xm:f>
              <xm:sqref>AG272</xm:sqref>
            </x14:sparkline>
            <x14:sparkline>
              <xm:f>Pressure!P273:AC273</xm:f>
              <xm:sqref>AG273</xm:sqref>
            </x14:sparkline>
            <x14:sparkline>
              <xm:f>Pressure!P274:AC274</xm:f>
              <xm:sqref>AG274</xm:sqref>
            </x14:sparkline>
            <x14:sparkline>
              <xm:f>Pressure!P275:AC275</xm:f>
              <xm:sqref>AG275</xm:sqref>
            </x14:sparkline>
            <x14:sparkline>
              <xm:f>Pressure!P276:AC276</xm:f>
              <xm:sqref>AG276</xm:sqref>
            </x14:sparkline>
            <x14:sparkline>
              <xm:f>Pressure!P277:AC277</xm:f>
              <xm:sqref>AG277</xm:sqref>
            </x14:sparkline>
            <x14:sparkline>
              <xm:f>Pressure!P278:AC278</xm:f>
              <xm:sqref>AG278</xm:sqref>
            </x14:sparkline>
            <x14:sparkline>
              <xm:f>Pressure!P279:AC279</xm:f>
              <xm:sqref>AG279</xm:sqref>
            </x14:sparkline>
            <x14:sparkline>
              <xm:f>Pressure!P280:AC280</xm:f>
              <xm:sqref>AG280</xm:sqref>
            </x14:sparkline>
            <x14:sparkline>
              <xm:f>Pressure!P281:AC281</xm:f>
              <xm:sqref>AG281</xm:sqref>
            </x14:sparkline>
            <x14:sparkline>
              <xm:f>Pressure!P282:AC282</xm:f>
              <xm:sqref>AG282</xm:sqref>
            </x14:sparkline>
            <x14:sparkline>
              <xm:f>Pressure!P283:AC283</xm:f>
              <xm:sqref>AG283</xm:sqref>
            </x14:sparkline>
            <x14:sparkline>
              <xm:f>Pressure!P284:AC284</xm:f>
              <xm:sqref>AG284</xm:sqref>
            </x14:sparkline>
            <x14:sparkline>
              <xm:f>Pressure!P285:AC285</xm:f>
              <xm:sqref>AG285</xm:sqref>
            </x14:sparkline>
            <x14:sparkline>
              <xm:f>Pressure!P286:AC286</xm:f>
              <xm:sqref>AG286</xm:sqref>
            </x14:sparkline>
            <x14:sparkline>
              <xm:f>Pressure!P287:AC287</xm:f>
              <xm:sqref>AG287</xm:sqref>
            </x14:sparkline>
            <x14:sparkline>
              <xm:f>Pressure!P288:AC288</xm:f>
              <xm:sqref>AG288</xm:sqref>
            </x14:sparkline>
            <x14:sparkline>
              <xm:f>Pressure!P289:AC289</xm:f>
              <xm:sqref>AG289</xm:sqref>
            </x14:sparkline>
            <x14:sparkline>
              <xm:f>Pressure!P290:AC290</xm:f>
              <xm:sqref>AG290</xm:sqref>
            </x14:sparkline>
            <x14:sparkline>
              <xm:f>Pressure!P291:AC291</xm:f>
              <xm:sqref>AG291</xm:sqref>
            </x14:sparkline>
            <x14:sparkline>
              <xm:f>Pressure!P292:AC292</xm:f>
              <xm:sqref>AG292</xm:sqref>
            </x14:sparkline>
            <x14:sparkline>
              <xm:f>Pressure!P293:AC293</xm:f>
              <xm:sqref>AG293</xm:sqref>
            </x14:sparkline>
            <x14:sparkline>
              <xm:f>Pressure!P294:AC294</xm:f>
              <xm:sqref>AG294</xm:sqref>
            </x14:sparkline>
            <x14:sparkline>
              <xm:f>Pressure!P295:AC295</xm:f>
              <xm:sqref>AG295</xm:sqref>
            </x14:sparkline>
            <x14:sparkline>
              <xm:f>Pressure!P296:AC296</xm:f>
              <xm:sqref>AG296</xm:sqref>
            </x14:sparkline>
            <x14:sparkline>
              <xm:f>Pressure!P297:AC297</xm:f>
              <xm:sqref>AG297</xm:sqref>
            </x14:sparkline>
            <x14:sparkline>
              <xm:f>Pressure!P298:AC298</xm:f>
              <xm:sqref>AG298</xm:sqref>
            </x14:sparkline>
            <x14:sparkline>
              <xm:f>Pressure!P299:AC299</xm:f>
              <xm:sqref>AG299</xm:sqref>
            </x14:sparkline>
            <x14:sparkline>
              <xm:f>Pressure!P300:AC300</xm:f>
              <xm:sqref>AG300</xm:sqref>
            </x14:sparkline>
            <x14:sparkline>
              <xm:f>Pressure!P301:AC301</xm:f>
              <xm:sqref>AG301</xm:sqref>
            </x14:sparkline>
            <x14:sparkline>
              <xm:f>Pressure!P302:AC302</xm:f>
              <xm:sqref>AG302</xm:sqref>
            </x14:sparkline>
            <x14:sparkline>
              <xm:f>Pressure!P303:AC303</xm:f>
              <xm:sqref>AG303</xm:sqref>
            </x14:sparkline>
            <x14:sparkline>
              <xm:f>Pressure!P304:AC304</xm:f>
              <xm:sqref>AG304</xm:sqref>
            </x14:sparkline>
            <x14:sparkline>
              <xm:f>Pressure!P305:AC305</xm:f>
              <xm:sqref>AG305</xm:sqref>
            </x14:sparkline>
            <x14:sparkline>
              <xm:f>Pressure!P306:AC306</xm:f>
              <xm:sqref>AG306</xm:sqref>
            </x14:sparkline>
            <x14:sparkline>
              <xm:f>Pressure!P307:AC307</xm:f>
              <xm:sqref>AG307</xm:sqref>
            </x14:sparkline>
            <x14:sparkline>
              <xm:f>Pressure!P308:AC308</xm:f>
              <xm:sqref>AG308</xm:sqref>
            </x14:sparkline>
            <x14:sparkline>
              <xm:f>Pressure!P309:AC309</xm:f>
              <xm:sqref>AG309</xm:sqref>
            </x14:sparkline>
            <x14:sparkline>
              <xm:f>Pressure!P310:AC310</xm:f>
              <xm:sqref>AG310</xm:sqref>
            </x14:sparkline>
            <x14:sparkline>
              <xm:f>Pressure!P311:AC311</xm:f>
              <xm:sqref>AG311</xm:sqref>
            </x14:sparkline>
            <x14:sparkline>
              <xm:f>Pressure!P312:AC312</xm:f>
              <xm:sqref>AG312</xm:sqref>
            </x14:sparkline>
            <x14:sparkline>
              <xm:f>Pressure!P313:AC313</xm:f>
              <xm:sqref>AG313</xm:sqref>
            </x14:sparkline>
            <x14:sparkline>
              <xm:f>Pressure!P314:AC314</xm:f>
              <xm:sqref>AG314</xm:sqref>
            </x14:sparkline>
            <x14:sparkline>
              <xm:f>Pressure!P315:AC315</xm:f>
              <xm:sqref>AG315</xm:sqref>
            </x14:sparkline>
            <x14:sparkline>
              <xm:f>Pressure!P316:AC316</xm:f>
              <xm:sqref>AG316</xm:sqref>
            </x14:sparkline>
            <x14:sparkline>
              <xm:f>Pressure!P317:AC317</xm:f>
              <xm:sqref>AG317</xm:sqref>
            </x14:sparkline>
            <x14:sparkline>
              <xm:f>Pressure!P318:AC318</xm:f>
              <xm:sqref>AG318</xm:sqref>
            </x14:sparkline>
            <x14:sparkline>
              <xm:f>Pressure!P319:AC319</xm:f>
              <xm:sqref>AG319</xm:sqref>
            </x14:sparkline>
            <x14:sparkline>
              <xm:f>Pressure!P320:AC320</xm:f>
              <xm:sqref>AG320</xm:sqref>
            </x14:sparkline>
            <x14:sparkline>
              <xm:f>Pressure!P321:AC321</xm:f>
              <xm:sqref>AG321</xm:sqref>
            </x14:sparkline>
            <x14:sparkline>
              <xm:f>Pressure!P322:AC322</xm:f>
              <xm:sqref>AG322</xm:sqref>
            </x14:sparkline>
            <x14:sparkline>
              <xm:f>Pressure!P323:AC323</xm:f>
              <xm:sqref>AG323</xm:sqref>
            </x14:sparkline>
            <x14:sparkline>
              <xm:f>Pressure!P324:AC324</xm:f>
              <xm:sqref>AG324</xm:sqref>
            </x14:sparkline>
            <x14:sparkline>
              <xm:f>Pressure!P325:AC325</xm:f>
              <xm:sqref>AG325</xm:sqref>
            </x14:sparkline>
            <x14:sparkline>
              <xm:f>Pressure!P326:AC326</xm:f>
              <xm:sqref>AG326</xm:sqref>
            </x14:sparkline>
            <x14:sparkline>
              <xm:f>Pressure!P327:AC327</xm:f>
              <xm:sqref>AG327</xm:sqref>
            </x14:sparkline>
            <x14:sparkline>
              <xm:f>Pressure!P328:AC328</xm:f>
              <xm:sqref>AG328</xm:sqref>
            </x14:sparkline>
            <x14:sparkline>
              <xm:f>Pressure!P329:AC329</xm:f>
              <xm:sqref>AG329</xm:sqref>
            </x14:sparkline>
            <x14:sparkline>
              <xm:f>Pressure!P330:AC330</xm:f>
              <xm:sqref>AG330</xm:sqref>
            </x14:sparkline>
            <x14:sparkline>
              <xm:f>Pressure!P331:AC331</xm:f>
              <xm:sqref>AG331</xm:sqref>
            </x14:sparkline>
            <x14:sparkline>
              <xm:f>Pressure!P332:AC332</xm:f>
              <xm:sqref>AG332</xm:sqref>
            </x14:sparkline>
            <x14:sparkline>
              <xm:f>Pressure!P333:AC333</xm:f>
              <xm:sqref>AG333</xm:sqref>
            </x14:sparkline>
            <x14:sparkline>
              <xm:f>Pressure!P334:AC334</xm:f>
              <xm:sqref>AG334</xm:sqref>
            </x14:sparkline>
            <x14:sparkline>
              <xm:f>Pressure!P335:AC335</xm:f>
              <xm:sqref>AG335</xm:sqref>
            </x14:sparkline>
            <x14:sparkline>
              <xm:f>Pressure!P336:AC336</xm:f>
              <xm:sqref>AG336</xm:sqref>
            </x14:sparkline>
            <x14:sparkline>
              <xm:f>Pressure!P337:AC337</xm:f>
              <xm:sqref>AG337</xm:sqref>
            </x14:sparkline>
            <x14:sparkline>
              <xm:f>Pressure!P338:AC338</xm:f>
              <xm:sqref>AG338</xm:sqref>
            </x14:sparkline>
            <x14:sparkline>
              <xm:f>Pressure!P339:AC339</xm:f>
              <xm:sqref>AG339</xm:sqref>
            </x14:sparkline>
            <x14:sparkline>
              <xm:f>Pressure!P340:AC340</xm:f>
              <xm:sqref>AG340</xm:sqref>
            </x14:sparkline>
            <x14:sparkline>
              <xm:f>Pressure!P341:AC341</xm:f>
              <xm:sqref>AG341</xm:sqref>
            </x14:sparkline>
            <x14:sparkline>
              <xm:f>Pressure!P342:AC342</xm:f>
              <xm:sqref>AG342</xm:sqref>
            </x14:sparkline>
            <x14:sparkline>
              <xm:f>Pressure!P343:AC343</xm:f>
              <xm:sqref>AG343</xm:sqref>
            </x14:sparkline>
            <x14:sparkline>
              <xm:f>Pressure!P344:AC344</xm:f>
              <xm:sqref>AG344</xm:sqref>
            </x14:sparkline>
            <x14:sparkline>
              <xm:f>Pressure!P345:AC345</xm:f>
              <xm:sqref>AG345</xm:sqref>
            </x14:sparkline>
            <x14:sparkline>
              <xm:f>Pressure!P346:AC346</xm:f>
              <xm:sqref>AG346</xm:sqref>
            </x14:sparkline>
            <x14:sparkline>
              <xm:f>Pressure!P347:AC347</xm:f>
              <xm:sqref>AG347</xm:sqref>
            </x14:sparkline>
            <x14:sparkline>
              <xm:f>Pressure!P348:AC348</xm:f>
              <xm:sqref>AG348</xm:sqref>
            </x14:sparkline>
            <x14:sparkline>
              <xm:f>Pressure!P349:AC349</xm:f>
              <xm:sqref>AG349</xm:sqref>
            </x14:sparkline>
            <x14:sparkline>
              <xm:f>Pressure!P350:AC350</xm:f>
              <xm:sqref>AG350</xm:sqref>
            </x14:sparkline>
            <x14:sparkline>
              <xm:f>Pressure!P351:AC351</xm:f>
              <xm:sqref>AG351</xm:sqref>
            </x14:sparkline>
            <x14:sparkline>
              <xm:f>Pressure!P352:AC352</xm:f>
              <xm:sqref>AG352</xm:sqref>
            </x14:sparkline>
            <x14:sparkline>
              <xm:f>Pressure!P353:AC353</xm:f>
              <xm:sqref>AG353</xm:sqref>
            </x14:sparkline>
            <x14:sparkline>
              <xm:f>Pressure!P354:AC354</xm:f>
              <xm:sqref>AG354</xm:sqref>
            </x14:sparkline>
            <x14:sparkline>
              <xm:f>Pressure!P355:AC355</xm:f>
              <xm:sqref>AG355</xm:sqref>
            </x14:sparkline>
            <x14:sparkline>
              <xm:f>Pressure!P356:AC356</xm:f>
              <xm:sqref>AG356</xm:sqref>
            </x14:sparkline>
            <x14:sparkline>
              <xm:f>Pressure!P357:AC357</xm:f>
              <xm:sqref>AG357</xm:sqref>
            </x14:sparkline>
            <x14:sparkline>
              <xm:f>Pressure!P358:AC358</xm:f>
              <xm:sqref>AG358</xm:sqref>
            </x14:sparkline>
            <x14:sparkline>
              <xm:f>Pressure!P359:AC359</xm:f>
              <xm:sqref>AG359</xm:sqref>
            </x14:sparkline>
            <x14:sparkline>
              <xm:f>Pressure!P360:AC360</xm:f>
              <xm:sqref>AG360</xm:sqref>
            </x14:sparkline>
            <x14:sparkline>
              <xm:f>Pressure!P361:AC361</xm:f>
              <xm:sqref>AG361</xm:sqref>
            </x14:sparkline>
            <x14:sparkline>
              <xm:f>Pressure!P362:AC362</xm:f>
              <xm:sqref>AG362</xm:sqref>
            </x14:sparkline>
            <x14:sparkline>
              <xm:f>Pressure!P363:AC363</xm:f>
              <xm:sqref>AG363</xm:sqref>
            </x14:sparkline>
            <x14:sparkline>
              <xm:f>Pressure!P364:AC364</xm:f>
              <xm:sqref>AG364</xm:sqref>
            </x14:sparkline>
            <x14:sparkline>
              <xm:f>Pressure!P365:AC365</xm:f>
              <xm:sqref>AG365</xm:sqref>
            </x14:sparkline>
            <x14:sparkline>
              <xm:f>Pressure!P366:AC366</xm:f>
              <xm:sqref>AG366</xm:sqref>
            </x14:sparkline>
            <x14:sparkline>
              <xm:f>Pressure!P367:AC367</xm:f>
              <xm:sqref>AG367</xm:sqref>
            </x14:sparkline>
            <x14:sparkline>
              <xm:f>Pressure!P368:AC368</xm:f>
              <xm:sqref>AG368</xm:sqref>
            </x14:sparkline>
            <x14:sparkline>
              <xm:f>Pressure!P369:AC369</xm:f>
              <xm:sqref>AG369</xm:sqref>
            </x14:sparkline>
            <x14:sparkline>
              <xm:f>Pressure!P370:AC370</xm:f>
              <xm:sqref>AG370</xm:sqref>
            </x14:sparkline>
            <x14:sparkline>
              <xm:f>Pressure!P371:AC371</xm:f>
              <xm:sqref>AG371</xm:sqref>
            </x14:sparkline>
            <x14:sparkline>
              <xm:f>Pressure!P372:AC372</xm:f>
              <xm:sqref>AG372</xm:sqref>
            </x14:sparkline>
            <x14:sparkline>
              <xm:f>Pressure!P373:AC373</xm:f>
              <xm:sqref>AG373</xm:sqref>
            </x14:sparkline>
            <x14:sparkline>
              <xm:f>Pressure!P374:AC374</xm:f>
              <xm:sqref>AG374</xm:sqref>
            </x14:sparkline>
            <x14:sparkline>
              <xm:f>Pressure!P375:AC375</xm:f>
              <xm:sqref>AG375</xm:sqref>
            </x14:sparkline>
            <x14:sparkline>
              <xm:f>Pressure!P376:AC376</xm:f>
              <xm:sqref>AG376</xm:sqref>
            </x14:sparkline>
            <x14:sparkline>
              <xm:f>Pressure!P377:AC377</xm:f>
              <xm:sqref>AG377</xm:sqref>
            </x14:sparkline>
            <x14:sparkline>
              <xm:f>Pressure!P378:AC378</xm:f>
              <xm:sqref>AG378</xm:sqref>
            </x14:sparkline>
            <x14:sparkline>
              <xm:f>Pressure!P379:AC379</xm:f>
              <xm:sqref>AG379</xm:sqref>
            </x14:sparkline>
            <x14:sparkline>
              <xm:f>Pressure!P380:AC380</xm:f>
              <xm:sqref>AG380</xm:sqref>
            </x14:sparkline>
            <x14:sparkline>
              <xm:f>Pressure!P381:AC381</xm:f>
              <xm:sqref>AG381</xm:sqref>
            </x14:sparkline>
            <x14:sparkline>
              <xm:f>Pressure!P382:AC382</xm:f>
              <xm:sqref>AG382</xm:sqref>
            </x14:sparkline>
            <x14:sparkline>
              <xm:f>Pressure!P383:AC383</xm:f>
              <xm:sqref>AG383</xm:sqref>
            </x14:sparkline>
            <x14:sparkline>
              <xm:f>Pressure!P384:AC384</xm:f>
              <xm:sqref>AG384</xm:sqref>
            </x14:sparkline>
            <x14:sparkline>
              <xm:f>Pressure!P385:AC385</xm:f>
              <xm:sqref>AG385</xm:sqref>
            </x14:sparkline>
            <x14:sparkline>
              <xm:f>Pressure!P386:AC386</xm:f>
              <xm:sqref>AG386</xm:sqref>
            </x14:sparkline>
            <x14:sparkline>
              <xm:f>Pressure!P387:AC387</xm:f>
              <xm:sqref>AG387</xm:sqref>
            </x14:sparkline>
            <x14:sparkline>
              <xm:f>Pressure!P388:AC388</xm:f>
              <xm:sqref>AG388</xm:sqref>
            </x14:sparkline>
            <x14:sparkline>
              <xm:f>Pressure!P389:AC389</xm:f>
              <xm:sqref>AG389</xm:sqref>
            </x14:sparkline>
            <x14:sparkline>
              <xm:f>Pressure!P390:AC390</xm:f>
              <xm:sqref>AG390</xm:sqref>
            </x14:sparkline>
            <x14:sparkline>
              <xm:f>Pressure!P391:AC391</xm:f>
              <xm:sqref>AG391</xm:sqref>
            </x14:sparkline>
            <x14:sparkline>
              <xm:f>Pressure!P392:AC392</xm:f>
              <xm:sqref>AG392</xm:sqref>
            </x14:sparkline>
            <x14:sparkline>
              <xm:f>Pressure!P393:AC393</xm:f>
              <xm:sqref>AG393</xm:sqref>
            </x14:sparkline>
            <x14:sparkline>
              <xm:f>Pressure!P394:AC394</xm:f>
              <xm:sqref>AG394</xm:sqref>
            </x14:sparkline>
            <x14:sparkline>
              <xm:f>Pressure!P395:AC395</xm:f>
              <xm:sqref>AG395</xm:sqref>
            </x14:sparkline>
            <x14:sparkline>
              <xm:f>Pressure!P396:AC396</xm:f>
              <xm:sqref>AG396</xm:sqref>
            </x14:sparkline>
            <x14:sparkline>
              <xm:f>Pressure!P397:AC397</xm:f>
              <xm:sqref>AG397</xm:sqref>
            </x14:sparkline>
            <x14:sparkline>
              <xm:f>Pressure!P398:AC398</xm:f>
              <xm:sqref>AG398</xm:sqref>
            </x14:sparkline>
            <x14:sparkline>
              <xm:f>Pressure!P399:AC399</xm:f>
              <xm:sqref>AG399</xm:sqref>
            </x14:sparkline>
            <x14:sparkline>
              <xm:f>Pressure!P400:AC400</xm:f>
              <xm:sqref>AG400</xm:sqref>
            </x14:sparkline>
            <x14:sparkline>
              <xm:f>Pressure!P401:AC401</xm:f>
              <xm:sqref>AG401</xm:sqref>
            </x14:sparkline>
            <x14:sparkline>
              <xm:f>Pressure!P402:AC402</xm:f>
              <xm:sqref>AG402</xm:sqref>
            </x14:sparkline>
            <x14:sparkline>
              <xm:f>Pressure!P403:AC403</xm:f>
              <xm:sqref>AG403</xm:sqref>
            </x14:sparkline>
            <x14:sparkline>
              <xm:f>Pressure!P404:AC404</xm:f>
              <xm:sqref>AG404</xm:sqref>
            </x14:sparkline>
            <x14:sparkline>
              <xm:f>Pressure!P405:AC405</xm:f>
              <xm:sqref>AG405</xm:sqref>
            </x14:sparkline>
            <x14:sparkline>
              <xm:f>Pressure!P406:AC406</xm:f>
              <xm:sqref>AG406</xm:sqref>
            </x14:sparkline>
            <x14:sparkline>
              <xm:f>Pressure!P407:AC407</xm:f>
              <xm:sqref>AG407</xm:sqref>
            </x14:sparkline>
            <x14:sparkline>
              <xm:f>Pressure!P408:AC408</xm:f>
              <xm:sqref>AG408</xm:sqref>
            </x14:sparkline>
            <x14:sparkline>
              <xm:f>Pressure!P409:AC409</xm:f>
              <xm:sqref>AG409</xm:sqref>
            </x14:sparkline>
            <x14:sparkline>
              <xm:f>Pressure!P410:AC410</xm:f>
              <xm:sqref>AG410</xm:sqref>
            </x14:sparkline>
            <x14:sparkline>
              <xm:f>Pressure!P411:AC411</xm:f>
              <xm:sqref>AG411</xm:sqref>
            </x14:sparkline>
            <x14:sparkline>
              <xm:f>Pressure!P412:AC412</xm:f>
              <xm:sqref>AG412</xm:sqref>
            </x14:sparkline>
            <x14:sparkline>
              <xm:f>Pressure!P413:AC413</xm:f>
              <xm:sqref>AG413</xm:sqref>
            </x14:sparkline>
            <x14:sparkline>
              <xm:f>Pressure!P414:AC414</xm:f>
              <xm:sqref>AG414</xm:sqref>
            </x14:sparkline>
            <x14:sparkline>
              <xm:f>Pressure!P415:AC415</xm:f>
              <xm:sqref>AG415</xm:sqref>
            </x14:sparkline>
            <x14:sparkline>
              <xm:f>Pressure!P416:AC416</xm:f>
              <xm:sqref>AG416</xm:sqref>
            </x14:sparkline>
            <x14:sparkline>
              <xm:f>Pressure!P417:AC417</xm:f>
              <xm:sqref>AG417</xm:sqref>
            </x14:sparkline>
            <x14:sparkline>
              <xm:f>Pressure!P418:AC418</xm:f>
              <xm:sqref>AG418</xm:sqref>
            </x14:sparkline>
            <x14:sparkline>
              <xm:f>Pressure!P419:AC419</xm:f>
              <xm:sqref>AG419</xm:sqref>
            </x14:sparkline>
            <x14:sparkline>
              <xm:f>Pressure!P420:AC420</xm:f>
              <xm:sqref>AG420</xm:sqref>
            </x14:sparkline>
            <x14:sparkline>
              <xm:f>Pressure!P421:AC421</xm:f>
              <xm:sqref>AG421</xm:sqref>
            </x14:sparkline>
            <x14:sparkline>
              <xm:f>Pressure!P422:AC422</xm:f>
              <xm:sqref>AG422</xm:sqref>
            </x14:sparkline>
            <x14:sparkline>
              <xm:f>Pressure!P423:AC423</xm:f>
              <xm:sqref>AG423</xm:sqref>
            </x14:sparkline>
            <x14:sparkline>
              <xm:f>Pressure!P424:AC424</xm:f>
              <xm:sqref>AG424</xm:sqref>
            </x14:sparkline>
            <x14:sparkline>
              <xm:f>Pressure!P425:AC425</xm:f>
              <xm:sqref>AG425</xm:sqref>
            </x14:sparkline>
            <x14:sparkline>
              <xm:f>Pressure!P426:AC426</xm:f>
              <xm:sqref>AG426</xm:sqref>
            </x14:sparkline>
            <x14:sparkline>
              <xm:f>Pressure!P427:AC427</xm:f>
              <xm:sqref>AG427</xm:sqref>
            </x14:sparkline>
            <x14:sparkline>
              <xm:f>Pressure!P428:AC428</xm:f>
              <xm:sqref>AG428</xm:sqref>
            </x14:sparkline>
            <x14:sparkline>
              <xm:f>Pressure!P429:AC429</xm:f>
              <xm:sqref>AG429</xm:sqref>
            </x14:sparkline>
            <x14:sparkline>
              <xm:f>Pressure!P430:AC430</xm:f>
              <xm:sqref>AG430</xm:sqref>
            </x14:sparkline>
            <x14:sparkline>
              <xm:f>Pressure!P431:AC431</xm:f>
              <xm:sqref>AG431</xm:sqref>
            </x14:sparkline>
            <x14:sparkline>
              <xm:f>Pressure!P432:AC432</xm:f>
              <xm:sqref>AG432</xm:sqref>
            </x14:sparkline>
            <x14:sparkline>
              <xm:f>Pressure!P433:AC433</xm:f>
              <xm:sqref>AG433</xm:sqref>
            </x14:sparkline>
            <x14:sparkline>
              <xm:f>Pressure!P434:AC434</xm:f>
              <xm:sqref>AG434</xm:sqref>
            </x14:sparkline>
            <x14:sparkline>
              <xm:f>Pressure!P435:AC435</xm:f>
              <xm:sqref>AG435</xm:sqref>
            </x14:sparkline>
            <x14:sparkline>
              <xm:f>Pressure!P436:AC436</xm:f>
              <xm:sqref>AG436</xm:sqref>
            </x14:sparkline>
            <x14:sparkline>
              <xm:f>Pressure!P437:AC437</xm:f>
              <xm:sqref>AG437</xm:sqref>
            </x14:sparkline>
            <x14:sparkline>
              <xm:f>Pressure!P438:AC438</xm:f>
              <xm:sqref>AG438</xm:sqref>
            </x14:sparkline>
            <x14:sparkline>
              <xm:f>Pressure!P439:AC439</xm:f>
              <xm:sqref>AG439</xm:sqref>
            </x14:sparkline>
            <x14:sparkline>
              <xm:f>Pressure!P440:AC440</xm:f>
              <xm:sqref>AG440</xm:sqref>
            </x14:sparkline>
            <x14:sparkline>
              <xm:f>Pressure!P441:AC441</xm:f>
              <xm:sqref>AG441</xm:sqref>
            </x14:sparkline>
            <x14:sparkline>
              <xm:f>Pressure!P442:AC442</xm:f>
              <xm:sqref>AG442</xm:sqref>
            </x14:sparkline>
            <x14:sparkline>
              <xm:f>Pressure!P443:AC443</xm:f>
              <xm:sqref>AG443</xm:sqref>
            </x14:sparkline>
            <x14:sparkline>
              <xm:f>Pressure!P444:AC444</xm:f>
              <xm:sqref>AG444</xm:sqref>
            </x14:sparkline>
            <x14:sparkline>
              <xm:f>Pressure!P445:AC445</xm:f>
              <xm:sqref>AG445</xm:sqref>
            </x14:sparkline>
            <x14:sparkline>
              <xm:f>Pressure!P446:AC446</xm:f>
              <xm:sqref>AG446</xm:sqref>
            </x14:sparkline>
            <x14:sparkline>
              <xm:f>Pressure!P447:AC447</xm:f>
              <xm:sqref>AG447</xm:sqref>
            </x14:sparkline>
            <x14:sparkline>
              <xm:f>Pressure!P448:AC448</xm:f>
              <xm:sqref>AG448</xm:sqref>
            </x14:sparkline>
            <x14:sparkline>
              <xm:f>Pressure!P449:AC449</xm:f>
              <xm:sqref>AG449</xm:sqref>
            </x14:sparkline>
            <x14:sparkline>
              <xm:f>Pressure!P450:AC450</xm:f>
              <xm:sqref>AG450</xm:sqref>
            </x14:sparkline>
            <x14:sparkline>
              <xm:f>Pressure!P451:AC451</xm:f>
              <xm:sqref>AG451</xm:sqref>
            </x14:sparkline>
            <x14:sparkline>
              <xm:f>Pressure!P452:AC452</xm:f>
              <xm:sqref>AG452</xm:sqref>
            </x14:sparkline>
            <x14:sparkline>
              <xm:f>Pressure!P453:AC453</xm:f>
              <xm:sqref>AG453</xm:sqref>
            </x14:sparkline>
            <x14:sparkline>
              <xm:f>Pressure!P454:AC454</xm:f>
              <xm:sqref>AG454</xm:sqref>
            </x14:sparkline>
            <x14:sparkline>
              <xm:f>Pressure!P455:AC455</xm:f>
              <xm:sqref>AG455</xm:sqref>
            </x14:sparkline>
            <x14:sparkline>
              <xm:f>Pressure!P456:AC456</xm:f>
              <xm:sqref>AG456</xm:sqref>
            </x14:sparkline>
            <x14:sparkline>
              <xm:f>Pressure!P457:AC457</xm:f>
              <xm:sqref>AG457</xm:sqref>
            </x14:sparkline>
            <x14:sparkline>
              <xm:f>Pressure!P458:AC458</xm:f>
              <xm:sqref>AG458</xm:sqref>
            </x14:sparkline>
            <x14:sparkline>
              <xm:f>Pressure!P459:AC459</xm:f>
              <xm:sqref>AG459</xm:sqref>
            </x14:sparkline>
            <x14:sparkline>
              <xm:f>Pressure!P460:AC460</xm:f>
              <xm:sqref>AG460</xm:sqref>
            </x14:sparkline>
            <x14:sparkline>
              <xm:f>Pressure!P461:AC461</xm:f>
              <xm:sqref>AG461</xm:sqref>
            </x14:sparkline>
            <x14:sparkline>
              <xm:f>Pressure!P462:AC462</xm:f>
              <xm:sqref>AG462</xm:sqref>
            </x14:sparkline>
            <x14:sparkline>
              <xm:f>Pressure!P463:AC463</xm:f>
              <xm:sqref>AG463</xm:sqref>
            </x14:sparkline>
            <x14:sparkline>
              <xm:f>Pressure!P464:AC464</xm:f>
              <xm:sqref>AG464</xm:sqref>
            </x14:sparkline>
            <x14:sparkline>
              <xm:f>Pressure!P465:AC465</xm:f>
              <xm:sqref>AG465</xm:sqref>
            </x14:sparkline>
            <x14:sparkline>
              <xm:f>Pressure!P466:AC466</xm:f>
              <xm:sqref>AG466</xm:sqref>
            </x14:sparkline>
            <x14:sparkline>
              <xm:f>Pressure!P467:AC467</xm:f>
              <xm:sqref>AG467</xm:sqref>
            </x14:sparkline>
            <x14:sparkline>
              <xm:f>Pressure!P468:AC468</xm:f>
              <xm:sqref>AG468</xm:sqref>
            </x14:sparkline>
            <x14:sparkline>
              <xm:f>Pressure!P469:AC469</xm:f>
              <xm:sqref>AG469</xm:sqref>
            </x14:sparkline>
            <x14:sparkline>
              <xm:f>Pressure!P470:AC470</xm:f>
              <xm:sqref>AG470</xm:sqref>
            </x14:sparkline>
            <x14:sparkline>
              <xm:f>Pressure!P471:AC471</xm:f>
              <xm:sqref>AG471</xm:sqref>
            </x14:sparkline>
            <x14:sparkline>
              <xm:f>Pressure!P472:AC472</xm:f>
              <xm:sqref>AG472</xm:sqref>
            </x14:sparkline>
            <x14:sparkline>
              <xm:f>Pressure!P473:AC473</xm:f>
              <xm:sqref>AG473</xm:sqref>
            </x14:sparkline>
            <x14:sparkline>
              <xm:f>Pressure!P474:AC474</xm:f>
              <xm:sqref>AG474</xm:sqref>
            </x14:sparkline>
            <x14:sparkline>
              <xm:f>Pressure!P475:AC475</xm:f>
              <xm:sqref>AG475</xm:sqref>
            </x14:sparkline>
            <x14:sparkline>
              <xm:f>Pressure!P476:AC476</xm:f>
              <xm:sqref>AG476</xm:sqref>
            </x14:sparkline>
            <x14:sparkline>
              <xm:f>Pressure!P477:AC477</xm:f>
              <xm:sqref>AG477</xm:sqref>
            </x14:sparkline>
            <x14:sparkline>
              <xm:f>Pressure!P478:AC478</xm:f>
              <xm:sqref>AG478</xm:sqref>
            </x14:sparkline>
            <x14:sparkline>
              <xm:f>Pressure!P479:AC479</xm:f>
              <xm:sqref>AG479</xm:sqref>
            </x14:sparkline>
            <x14:sparkline>
              <xm:f>Pressure!P480:AC480</xm:f>
              <xm:sqref>AG480</xm:sqref>
            </x14:sparkline>
            <x14:sparkline>
              <xm:f>Pressure!P481:AC481</xm:f>
              <xm:sqref>AG481</xm:sqref>
            </x14:sparkline>
            <x14:sparkline>
              <xm:f>Pressure!P482:AC482</xm:f>
              <xm:sqref>AG482</xm:sqref>
            </x14:sparkline>
            <x14:sparkline>
              <xm:f>Pressure!P483:AC483</xm:f>
              <xm:sqref>AG483</xm:sqref>
            </x14:sparkline>
            <x14:sparkline>
              <xm:f>Pressure!P484:AC484</xm:f>
              <xm:sqref>AG484</xm:sqref>
            </x14:sparkline>
            <x14:sparkline>
              <xm:f>Pressure!P485:AC485</xm:f>
              <xm:sqref>AG485</xm:sqref>
            </x14:sparkline>
            <x14:sparkline>
              <xm:f>Pressure!P486:AC486</xm:f>
              <xm:sqref>AG486</xm:sqref>
            </x14:sparkline>
            <x14:sparkline>
              <xm:f>Pressure!P487:AC487</xm:f>
              <xm:sqref>AG487</xm:sqref>
            </x14:sparkline>
            <x14:sparkline>
              <xm:f>Pressure!P488:AC488</xm:f>
              <xm:sqref>AG488</xm:sqref>
            </x14:sparkline>
            <x14:sparkline>
              <xm:f>Pressure!P489:AC489</xm:f>
              <xm:sqref>AG489</xm:sqref>
            </x14:sparkline>
            <x14:sparkline>
              <xm:f>Pressure!P490:AC490</xm:f>
              <xm:sqref>AG490</xm:sqref>
            </x14:sparkline>
            <x14:sparkline>
              <xm:f>Pressure!P491:AC491</xm:f>
              <xm:sqref>AG491</xm:sqref>
            </x14:sparkline>
            <x14:sparkline>
              <xm:f>Pressure!P492:AC492</xm:f>
              <xm:sqref>AG492</xm:sqref>
            </x14:sparkline>
            <x14:sparkline>
              <xm:f>Pressure!P493:AC493</xm:f>
              <xm:sqref>AG493</xm:sqref>
            </x14:sparkline>
            <x14:sparkline>
              <xm:f>Pressure!P494:AC494</xm:f>
              <xm:sqref>AG494</xm:sqref>
            </x14:sparkline>
            <x14:sparkline>
              <xm:f>Pressure!P495:AC495</xm:f>
              <xm:sqref>AG495</xm:sqref>
            </x14:sparkline>
            <x14:sparkline>
              <xm:f>Pressure!P496:AC496</xm:f>
              <xm:sqref>AG496</xm:sqref>
            </x14:sparkline>
            <x14:sparkline>
              <xm:f>Pressure!P497:AC497</xm:f>
              <xm:sqref>AG497</xm:sqref>
            </x14:sparkline>
            <x14:sparkline>
              <xm:f>Pressure!P498:AC498</xm:f>
              <xm:sqref>AG498</xm:sqref>
            </x14:sparkline>
            <x14:sparkline>
              <xm:f>Pressure!P499:AC499</xm:f>
              <xm:sqref>AG499</xm:sqref>
            </x14:sparkline>
            <x14:sparkline>
              <xm:f>Pressure!P500:AC500</xm:f>
              <xm:sqref>AG500</xm:sqref>
            </x14:sparkline>
            <x14:sparkline>
              <xm:f>Pressure!P501:AC501</xm:f>
              <xm:sqref>AG501</xm:sqref>
            </x14:sparkline>
            <x14:sparkline>
              <xm:f>Pressure!P502:AC502</xm:f>
              <xm:sqref>AG502</xm:sqref>
            </x14:sparkline>
            <x14:sparkline>
              <xm:f>Pressure!P503:AC503</xm:f>
              <xm:sqref>AG503</xm:sqref>
            </x14:sparkline>
            <x14:sparkline>
              <xm:f>Pressure!P504:AC504</xm:f>
              <xm:sqref>AG504</xm:sqref>
            </x14:sparkline>
            <x14:sparkline>
              <xm:f>Pressure!P505:AC505</xm:f>
              <xm:sqref>AG505</xm:sqref>
            </x14:sparkline>
            <x14:sparkline>
              <xm:f>Pressure!P506:AC506</xm:f>
              <xm:sqref>AG506</xm:sqref>
            </x14:sparkline>
            <x14:sparkline>
              <xm:f>Pressure!P507:AC507</xm:f>
              <xm:sqref>AG507</xm:sqref>
            </x14:sparkline>
            <x14:sparkline>
              <xm:f>Pressure!P508:AC508</xm:f>
              <xm:sqref>AG508</xm:sqref>
            </x14:sparkline>
            <x14:sparkline>
              <xm:f>Pressure!P509:AC509</xm:f>
              <xm:sqref>AG509</xm:sqref>
            </x14:sparkline>
            <x14:sparkline>
              <xm:f>Pressure!P510:AC510</xm:f>
              <xm:sqref>AG510</xm:sqref>
            </x14:sparkline>
            <x14:sparkline>
              <xm:f>Pressure!P511:AC511</xm:f>
              <xm:sqref>AG511</xm:sqref>
            </x14:sparkline>
            <x14:sparkline>
              <xm:f>Pressure!P512:AC512</xm:f>
              <xm:sqref>AG512</xm:sqref>
            </x14:sparkline>
            <x14:sparkline>
              <xm:f>Pressure!P513:AC513</xm:f>
              <xm:sqref>AG513</xm:sqref>
            </x14:sparkline>
            <x14:sparkline>
              <xm:f>Pressure!P514:AC514</xm:f>
              <xm:sqref>AG514</xm:sqref>
            </x14:sparkline>
            <x14:sparkline>
              <xm:f>Pressure!P515:AC515</xm:f>
              <xm:sqref>AG515</xm:sqref>
            </x14:sparkline>
            <x14:sparkline>
              <xm:f>Pressure!P516:AC516</xm:f>
              <xm:sqref>AG516</xm:sqref>
            </x14:sparkline>
            <x14:sparkline>
              <xm:f>Pressure!P517:AC517</xm:f>
              <xm:sqref>AG517</xm:sqref>
            </x14:sparkline>
            <x14:sparkline>
              <xm:f>Pressure!P518:AC518</xm:f>
              <xm:sqref>AG518</xm:sqref>
            </x14:sparkline>
            <x14:sparkline>
              <xm:f>Pressure!P519:AC519</xm:f>
              <xm:sqref>AG519</xm:sqref>
            </x14:sparkline>
            <x14:sparkline>
              <xm:f>Pressure!P520:AC520</xm:f>
              <xm:sqref>AG520</xm:sqref>
            </x14:sparkline>
            <x14:sparkline>
              <xm:f>Pressure!P521:AC521</xm:f>
              <xm:sqref>AG521</xm:sqref>
            </x14:sparkline>
            <x14:sparkline>
              <xm:f>Pressure!P522:AC522</xm:f>
              <xm:sqref>AG522</xm:sqref>
            </x14:sparkline>
            <x14:sparkline>
              <xm:f>Pressure!P523:AC523</xm:f>
              <xm:sqref>AG523</xm:sqref>
            </x14:sparkline>
            <x14:sparkline>
              <xm:f>Pressure!P524:AC524</xm:f>
              <xm:sqref>AG524</xm:sqref>
            </x14:sparkline>
            <x14:sparkline>
              <xm:f>Pressure!P525:AC525</xm:f>
              <xm:sqref>AG525</xm:sqref>
            </x14:sparkline>
            <x14:sparkline>
              <xm:f>Pressure!P526:AC526</xm:f>
              <xm:sqref>AG526</xm:sqref>
            </x14:sparkline>
            <x14:sparkline>
              <xm:f>Pressure!P527:AC527</xm:f>
              <xm:sqref>AG527</xm:sqref>
            </x14:sparkline>
            <x14:sparkline>
              <xm:f>Pressure!P528:AC528</xm:f>
              <xm:sqref>AG528</xm:sqref>
            </x14:sparkline>
            <x14:sparkline>
              <xm:f>Pressure!P529:AC529</xm:f>
              <xm:sqref>AG529</xm:sqref>
            </x14:sparkline>
            <x14:sparkline>
              <xm:f>Pressure!P530:AC530</xm:f>
              <xm:sqref>AG530</xm:sqref>
            </x14:sparkline>
            <x14:sparkline>
              <xm:f>Pressure!P531:AC531</xm:f>
              <xm:sqref>AG531</xm:sqref>
            </x14:sparkline>
            <x14:sparkline>
              <xm:f>Pressure!P532:AC532</xm:f>
              <xm:sqref>AG532</xm:sqref>
            </x14:sparkline>
            <x14:sparkline>
              <xm:f>Pressure!P533:AC533</xm:f>
              <xm:sqref>AG533</xm:sqref>
            </x14:sparkline>
            <x14:sparkline>
              <xm:f>Pressure!P534:AC534</xm:f>
              <xm:sqref>AG534</xm:sqref>
            </x14:sparkline>
            <x14:sparkline>
              <xm:f>Pressure!P535:AC535</xm:f>
              <xm:sqref>AG535</xm:sqref>
            </x14:sparkline>
            <x14:sparkline>
              <xm:f>Pressure!P536:AC536</xm:f>
              <xm:sqref>AG536</xm:sqref>
            </x14:sparkline>
            <x14:sparkline>
              <xm:f>Pressure!P537:AC537</xm:f>
              <xm:sqref>AG537</xm:sqref>
            </x14:sparkline>
            <x14:sparkline>
              <xm:f>Pressure!P538:AC538</xm:f>
              <xm:sqref>AG538</xm:sqref>
            </x14:sparkline>
            <x14:sparkline>
              <xm:f>Pressure!P539:AC539</xm:f>
              <xm:sqref>AG539</xm:sqref>
            </x14:sparkline>
            <x14:sparkline>
              <xm:f>Pressure!P540:AC540</xm:f>
              <xm:sqref>AG540</xm:sqref>
            </x14:sparkline>
            <x14:sparkline>
              <xm:f>Pressure!P541:AC541</xm:f>
              <xm:sqref>AG541</xm:sqref>
            </x14:sparkline>
            <x14:sparkline>
              <xm:f>Pressure!P542:AC542</xm:f>
              <xm:sqref>AG542</xm:sqref>
            </x14:sparkline>
            <x14:sparkline>
              <xm:f>Pressure!P543:AC543</xm:f>
              <xm:sqref>AG543</xm:sqref>
            </x14:sparkline>
            <x14:sparkline>
              <xm:f>Pressure!P544:AC544</xm:f>
              <xm:sqref>AG544</xm:sqref>
            </x14:sparkline>
            <x14:sparkline>
              <xm:f>Pressure!P545:AC545</xm:f>
              <xm:sqref>AG545</xm:sqref>
            </x14:sparkline>
            <x14:sparkline>
              <xm:f>Pressure!P546:AC546</xm:f>
              <xm:sqref>AG546</xm:sqref>
            </x14:sparkline>
            <x14:sparkline>
              <xm:f>Pressure!P547:AC547</xm:f>
              <xm:sqref>AG547</xm:sqref>
            </x14:sparkline>
            <x14:sparkline>
              <xm:f>Pressure!P548:AC548</xm:f>
              <xm:sqref>AG548</xm:sqref>
            </x14:sparkline>
            <x14:sparkline>
              <xm:f>Pressure!P549:AC549</xm:f>
              <xm:sqref>AG549</xm:sqref>
            </x14:sparkline>
            <x14:sparkline>
              <xm:f>Pressure!P550:AC550</xm:f>
              <xm:sqref>AG550</xm:sqref>
            </x14:sparkline>
            <x14:sparkline>
              <xm:f>Pressure!P551:AC551</xm:f>
              <xm:sqref>AG551</xm:sqref>
            </x14:sparkline>
            <x14:sparkline>
              <xm:f>Pressure!P552:AC552</xm:f>
              <xm:sqref>AG552</xm:sqref>
            </x14:sparkline>
            <x14:sparkline>
              <xm:f>Pressure!P553:AC553</xm:f>
              <xm:sqref>AG553</xm:sqref>
            </x14:sparkline>
            <x14:sparkline>
              <xm:f>Pressure!P554:AC554</xm:f>
              <xm:sqref>AG554</xm:sqref>
            </x14:sparkline>
            <x14:sparkline>
              <xm:f>Pressure!P555:AC555</xm:f>
              <xm:sqref>AG555</xm:sqref>
            </x14:sparkline>
            <x14:sparkline>
              <xm:f>Pressure!P556:AC556</xm:f>
              <xm:sqref>AG556</xm:sqref>
            </x14:sparkline>
            <x14:sparkline>
              <xm:f>Pressure!P557:AC557</xm:f>
              <xm:sqref>AG557</xm:sqref>
            </x14:sparkline>
            <x14:sparkline>
              <xm:f>Pressure!P558:AC558</xm:f>
              <xm:sqref>AG558</xm:sqref>
            </x14:sparkline>
            <x14:sparkline>
              <xm:f>Pressure!P559:AC559</xm:f>
              <xm:sqref>AG559</xm:sqref>
            </x14:sparkline>
            <x14:sparkline>
              <xm:f>Pressure!P560:AC560</xm:f>
              <xm:sqref>AG560</xm:sqref>
            </x14:sparkline>
            <x14:sparkline>
              <xm:f>Pressure!P561:AC561</xm:f>
              <xm:sqref>AG561</xm:sqref>
            </x14:sparkline>
            <x14:sparkline>
              <xm:f>Pressure!P562:AC562</xm:f>
              <xm:sqref>AG562</xm:sqref>
            </x14:sparkline>
            <x14:sparkline>
              <xm:f>Pressure!P563:AC563</xm:f>
              <xm:sqref>AG563</xm:sqref>
            </x14:sparkline>
            <x14:sparkline>
              <xm:f>Pressure!P564:AC564</xm:f>
              <xm:sqref>AG564</xm:sqref>
            </x14:sparkline>
            <x14:sparkline>
              <xm:f>Pressure!P565:AC565</xm:f>
              <xm:sqref>AG565</xm:sqref>
            </x14:sparkline>
            <x14:sparkline>
              <xm:f>Pressure!P566:AC566</xm:f>
              <xm:sqref>AG566</xm:sqref>
            </x14:sparkline>
            <x14:sparkline>
              <xm:f>Pressure!P567:AC567</xm:f>
              <xm:sqref>AG567</xm:sqref>
            </x14:sparkline>
            <x14:sparkline>
              <xm:f>Pressure!P568:AC568</xm:f>
              <xm:sqref>AG568</xm:sqref>
            </x14:sparkline>
            <x14:sparkline>
              <xm:f>Pressure!P569:AC569</xm:f>
              <xm:sqref>AG569</xm:sqref>
            </x14:sparkline>
            <x14:sparkline>
              <xm:f>Pressure!P570:AC570</xm:f>
              <xm:sqref>AG570</xm:sqref>
            </x14:sparkline>
            <x14:sparkline>
              <xm:f>Pressure!P571:AC571</xm:f>
              <xm:sqref>AG571</xm:sqref>
            </x14:sparkline>
            <x14:sparkline>
              <xm:f>Pressure!P572:AC572</xm:f>
              <xm:sqref>AG572</xm:sqref>
            </x14:sparkline>
            <x14:sparkline>
              <xm:f>Pressure!P573:AC573</xm:f>
              <xm:sqref>AG573</xm:sqref>
            </x14:sparkline>
            <x14:sparkline>
              <xm:f>Pressure!P574:AC574</xm:f>
              <xm:sqref>AG574</xm:sqref>
            </x14:sparkline>
            <x14:sparkline>
              <xm:f>Pressure!P575:AC575</xm:f>
              <xm:sqref>AG575</xm:sqref>
            </x14:sparkline>
            <x14:sparkline>
              <xm:f>Pressure!P576:AC576</xm:f>
              <xm:sqref>AG576</xm:sqref>
            </x14:sparkline>
            <x14:sparkline>
              <xm:f>Pressure!P577:AC577</xm:f>
              <xm:sqref>AG577</xm:sqref>
            </x14:sparkline>
            <x14:sparkline>
              <xm:f>Pressure!P578:AC578</xm:f>
              <xm:sqref>AG578</xm:sqref>
            </x14:sparkline>
            <x14:sparkline>
              <xm:f>Pressure!P579:AC579</xm:f>
              <xm:sqref>AG579</xm:sqref>
            </x14:sparkline>
            <x14:sparkline>
              <xm:f>Pressure!P580:AC580</xm:f>
              <xm:sqref>AG580</xm:sqref>
            </x14:sparkline>
            <x14:sparkline>
              <xm:f>Pressure!P581:AC581</xm:f>
              <xm:sqref>AG581</xm:sqref>
            </x14:sparkline>
            <x14:sparkline>
              <xm:f>Pressure!P582:AC582</xm:f>
              <xm:sqref>AG582</xm:sqref>
            </x14:sparkline>
            <x14:sparkline>
              <xm:f>Pressure!P583:AC583</xm:f>
              <xm:sqref>AG583</xm:sqref>
            </x14:sparkline>
            <x14:sparkline>
              <xm:f>Pressure!P584:AC584</xm:f>
              <xm:sqref>AG584</xm:sqref>
            </x14:sparkline>
            <x14:sparkline>
              <xm:f>Pressure!P585:AC585</xm:f>
              <xm:sqref>AG585</xm:sqref>
            </x14:sparkline>
            <x14:sparkline>
              <xm:f>Pressure!P586:AC586</xm:f>
              <xm:sqref>AG586</xm:sqref>
            </x14:sparkline>
            <x14:sparkline>
              <xm:f>Pressure!P587:AC587</xm:f>
              <xm:sqref>AG587</xm:sqref>
            </x14:sparkline>
            <x14:sparkline>
              <xm:f>Pressure!P588:AC588</xm:f>
              <xm:sqref>AG588</xm:sqref>
            </x14:sparkline>
            <x14:sparkline>
              <xm:f>Pressure!P589:AC589</xm:f>
              <xm:sqref>AG589</xm:sqref>
            </x14:sparkline>
            <x14:sparkline>
              <xm:f>Pressure!P590:AC590</xm:f>
              <xm:sqref>AG590</xm:sqref>
            </x14:sparkline>
            <x14:sparkline>
              <xm:f>Pressure!P591:AC591</xm:f>
              <xm:sqref>AG591</xm:sqref>
            </x14:sparkline>
            <x14:sparkline>
              <xm:f>Pressure!P592:AC592</xm:f>
              <xm:sqref>AG592</xm:sqref>
            </x14:sparkline>
            <x14:sparkline>
              <xm:f>Pressure!P593:AC593</xm:f>
              <xm:sqref>AG593</xm:sqref>
            </x14:sparkline>
            <x14:sparkline>
              <xm:f>Pressure!P594:AC594</xm:f>
              <xm:sqref>AG594</xm:sqref>
            </x14:sparkline>
            <x14:sparkline>
              <xm:f>Pressure!P595:AC595</xm:f>
              <xm:sqref>AG595</xm:sqref>
            </x14:sparkline>
            <x14:sparkline>
              <xm:f>Pressure!P596:AC596</xm:f>
              <xm:sqref>AG596</xm:sqref>
            </x14:sparkline>
            <x14:sparkline>
              <xm:f>Pressure!P597:AC597</xm:f>
              <xm:sqref>AG597</xm:sqref>
            </x14:sparkline>
            <x14:sparkline>
              <xm:f>Pressure!P598:AC598</xm:f>
              <xm:sqref>AG598</xm:sqref>
            </x14:sparkline>
            <x14:sparkline>
              <xm:f>Pressure!P599:AC599</xm:f>
              <xm:sqref>AG599</xm:sqref>
            </x14:sparkline>
            <x14:sparkline>
              <xm:f>Pressure!P600:AC600</xm:f>
              <xm:sqref>AG600</xm:sqref>
            </x14:sparkline>
            <x14:sparkline>
              <xm:f>Pressure!P601:AC601</xm:f>
              <xm:sqref>AG601</xm:sqref>
            </x14:sparkline>
            <x14:sparkline>
              <xm:f>Pressure!P602:AC602</xm:f>
              <xm:sqref>AG602</xm:sqref>
            </x14:sparkline>
            <x14:sparkline>
              <xm:f>Pressure!P603:AC603</xm:f>
              <xm:sqref>AG603</xm:sqref>
            </x14:sparkline>
            <x14:sparkline>
              <xm:f>Pressure!P604:AC604</xm:f>
              <xm:sqref>AG604</xm:sqref>
            </x14:sparkline>
            <x14:sparkline>
              <xm:f>Pressure!P605:AC605</xm:f>
              <xm:sqref>AG605</xm:sqref>
            </x14:sparkline>
            <x14:sparkline>
              <xm:f>Pressure!P606:AC606</xm:f>
              <xm:sqref>AG606</xm:sqref>
            </x14:sparkline>
            <x14:sparkline>
              <xm:f>Pressure!P607:AC607</xm:f>
              <xm:sqref>AG607</xm:sqref>
            </x14:sparkline>
            <x14:sparkline>
              <xm:f>Pressure!P608:AC608</xm:f>
              <xm:sqref>AG608</xm:sqref>
            </x14:sparkline>
            <x14:sparkline>
              <xm:f>Pressure!P609:AC609</xm:f>
              <xm:sqref>AG609</xm:sqref>
            </x14:sparkline>
            <x14:sparkline>
              <xm:f>Pressure!P610:AC610</xm:f>
              <xm:sqref>AG610</xm:sqref>
            </x14:sparkline>
            <x14:sparkline>
              <xm:f>Pressure!P611:AC611</xm:f>
              <xm:sqref>AG611</xm:sqref>
            </x14:sparkline>
            <x14:sparkline>
              <xm:f>Pressure!P612:AC612</xm:f>
              <xm:sqref>AG612</xm:sqref>
            </x14:sparkline>
            <x14:sparkline>
              <xm:f>Pressure!P613:AC613</xm:f>
              <xm:sqref>AG613</xm:sqref>
            </x14:sparkline>
            <x14:sparkline>
              <xm:f>Pressure!P614:AC614</xm:f>
              <xm:sqref>AG614</xm:sqref>
            </x14:sparkline>
            <x14:sparkline>
              <xm:f>Pressure!P615:AC615</xm:f>
              <xm:sqref>AG615</xm:sqref>
            </x14:sparkline>
            <x14:sparkline>
              <xm:f>Pressure!P616:AC616</xm:f>
              <xm:sqref>AG616</xm:sqref>
            </x14:sparkline>
            <x14:sparkline>
              <xm:f>Pressure!P617:AC617</xm:f>
              <xm:sqref>AG617</xm:sqref>
            </x14:sparkline>
            <x14:sparkline>
              <xm:f>Pressure!P618:AC618</xm:f>
              <xm:sqref>AG618</xm:sqref>
            </x14:sparkline>
            <x14:sparkline>
              <xm:f>Pressure!P619:AC619</xm:f>
              <xm:sqref>AG619</xm:sqref>
            </x14:sparkline>
            <x14:sparkline>
              <xm:f>Pressure!P620:AC620</xm:f>
              <xm:sqref>AG620</xm:sqref>
            </x14:sparkline>
            <x14:sparkline>
              <xm:f>Pressure!P621:AC621</xm:f>
              <xm:sqref>AG621</xm:sqref>
            </x14:sparkline>
            <x14:sparkline>
              <xm:f>Pressure!P622:AC622</xm:f>
              <xm:sqref>AG622</xm:sqref>
            </x14:sparkline>
            <x14:sparkline>
              <xm:f>Pressure!P623:AC623</xm:f>
              <xm:sqref>AG623</xm:sqref>
            </x14:sparkline>
            <x14:sparkline>
              <xm:f>Pressure!P624:AC624</xm:f>
              <xm:sqref>AG624</xm:sqref>
            </x14:sparkline>
            <x14:sparkline>
              <xm:f>Pressure!P625:AC625</xm:f>
              <xm:sqref>AG625</xm:sqref>
            </x14:sparkline>
            <x14:sparkline>
              <xm:f>Pressure!P626:AC626</xm:f>
              <xm:sqref>AG626</xm:sqref>
            </x14:sparkline>
            <x14:sparkline>
              <xm:f>Pressure!P627:AC627</xm:f>
              <xm:sqref>AG627</xm:sqref>
            </x14:sparkline>
            <x14:sparkline>
              <xm:f>Pressure!P628:AC628</xm:f>
              <xm:sqref>AG628</xm:sqref>
            </x14:sparkline>
            <x14:sparkline>
              <xm:f>Pressure!P629:AC629</xm:f>
              <xm:sqref>AG629</xm:sqref>
            </x14:sparkline>
            <x14:sparkline>
              <xm:f>Pressure!P630:AC630</xm:f>
              <xm:sqref>AG630</xm:sqref>
            </x14:sparkline>
            <x14:sparkline>
              <xm:f>Pressure!P631:AC631</xm:f>
              <xm:sqref>AG631</xm:sqref>
            </x14:sparkline>
            <x14:sparkline>
              <xm:f>Pressure!P632:AC632</xm:f>
              <xm:sqref>AG632</xm:sqref>
            </x14:sparkline>
            <x14:sparkline>
              <xm:f>Pressure!P633:AC633</xm:f>
              <xm:sqref>AG633</xm:sqref>
            </x14:sparkline>
            <x14:sparkline>
              <xm:f>Pressure!P634:AC634</xm:f>
              <xm:sqref>AG634</xm:sqref>
            </x14:sparkline>
            <x14:sparkline>
              <xm:f>Pressure!P635:AC635</xm:f>
              <xm:sqref>AG635</xm:sqref>
            </x14:sparkline>
            <x14:sparkline>
              <xm:f>Pressure!P636:AC636</xm:f>
              <xm:sqref>AG636</xm:sqref>
            </x14:sparkline>
            <x14:sparkline>
              <xm:f>Pressure!P637:AC637</xm:f>
              <xm:sqref>AG637</xm:sqref>
            </x14:sparkline>
            <x14:sparkline>
              <xm:f>Pressure!P638:AC638</xm:f>
              <xm:sqref>AG638</xm:sqref>
            </x14:sparkline>
            <x14:sparkline>
              <xm:f>Pressure!P639:AC639</xm:f>
              <xm:sqref>AG639</xm:sqref>
            </x14:sparkline>
            <x14:sparkline>
              <xm:f>Pressure!P640:AC640</xm:f>
              <xm:sqref>AG640</xm:sqref>
            </x14:sparkline>
            <x14:sparkline>
              <xm:f>Pressure!P641:AC641</xm:f>
              <xm:sqref>AG641</xm:sqref>
            </x14:sparkline>
            <x14:sparkline>
              <xm:f>Pressure!P642:AC642</xm:f>
              <xm:sqref>AG642</xm:sqref>
            </x14:sparkline>
            <x14:sparkline>
              <xm:f>Pressure!P643:AC643</xm:f>
              <xm:sqref>AG643</xm:sqref>
            </x14:sparkline>
            <x14:sparkline>
              <xm:f>Pressure!P644:AC644</xm:f>
              <xm:sqref>AG644</xm:sqref>
            </x14:sparkline>
            <x14:sparkline>
              <xm:f>Pressure!P645:AC645</xm:f>
              <xm:sqref>AG645</xm:sqref>
            </x14:sparkline>
            <x14:sparkline>
              <xm:f>Pressure!P646:AC646</xm:f>
              <xm:sqref>AG646</xm:sqref>
            </x14:sparkline>
            <x14:sparkline>
              <xm:f>Pressure!P647:AC647</xm:f>
              <xm:sqref>AG647</xm:sqref>
            </x14:sparkline>
            <x14:sparkline>
              <xm:f>Pressure!P648:AC648</xm:f>
              <xm:sqref>AG648</xm:sqref>
            </x14:sparkline>
            <x14:sparkline>
              <xm:f>Pressure!P649:AC649</xm:f>
              <xm:sqref>AG649</xm:sqref>
            </x14:sparkline>
            <x14:sparkline>
              <xm:f>Pressure!P650:AC650</xm:f>
              <xm:sqref>AG650</xm:sqref>
            </x14:sparkline>
            <x14:sparkline>
              <xm:f>Pressure!P651:AC651</xm:f>
              <xm:sqref>AG651</xm:sqref>
            </x14:sparkline>
            <x14:sparkline>
              <xm:f>Pressure!P652:AC652</xm:f>
              <xm:sqref>AG652</xm:sqref>
            </x14:sparkline>
            <x14:sparkline>
              <xm:f>Pressure!P653:AC653</xm:f>
              <xm:sqref>AG653</xm:sqref>
            </x14:sparkline>
            <x14:sparkline>
              <xm:f>Pressure!P654:AC654</xm:f>
              <xm:sqref>AG654</xm:sqref>
            </x14:sparkline>
            <x14:sparkline>
              <xm:f>Pressure!P655:AC655</xm:f>
              <xm:sqref>AG655</xm:sqref>
            </x14:sparkline>
            <x14:sparkline>
              <xm:f>Pressure!P656:AC656</xm:f>
              <xm:sqref>AG656</xm:sqref>
            </x14:sparkline>
            <x14:sparkline>
              <xm:f>Pressure!P657:AC657</xm:f>
              <xm:sqref>AG657</xm:sqref>
            </x14:sparkline>
            <x14:sparkline>
              <xm:f>Pressure!P658:AC658</xm:f>
              <xm:sqref>AG658</xm:sqref>
            </x14:sparkline>
            <x14:sparkline>
              <xm:f>Pressure!P659:AC659</xm:f>
              <xm:sqref>AG659</xm:sqref>
            </x14:sparkline>
            <x14:sparkline>
              <xm:f>Pressure!P660:AC660</xm:f>
              <xm:sqref>AG660</xm:sqref>
            </x14:sparkline>
            <x14:sparkline>
              <xm:f>Pressure!P661:AC661</xm:f>
              <xm:sqref>AG661</xm:sqref>
            </x14:sparkline>
            <x14:sparkline>
              <xm:f>Pressure!P662:AC662</xm:f>
              <xm:sqref>AG662</xm:sqref>
            </x14:sparkline>
            <x14:sparkline>
              <xm:f>Pressure!P663:AC663</xm:f>
              <xm:sqref>AG663</xm:sqref>
            </x14:sparkline>
            <x14:sparkline>
              <xm:f>Pressure!P664:AC664</xm:f>
              <xm:sqref>AG664</xm:sqref>
            </x14:sparkline>
            <x14:sparkline>
              <xm:f>Pressure!P665:AC665</xm:f>
              <xm:sqref>AG665</xm:sqref>
            </x14:sparkline>
            <x14:sparkline>
              <xm:f>Pressure!P666:AC666</xm:f>
              <xm:sqref>AG666</xm:sqref>
            </x14:sparkline>
            <x14:sparkline>
              <xm:f>Pressure!P667:AC667</xm:f>
              <xm:sqref>AG667</xm:sqref>
            </x14:sparkline>
            <x14:sparkline>
              <xm:f>Pressure!P668:AC668</xm:f>
              <xm:sqref>AG668</xm:sqref>
            </x14:sparkline>
            <x14:sparkline>
              <xm:f>Pressure!P669:AC669</xm:f>
              <xm:sqref>AG669</xm:sqref>
            </x14:sparkline>
            <x14:sparkline>
              <xm:f>Pressure!P670:AC670</xm:f>
              <xm:sqref>AG670</xm:sqref>
            </x14:sparkline>
            <x14:sparkline>
              <xm:f>Pressure!P671:AC671</xm:f>
              <xm:sqref>AG671</xm:sqref>
            </x14:sparkline>
            <x14:sparkline>
              <xm:f>Pressure!P672:AC672</xm:f>
              <xm:sqref>AG672</xm:sqref>
            </x14:sparkline>
            <x14:sparkline>
              <xm:f>Pressure!P673:AC673</xm:f>
              <xm:sqref>AG673</xm:sqref>
            </x14:sparkline>
            <x14:sparkline>
              <xm:f>Pressure!P674:AC674</xm:f>
              <xm:sqref>AG674</xm:sqref>
            </x14:sparkline>
            <x14:sparkline>
              <xm:f>Pressure!P675:AC675</xm:f>
              <xm:sqref>AG675</xm:sqref>
            </x14:sparkline>
            <x14:sparkline>
              <xm:f>Pressure!P676:AC676</xm:f>
              <xm:sqref>AG676</xm:sqref>
            </x14:sparkline>
            <x14:sparkline>
              <xm:f>Pressure!P677:AC677</xm:f>
              <xm:sqref>AG677</xm:sqref>
            </x14:sparkline>
            <x14:sparkline>
              <xm:f>Pressure!P678:AC678</xm:f>
              <xm:sqref>AG678</xm:sqref>
            </x14:sparkline>
            <x14:sparkline>
              <xm:f>Pressure!P679:AC679</xm:f>
              <xm:sqref>AG679</xm:sqref>
            </x14:sparkline>
            <x14:sparkline>
              <xm:f>Pressure!P680:AC680</xm:f>
              <xm:sqref>AG680</xm:sqref>
            </x14:sparkline>
            <x14:sparkline>
              <xm:f>Pressure!P681:AC681</xm:f>
              <xm:sqref>AG681</xm:sqref>
            </x14:sparkline>
            <x14:sparkline>
              <xm:f>Pressure!P682:AC682</xm:f>
              <xm:sqref>AG682</xm:sqref>
            </x14:sparkline>
            <x14:sparkline>
              <xm:f>Pressure!P683:AC683</xm:f>
              <xm:sqref>AG683</xm:sqref>
            </x14:sparkline>
            <x14:sparkline>
              <xm:f>Pressure!P684:AC684</xm:f>
              <xm:sqref>AG684</xm:sqref>
            </x14:sparkline>
            <x14:sparkline>
              <xm:f>Pressure!P685:AC685</xm:f>
              <xm:sqref>AG685</xm:sqref>
            </x14:sparkline>
            <x14:sparkline>
              <xm:f>Pressure!P686:AC686</xm:f>
              <xm:sqref>AG686</xm:sqref>
            </x14:sparkline>
            <x14:sparkline>
              <xm:f>Pressure!P687:AC687</xm:f>
              <xm:sqref>AG687</xm:sqref>
            </x14:sparkline>
            <x14:sparkline>
              <xm:f>Pressure!P688:AC688</xm:f>
              <xm:sqref>AG688</xm:sqref>
            </x14:sparkline>
            <x14:sparkline>
              <xm:f>Pressure!P689:AC689</xm:f>
              <xm:sqref>AG689</xm:sqref>
            </x14:sparkline>
            <x14:sparkline>
              <xm:f>Pressure!P690:AC690</xm:f>
              <xm:sqref>AG690</xm:sqref>
            </x14:sparkline>
            <x14:sparkline>
              <xm:f>Pressure!P691:AC691</xm:f>
              <xm:sqref>AG691</xm:sqref>
            </x14:sparkline>
            <x14:sparkline>
              <xm:f>Pressure!P692:AC692</xm:f>
              <xm:sqref>AG692</xm:sqref>
            </x14:sparkline>
            <x14:sparkline>
              <xm:f>Pressure!P693:AC693</xm:f>
              <xm:sqref>AG693</xm:sqref>
            </x14:sparkline>
            <x14:sparkline>
              <xm:f>Pressure!P694:AC694</xm:f>
              <xm:sqref>AG694</xm:sqref>
            </x14:sparkline>
            <x14:sparkline>
              <xm:f>Pressure!P695:AC695</xm:f>
              <xm:sqref>AG695</xm:sqref>
            </x14:sparkline>
            <x14:sparkline>
              <xm:f>Pressure!P696:AC696</xm:f>
              <xm:sqref>AG696</xm:sqref>
            </x14:sparkline>
            <x14:sparkline>
              <xm:f>Pressure!P697:AC697</xm:f>
              <xm:sqref>AG697</xm:sqref>
            </x14:sparkline>
            <x14:sparkline>
              <xm:f>Pressure!P698:AC698</xm:f>
              <xm:sqref>AG698</xm:sqref>
            </x14:sparkline>
            <x14:sparkline>
              <xm:f>Pressure!P699:AC699</xm:f>
              <xm:sqref>AG699</xm:sqref>
            </x14:sparkline>
            <x14:sparkline>
              <xm:f>Pressure!P700:AC700</xm:f>
              <xm:sqref>AG700</xm:sqref>
            </x14:sparkline>
            <x14:sparkline>
              <xm:f>Pressure!P701:AC701</xm:f>
              <xm:sqref>AG701</xm:sqref>
            </x14:sparkline>
            <x14:sparkline>
              <xm:f>Pressure!P702:AC702</xm:f>
              <xm:sqref>AG702</xm:sqref>
            </x14:sparkline>
            <x14:sparkline>
              <xm:f>Pressure!P703:AC703</xm:f>
              <xm:sqref>AG703</xm:sqref>
            </x14:sparkline>
            <x14:sparkline>
              <xm:f>Pressure!P704:AC704</xm:f>
              <xm:sqref>AG704</xm:sqref>
            </x14:sparkline>
            <x14:sparkline>
              <xm:f>Pressure!P705:AC705</xm:f>
              <xm:sqref>AG705</xm:sqref>
            </x14:sparkline>
            <x14:sparkline>
              <xm:f>Pressure!P706:AC706</xm:f>
              <xm:sqref>AG706</xm:sqref>
            </x14:sparkline>
            <x14:sparkline>
              <xm:f>Pressure!P707:AC707</xm:f>
              <xm:sqref>AG707</xm:sqref>
            </x14:sparkline>
            <x14:sparkline>
              <xm:f>Pressure!P708:AC708</xm:f>
              <xm:sqref>AG708</xm:sqref>
            </x14:sparkline>
            <x14:sparkline>
              <xm:f>Pressure!P709:AC709</xm:f>
              <xm:sqref>AG709</xm:sqref>
            </x14:sparkline>
            <x14:sparkline>
              <xm:f>Pressure!P710:AC710</xm:f>
              <xm:sqref>AG710</xm:sqref>
            </x14:sparkline>
            <x14:sparkline>
              <xm:f>Pressure!P711:AC711</xm:f>
              <xm:sqref>AG711</xm:sqref>
            </x14:sparkline>
            <x14:sparkline>
              <xm:f>Pressure!P712:AC712</xm:f>
              <xm:sqref>AG712</xm:sqref>
            </x14:sparkline>
            <x14:sparkline>
              <xm:f>Pressure!P713:AC713</xm:f>
              <xm:sqref>AG713</xm:sqref>
            </x14:sparkline>
            <x14:sparkline>
              <xm:f>Pressure!P714:AC714</xm:f>
              <xm:sqref>AG714</xm:sqref>
            </x14:sparkline>
            <x14:sparkline>
              <xm:f>Pressure!P715:AC715</xm:f>
              <xm:sqref>AG715</xm:sqref>
            </x14:sparkline>
            <x14:sparkline>
              <xm:f>Pressure!P716:AC716</xm:f>
              <xm:sqref>AG716</xm:sqref>
            </x14:sparkline>
            <x14:sparkline>
              <xm:f>Pressure!P717:AC717</xm:f>
              <xm:sqref>AG717</xm:sqref>
            </x14:sparkline>
            <x14:sparkline>
              <xm:f>Pressure!P718:AC718</xm:f>
              <xm:sqref>AG718</xm:sqref>
            </x14:sparkline>
            <x14:sparkline>
              <xm:f>Pressure!P719:AC719</xm:f>
              <xm:sqref>AG719</xm:sqref>
            </x14:sparkline>
            <x14:sparkline>
              <xm:f>Pressure!P720:AC720</xm:f>
              <xm:sqref>AG720</xm:sqref>
            </x14:sparkline>
            <x14:sparkline>
              <xm:f>Pressure!P721:AC721</xm:f>
              <xm:sqref>AG721</xm:sqref>
            </x14:sparkline>
            <x14:sparkline>
              <xm:f>Pressure!P722:AC722</xm:f>
              <xm:sqref>AG722</xm:sqref>
            </x14:sparkline>
            <x14:sparkline>
              <xm:f>Pressure!P723:AC723</xm:f>
              <xm:sqref>AG723</xm:sqref>
            </x14:sparkline>
            <x14:sparkline>
              <xm:f>Pressure!P724:AC724</xm:f>
              <xm:sqref>AG724</xm:sqref>
            </x14:sparkline>
            <x14:sparkline>
              <xm:f>Pressure!P725:AC725</xm:f>
              <xm:sqref>AG725</xm:sqref>
            </x14:sparkline>
            <x14:sparkline>
              <xm:f>Pressure!P726:AC726</xm:f>
              <xm:sqref>AG726</xm:sqref>
            </x14:sparkline>
            <x14:sparkline>
              <xm:f>Pressure!P727:AC727</xm:f>
              <xm:sqref>AG727</xm:sqref>
            </x14:sparkline>
            <x14:sparkline>
              <xm:f>Pressure!P728:AC728</xm:f>
              <xm:sqref>AG728</xm:sqref>
            </x14:sparkline>
            <x14:sparkline>
              <xm:f>Pressure!P729:AC729</xm:f>
              <xm:sqref>AG729</xm:sqref>
            </x14:sparkline>
            <x14:sparkline>
              <xm:f>Pressure!P730:AC730</xm:f>
              <xm:sqref>AG730</xm:sqref>
            </x14:sparkline>
            <x14:sparkline>
              <xm:f>Pressure!P731:AC731</xm:f>
              <xm:sqref>AG731</xm:sqref>
            </x14:sparkline>
            <x14:sparkline>
              <xm:f>Pressure!P732:AC732</xm:f>
              <xm:sqref>AG732</xm:sqref>
            </x14:sparkline>
            <x14:sparkline>
              <xm:f>Pressure!P733:AC733</xm:f>
              <xm:sqref>AG733</xm:sqref>
            </x14:sparkline>
            <x14:sparkline>
              <xm:f>Pressure!P734:AC734</xm:f>
              <xm:sqref>AG734</xm:sqref>
            </x14:sparkline>
            <x14:sparkline>
              <xm:f>Pressure!P735:AC735</xm:f>
              <xm:sqref>AG735</xm:sqref>
            </x14:sparkline>
            <x14:sparkline>
              <xm:f>Pressure!P736:AC736</xm:f>
              <xm:sqref>AG736</xm:sqref>
            </x14:sparkline>
            <x14:sparkline>
              <xm:f>Pressure!P737:AC737</xm:f>
              <xm:sqref>AG737</xm:sqref>
            </x14:sparkline>
            <x14:sparkline>
              <xm:f>Pressure!P738:AC738</xm:f>
              <xm:sqref>AG738</xm:sqref>
            </x14:sparkline>
            <x14:sparkline>
              <xm:f>Pressure!P739:AC739</xm:f>
              <xm:sqref>AG739</xm:sqref>
            </x14:sparkline>
            <x14:sparkline>
              <xm:f>Pressure!P740:AC740</xm:f>
              <xm:sqref>AG740</xm:sqref>
            </x14:sparkline>
            <x14:sparkline>
              <xm:f>Pressure!P741:AC741</xm:f>
              <xm:sqref>AG741</xm:sqref>
            </x14:sparkline>
            <x14:sparkline>
              <xm:f>Pressure!P742:AC742</xm:f>
              <xm:sqref>AG742</xm:sqref>
            </x14:sparkline>
            <x14:sparkline>
              <xm:f>Pressure!P743:AC743</xm:f>
              <xm:sqref>AG743</xm:sqref>
            </x14:sparkline>
            <x14:sparkline>
              <xm:f>Pressure!P744:AC744</xm:f>
              <xm:sqref>AG744</xm:sqref>
            </x14:sparkline>
            <x14:sparkline>
              <xm:f>Pressure!P745:AC745</xm:f>
              <xm:sqref>AG745</xm:sqref>
            </x14:sparkline>
            <x14:sparkline>
              <xm:f>Pressure!P746:AC746</xm:f>
              <xm:sqref>AG746</xm:sqref>
            </x14:sparkline>
            <x14:sparkline>
              <xm:f>Pressure!P747:AC747</xm:f>
              <xm:sqref>AG747</xm:sqref>
            </x14:sparkline>
            <x14:sparkline>
              <xm:f>Pressure!P748:AC748</xm:f>
              <xm:sqref>AG748</xm:sqref>
            </x14:sparkline>
            <x14:sparkline>
              <xm:f>Pressure!P749:AC749</xm:f>
              <xm:sqref>AG749</xm:sqref>
            </x14:sparkline>
            <x14:sparkline>
              <xm:f>Pressure!P750:AC750</xm:f>
              <xm:sqref>AG750</xm:sqref>
            </x14:sparkline>
            <x14:sparkline>
              <xm:f>Pressure!P751:AC751</xm:f>
              <xm:sqref>AG751</xm:sqref>
            </x14:sparkline>
            <x14:sparkline>
              <xm:f>Pressure!P752:AC752</xm:f>
              <xm:sqref>AG752</xm:sqref>
            </x14:sparkline>
            <x14:sparkline>
              <xm:f>Pressure!P753:AC753</xm:f>
              <xm:sqref>AG753</xm:sqref>
            </x14:sparkline>
            <x14:sparkline>
              <xm:f>Pressure!P754:AC754</xm:f>
              <xm:sqref>AG754</xm:sqref>
            </x14:sparkline>
            <x14:sparkline>
              <xm:f>Pressure!P755:AC755</xm:f>
              <xm:sqref>AG755</xm:sqref>
            </x14:sparkline>
            <x14:sparkline>
              <xm:f>Pressure!P756:AC756</xm:f>
              <xm:sqref>AG756</xm:sqref>
            </x14:sparkline>
            <x14:sparkline>
              <xm:f>Pressure!P757:AC757</xm:f>
              <xm:sqref>AG757</xm:sqref>
            </x14:sparkline>
            <x14:sparkline>
              <xm:f>Pressure!P758:AC758</xm:f>
              <xm:sqref>AG758</xm:sqref>
            </x14:sparkline>
            <x14:sparkline>
              <xm:f>Pressure!P759:AC759</xm:f>
              <xm:sqref>AG759</xm:sqref>
            </x14:sparkline>
            <x14:sparkline>
              <xm:f>Pressure!P760:AC760</xm:f>
              <xm:sqref>AG760</xm:sqref>
            </x14:sparkline>
            <x14:sparkline>
              <xm:f>Pressure!P761:AC761</xm:f>
              <xm:sqref>AG761</xm:sqref>
            </x14:sparkline>
            <x14:sparkline>
              <xm:f>Pressure!P762:AC762</xm:f>
              <xm:sqref>AG762</xm:sqref>
            </x14:sparkline>
            <x14:sparkline>
              <xm:f>Pressure!P763:AC763</xm:f>
              <xm:sqref>AG763</xm:sqref>
            </x14:sparkline>
            <x14:sparkline>
              <xm:f>Pressure!P764:AC764</xm:f>
              <xm:sqref>AG764</xm:sqref>
            </x14:sparkline>
            <x14:sparkline>
              <xm:f>Pressure!P765:AC765</xm:f>
              <xm:sqref>AG765</xm:sqref>
            </x14:sparkline>
            <x14:sparkline>
              <xm:f>Pressure!P766:AC766</xm:f>
              <xm:sqref>AG766</xm:sqref>
            </x14:sparkline>
            <x14:sparkline>
              <xm:f>Pressure!P767:AC767</xm:f>
              <xm:sqref>AG767</xm:sqref>
            </x14:sparkline>
            <x14:sparkline>
              <xm:f>Pressure!P768:AC768</xm:f>
              <xm:sqref>AG768</xm:sqref>
            </x14:sparkline>
            <x14:sparkline>
              <xm:f>Pressure!P769:AC769</xm:f>
              <xm:sqref>AG769</xm:sqref>
            </x14:sparkline>
            <x14:sparkline>
              <xm:f>Pressure!P770:AC770</xm:f>
              <xm:sqref>AG770</xm:sqref>
            </x14:sparkline>
            <x14:sparkline>
              <xm:f>Pressure!P771:AC771</xm:f>
              <xm:sqref>AG771</xm:sqref>
            </x14:sparkline>
            <x14:sparkline>
              <xm:f>Pressure!P772:AC772</xm:f>
              <xm:sqref>AG772</xm:sqref>
            </x14:sparkline>
            <x14:sparkline>
              <xm:f>Pressure!P773:AC773</xm:f>
              <xm:sqref>AG773</xm:sqref>
            </x14:sparkline>
            <x14:sparkline>
              <xm:f>Pressure!P774:AC774</xm:f>
              <xm:sqref>AG774</xm:sqref>
            </x14:sparkline>
            <x14:sparkline>
              <xm:f>Pressure!P775:AC775</xm:f>
              <xm:sqref>AG775</xm:sqref>
            </x14:sparkline>
            <x14:sparkline>
              <xm:f>Pressure!P776:AC776</xm:f>
              <xm:sqref>AG776</xm:sqref>
            </x14:sparkline>
            <x14:sparkline>
              <xm:f>Pressure!P777:AC777</xm:f>
              <xm:sqref>AG777</xm:sqref>
            </x14:sparkline>
            <x14:sparkline>
              <xm:f>Pressure!P778:AC778</xm:f>
              <xm:sqref>AG778</xm:sqref>
            </x14:sparkline>
            <x14:sparkline>
              <xm:f>Pressure!P779:AC779</xm:f>
              <xm:sqref>AG779</xm:sqref>
            </x14:sparkline>
            <x14:sparkline>
              <xm:f>Pressure!P780:AC780</xm:f>
              <xm:sqref>AG780</xm:sqref>
            </x14:sparkline>
            <x14:sparkline>
              <xm:f>Pressure!P781:AC781</xm:f>
              <xm:sqref>AG781</xm:sqref>
            </x14:sparkline>
            <x14:sparkline>
              <xm:f>Pressure!P782:AC782</xm:f>
              <xm:sqref>AG782</xm:sqref>
            </x14:sparkline>
            <x14:sparkline>
              <xm:f>Pressure!P783:AC783</xm:f>
              <xm:sqref>AG783</xm:sqref>
            </x14:sparkline>
            <x14:sparkline>
              <xm:f>Pressure!P784:AC784</xm:f>
              <xm:sqref>AG784</xm:sqref>
            </x14:sparkline>
            <x14:sparkline>
              <xm:f>Pressure!P785:AC785</xm:f>
              <xm:sqref>AG785</xm:sqref>
            </x14:sparkline>
            <x14:sparkline>
              <xm:f>Pressure!P786:AC786</xm:f>
              <xm:sqref>AG786</xm:sqref>
            </x14:sparkline>
            <x14:sparkline>
              <xm:f>Pressure!P787:AC787</xm:f>
              <xm:sqref>AG787</xm:sqref>
            </x14:sparkline>
            <x14:sparkline>
              <xm:f>Pressure!P788:AC788</xm:f>
              <xm:sqref>AG788</xm:sqref>
            </x14:sparkline>
            <x14:sparkline>
              <xm:f>Pressure!P789:AC789</xm:f>
              <xm:sqref>AG789</xm:sqref>
            </x14:sparkline>
            <x14:sparkline>
              <xm:f>Pressure!P790:AC790</xm:f>
              <xm:sqref>AG790</xm:sqref>
            </x14:sparkline>
            <x14:sparkline>
              <xm:f>Pressure!P791:AC791</xm:f>
              <xm:sqref>AG791</xm:sqref>
            </x14:sparkline>
            <x14:sparkline>
              <xm:f>Pressure!P792:AC792</xm:f>
              <xm:sqref>AG792</xm:sqref>
            </x14:sparkline>
            <x14:sparkline>
              <xm:f>Pressure!P793:AC793</xm:f>
              <xm:sqref>AG793</xm:sqref>
            </x14:sparkline>
            <x14:sparkline>
              <xm:f>Pressure!P794:AC794</xm:f>
              <xm:sqref>AG794</xm:sqref>
            </x14:sparkline>
            <x14:sparkline>
              <xm:f>Pressure!P795:AC795</xm:f>
              <xm:sqref>AG795</xm:sqref>
            </x14:sparkline>
            <x14:sparkline>
              <xm:f>Pressure!P796:AC796</xm:f>
              <xm:sqref>AG796</xm:sqref>
            </x14:sparkline>
            <x14:sparkline>
              <xm:f>Pressure!P797:AC797</xm:f>
              <xm:sqref>AG797</xm:sqref>
            </x14:sparkline>
            <x14:sparkline>
              <xm:f>Pressure!P798:AC798</xm:f>
              <xm:sqref>AG798</xm:sqref>
            </x14:sparkline>
            <x14:sparkline>
              <xm:f>Pressure!P799:AC799</xm:f>
              <xm:sqref>AG799</xm:sqref>
            </x14:sparkline>
            <x14:sparkline>
              <xm:f>Pressure!P800:AC800</xm:f>
              <xm:sqref>AG800</xm:sqref>
            </x14:sparkline>
            <x14:sparkline>
              <xm:f>Pressure!P801:AC801</xm:f>
              <xm:sqref>AG801</xm:sqref>
            </x14:sparkline>
            <x14:sparkline>
              <xm:f>Pressure!P802:AC802</xm:f>
              <xm:sqref>AG802</xm:sqref>
            </x14:sparkline>
            <x14:sparkline>
              <xm:f>Pressure!P803:AC803</xm:f>
              <xm:sqref>AG803</xm:sqref>
            </x14:sparkline>
            <x14:sparkline>
              <xm:f>Pressure!P804:AC804</xm:f>
              <xm:sqref>AG804</xm:sqref>
            </x14:sparkline>
            <x14:sparkline>
              <xm:f>Pressure!P805:AC805</xm:f>
              <xm:sqref>AG805</xm:sqref>
            </x14:sparkline>
            <x14:sparkline>
              <xm:f>Pressure!P806:AC806</xm:f>
              <xm:sqref>AG806</xm:sqref>
            </x14:sparkline>
            <x14:sparkline>
              <xm:f>Pressure!P807:AC807</xm:f>
              <xm:sqref>AG807</xm:sqref>
            </x14:sparkline>
            <x14:sparkline>
              <xm:f>Pressure!P808:AC808</xm:f>
              <xm:sqref>AG808</xm:sqref>
            </x14:sparkline>
            <x14:sparkline>
              <xm:f>Pressure!P809:AC809</xm:f>
              <xm:sqref>AG809</xm:sqref>
            </x14:sparkline>
            <x14:sparkline>
              <xm:f>Pressure!P810:AC810</xm:f>
              <xm:sqref>AG810</xm:sqref>
            </x14:sparkline>
            <x14:sparkline>
              <xm:f>Pressure!P811:AC811</xm:f>
              <xm:sqref>AG811</xm:sqref>
            </x14:sparkline>
            <x14:sparkline>
              <xm:f>Pressure!P812:AC812</xm:f>
              <xm:sqref>AG812</xm:sqref>
            </x14:sparkline>
            <x14:sparkline>
              <xm:f>Pressure!P813:AC813</xm:f>
              <xm:sqref>AG813</xm:sqref>
            </x14:sparkline>
            <x14:sparkline>
              <xm:f>Pressure!P814:AC814</xm:f>
              <xm:sqref>AG814</xm:sqref>
            </x14:sparkline>
            <x14:sparkline>
              <xm:f>Pressure!P815:AC815</xm:f>
              <xm:sqref>AG815</xm:sqref>
            </x14:sparkline>
            <x14:sparkline>
              <xm:f>Pressure!P816:AC816</xm:f>
              <xm:sqref>AG816</xm:sqref>
            </x14:sparkline>
            <x14:sparkline>
              <xm:f>Pressure!P817:AC817</xm:f>
              <xm:sqref>AG817</xm:sqref>
            </x14:sparkline>
            <x14:sparkline>
              <xm:f>Pressure!P818:AC818</xm:f>
              <xm:sqref>AG818</xm:sqref>
            </x14:sparkline>
            <x14:sparkline>
              <xm:f>Pressure!P819:AC819</xm:f>
              <xm:sqref>AG819</xm:sqref>
            </x14:sparkline>
            <x14:sparkline>
              <xm:f>Pressure!P820:AC820</xm:f>
              <xm:sqref>AG820</xm:sqref>
            </x14:sparkline>
            <x14:sparkline>
              <xm:f>Pressure!P821:AC821</xm:f>
              <xm:sqref>AG821</xm:sqref>
            </x14:sparkline>
            <x14:sparkline>
              <xm:f>Pressure!P822:AC822</xm:f>
              <xm:sqref>AG822</xm:sqref>
            </x14:sparkline>
            <x14:sparkline>
              <xm:f>Pressure!P823:AC823</xm:f>
              <xm:sqref>AG823</xm:sqref>
            </x14:sparkline>
            <x14:sparkline>
              <xm:f>Pressure!P824:AC824</xm:f>
              <xm:sqref>AG824</xm:sqref>
            </x14:sparkline>
            <x14:sparkline>
              <xm:f>Pressure!P825:AC825</xm:f>
              <xm:sqref>AG825</xm:sqref>
            </x14:sparkline>
            <x14:sparkline>
              <xm:f>Pressure!P826:AC826</xm:f>
              <xm:sqref>AG826</xm:sqref>
            </x14:sparkline>
            <x14:sparkline>
              <xm:f>Pressure!P827:AC827</xm:f>
              <xm:sqref>AG827</xm:sqref>
            </x14:sparkline>
            <x14:sparkline>
              <xm:f>Pressure!P828:AC828</xm:f>
              <xm:sqref>AG828</xm:sqref>
            </x14:sparkline>
            <x14:sparkline>
              <xm:f>Pressure!P829:AC829</xm:f>
              <xm:sqref>AG829</xm:sqref>
            </x14:sparkline>
            <x14:sparkline>
              <xm:f>Pressure!P830:AC830</xm:f>
              <xm:sqref>AG830</xm:sqref>
            </x14:sparkline>
            <x14:sparkline>
              <xm:f>Pressure!P831:AC831</xm:f>
              <xm:sqref>AG831</xm:sqref>
            </x14:sparkline>
            <x14:sparkline>
              <xm:f>Pressure!P832:AC832</xm:f>
              <xm:sqref>AG832</xm:sqref>
            </x14:sparkline>
            <x14:sparkline>
              <xm:f>Pressure!P833:AC833</xm:f>
              <xm:sqref>AG833</xm:sqref>
            </x14:sparkline>
            <x14:sparkline>
              <xm:f>Pressure!P834:AC834</xm:f>
              <xm:sqref>AG834</xm:sqref>
            </x14:sparkline>
            <x14:sparkline>
              <xm:f>Pressure!P835:AC835</xm:f>
              <xm:sqref>AG835</xm:sqref>
            </x14:sparkline>
            <x14:sparkline>
              <xm:f>Pressure!P836:AC836</xm:f>
              <xm:sqref>AG836</xm:sqref>
            </x14:sparkline>
            <x14:sparkline>
              <xm:f>Pressure!P837:AC837</xm:f>
              <xm:sqref>AG837</xm:sqref>
            </x14:sparkline>
            <x14:sparkline>
              <xm:f>Pressure!P838:AC838</xm:f>
              <xm:sqref>AG838</xm:sqref>
            </x14:sparkline>
            <x14:sparkline>
              <xm:f>Pressure!P839:AC839</xm:f>
              <xm:sqref>AG839</xm:sqref>
            </x14:sparkline>
            <x14:sparkline>
              <xm:f>Pressure!P840:AC840</xm:f>
              <xm:sqref>AG840</xm:sqref>
            </x14:sparkline>
            <x14:sparkline>
              <xm:f>Pressure!P841:AC841</xm:f>
              <xm:sqref>AG841</xm:sqref>
            </x14:sparkline>
            <x14:sparkline>
              <xm:f>Pressure!P842:AC842</xm:f>
              <xm:sqref>AG842</xm:sqref>
            </x14:sparkline>
            <x14:sparkline>
              <xm:f>Pressure!P843:AC843</xm:f>
              <xm:sqref>AG843</xm:sqref>
            </x14:sparkline>
            <x14:sparkline>
              <xm:f>Pressure!P844:AC844</xm:f>
              <xm:sqref>AG844</xm:sqref>
            </x14:sparkline>
            <x14:sparkline>
              <xm:f>Pressure!P845:AC845</xm:f>
              <xm:sqref>AG845</xm:sqref>
            </x14:sparkline>
            <x14:sparkline>
              <xm:f>Pressure!P846:AC846</xm:f>
              <xm:sqref>AG846</xm:sqref>
            </x14:sparkline>
            <x14:sparkline>
              <xm:f>Pressure!P847:AC847</xm:f>
              <xm:sqref>AG847</xm:sqref>
            </x14:sparkline>
            <x14:sparkline>
              <xm:f>Pressure!P848:AC848</xm:f>
              <xm:sqref>AG848</xm:sqref>
            </x14:sparkline>
            <x14:sparkline>
              <xm:f>Pressure!P849:AC849</xm:f>
              <xm:sqref>AG849</xm:sqref>
            </x14:sparkline>
            <x14:sparkline>
              <xm:f>Pressure!P850:AC850</xm:f>
              <xm:sqref>AG850</xm:sqref>
            </x14:sparkline>
            <x14:sparkline>
              <xm:f>Pressure!P851:AC851</xm:f>
              <xm:sqref>AG851</xm:sqref>
            </x14:sparkline>
            <x14:sparkline>
              <xm:f>Pressure!P852:AC852</xm:f>
              <xm:sqref>AG852</xm:sqref>
            </x14:sparkline>
            <x14:sparkline>
              <xm:f>Pressure!P853:AC853</xm:f>
              <xm:sqref>AG853</xm:sqref>
            </x14:sparkline>
            <x14:sparkline>
              <xm:f>Pressure!P854:AC854</xm:f>
              <xm:sqref>AG854</xm:sqref>
            </x14:sparkline>
            <x14:sparkline>
              <xm:f>Pressure!P855:AC855</xm:f>
              <xm:sqref>AG855</xm:sqref>
            </x14:sparkline>
            <x14:sparkline>
              <xm:f>Pressure!P856:AC856</xm:f>
              <xm:sqref>AG856</xm:sqref>
            </x14:sparkline>
            <x14:sparkline>
              <xm:f>Pressure!P857:AC857</xm:f>
              <xm:sqref>AG857</xm:sqref>
            </x14:sparkline>
            <x14:sparkline>
              <xm:f>Pressure!P858:AC858</xm:f>
              <xm:sqref>AG858</xm:sqref>
            </x14:sparkline>
            <x14:sparkline>
              <xm:f>Pressure!P859:AC859</xm:f>
              <xm:sqref>AG859</xm:sqref>
            </x14:sparkline>
            <x14:sparkline>
              <xm:f>Pressure!P860:AC860</xm:f>
              <xm:sqref>AG860</xm:sqref>
            </x14:sparkline>
            <x14:sparkline>
              <xm:f>Pressure!P861:AC861</xm:f>
              <xm:sqref>AG861</xm:sqref>
            </x14:sparkline>
            <x14:sparkline>
              <xm:f>Pressure!P862:AC862</xm:f>
              <xm:sqref>AG862</xm:sqref>
            </x14:sparkline>
            <x14:sparkline>
              <xm:f>Pressure!P863:AC863</xm:f>
              <xm:sqref>AG863</xm:sqref>
            </x14:sparkline>
            <x14:sparkline>
              <xm:f>Pressure!P864:AC864</xm:f>
              <xm:sqref>AG864</xm:sqref>
            </x14:sparkline>
            <x14:sparkline>
              <xm:f>Pressure!P865:AC865</xm:f>
              <xm:sqref>AG865</xm:sqref>
            </x14:sparkline>
            <x14:sparkline>
              <xm:f>Pressure!P866:AC866</xm:f>
              <xm:sqref>AG866</xm:sqref>
            </x14:sparkline>
            <x14:sparkline>
              <xm:f>Pressure!P867:AC867</xm:f>
              <xm:sqref>AG867</xm:sqref>
            </x14:sparkline>
            <x14:sparkline>
              <xm:f>Pressure!P868:AC868</xm:f>
              <xm:sqref>AG868</xm:sqref>
            </x14:sparkline>
            <x14:sparkline>
              <xm:f>Pressure!P869:AC869</xm:f>
              <xm:sqref>AG869</xm:sqref>
            </x14:sparkline>
            <x14:sparkline>
              <xm:f>Pressure!P870:AC870</xm:f>
              <xm:sqref>AG870</xm:sqref>
            </x14:sparkline>
            <x14:sparkline>
              <xm:f>Pressure!P871:AC871</xm:f>
              <xm:sqref>AG871</xm:sqref>
            </x14:sparkline>
            <x14:sparkline>
              <xm:f>Pressure!P872:AC872</xm:f>
              <xm:sqref>AG872</xm:sqref>
            </x14:sparkline>
            <x14:sparkline>
              <xm:f>Pressure!P873:AC873</xm:f>
              <xm:sqref>AG873</xm:sqref>
            </x14:sparkline>
            <x14:sparkline>
              <xm:f>Pressure!P874:AC874</xm:f>
              <xm:sqref>AG874</xm:sqref>
            </x14:sparkline>
            <x14:sparkline>
              <xm:f>Pressure!P875:AC875</xm:f>
              <xm:sqref>AG875</xm:sqref>
            </x14:sparkline>
            <x14:sparkline>
              <xm:f>Pressure!P876:AC876</xm:f>
              <xm:sqref>AG876</xm:sqref>
            </x14:sparkline>
            <x14:sparkline>
              <xm:f>Pressure!P877:AC877</xm:f>
              <xm:sqref>AG877</xm:sqref>
            </x14:sparkline>
            <x14:sparkline>
              <xm:f>Pressure!P878:AC878</xm:f>
              <xm:sqref>AG878</xm:sqref>
            </x14:sparkline>
            <x14:sparkline>
              <xm:f>Pressure!P879:AC879</xm:f>
              <xm:sqref>AG879</xm:sqref>
            </x14:sparkline>
            <x14:sparkline>
              <xm:f>Pressure!P880:AC880</xm:f>
              <xm:sqref>AG880</xm:sqref>
            </x14:sparkline>
            <x14:sparkline>
              <xm:f>Pressure!P881:AC881</xm:f>
              <xm:sqref>AG881</xm:sqref>
            </x14:sparkline>
            <x14:sparkline>
              <xm:f>Pressure!P882:AC882</xm:f>
              <xm:sqref>AG882</xm:sqref>
            </x14:sparkline>
            <x14:sparkline>
              <xm:f>Pressure!P883:AC883</xm:f>
              <xm:sqref>AG883</xm:sqref>
            </x14:sparkline>
            <x14:sparkline>
              <xm:f>Pressure!P884:AC884</xm:f>
              <xm:sqref>AG884</xm:sqref>
            </x14:sparkline>
            <x14:sparkline>
              <xm:f>Pressure!P885:AC885</xm:f>
              <xm:sqref>AG885</xm:sqref>
            </x14:sparkline>
            <x14:sparkline>
              <xm:f>Pressure!P886:AC886</xm:f>
              <xm:sqref>AG886</xm:sqref>
            </x14:sparkline>
            <x14:sparkline>
              <xm:f>Pressure!P887:AC887</xm:f>
              <xm:sqref>AG887</xm:sqref>
            </x14:sparkline>
            <x14:sparkline>
              <xm:f>Pressure!P888:AC888</xm:f>
              <xm:sqref>AG888</xm:sqref>
            </x14:sparkline>
            <x14:sparkline>
              <xm:f>Pressure!P889:AC889</xm:f>
              <xm:sqref>AG889</xm:sqref>
            </x14:sparkline>
            <x14:sparkline>
              <xm:f>Pressure!P890:AC890</xm:f>
              <xm:sqref>AG890</xm:sqref>
            </x14:sparkline>
            <x14:sparkline>
              <xm:f>Pressure!P891:AC891</xm:f>
              <xm:sqref>AG891</xm:sqref>
            </x14:sparkline>
            <x14:sparkline>
              <xm:f>Pressure!P892:AC892</xm:f>
              <xm:sqref>AG892</xm:sqref>
            </x14:sparkline>
            <x14:sparkline>
              <xm:f>Pressure!P893:AC893</xm:f>
              <xm:sqref>AG893</xm:sqref>
            </x14:sparkline>
            <x14:sparkline>
              <xm:f>Pressure!P894:AC894</xm:f>
              <xm:sqref>AG894</xm:sqref>
            </x14:sparkline>
            <x14:sparkline>
              <xm:f>Pressure!P895:AC895</xm:f>
              <xm:sqref>AG895</xm:sqref>
            </x14:sparkline>
            <x14:sparkline>
              <xm:f>Pressure!P896:AC896</xm:f>
              <xm:sqref>AG896</xm:sqref>
            </x14:sparkline>
            <x14:sparkline>
              <xm:f>Pressure!P897:AC897</xm:f>
              <xm:sqref>AG897</xm:sqref>
            </x14:sparkline>
            <x14:sparkline>
              <xm:f>Pressure!P898:AC898</xm:f>
              <xm:sqref>AG898</xm:sqref>
            </x14:sparkline>
            <x14:sparkline>
              <xm:f>Pressure!P899:AC899</xm:f>
              <xm:sqref>AG899</xm:sqref>
            </x14:sparkline>
            <x14:sparkline>
              <xm:f>Pressure!P900:AC900</xm:f>
              <xm:sqref>AG900</xm:sqref>
            </x14:sparkline>
            <x14:sparkline>
              <xm:f>Pressure!P901:AC901</xm:f>
              <xm:sqref>AG901</xm:sqref>
            </x14:sparkline>
            <x14:sparkline>
              <xm:f>Pressure!P902:AC902</xm:f>
              <xm:sqref>AG902</xm:sqref>
            </x14:sparkline>
            <x14:sparkline>
              <xm:f>Pressure!P903:AC903</xm:f>
              <xm:sqref>AG903</xm:sqref>
            </x14:sparkline>
            <x14:sparkline>
              <xm:f>Pressure!P904:AC904</xm:f>
              <xm:sqref>AG904</xm:sqref>
            </x14:sparkline>
            <x14:sparkline>
              <xm:f>Pressure!P905:AC905</xm:f>
              <xm:sqref>AG905</xm:sqref>
            </x14:sparkline>
            <x14:sparkline>
              <xm:f>Pressure!P906:AC906</xm:f>
              <xm:sqref>AG906</xm:sqref>
            </x14:sparkline>
            <x14:sparkline>
              <xm:f>Pressure!P907:AC907</xm:f>
              <xm:sqref>AG907</xm:sqref>
            </x14:sparkline>
            <x14:sparkline>
              <xm:f>Pressure!P908:AC908</xm:f>
              <xm:sqref>AG908</xm:sqref>
            </x14:sparkline>
            <x14:sparkline>
              <xm:f>Pressure!P909:AC909</xm:f>
              <xm:sqref>AG909</xm:sqref>
            </x14:sparkline>
            <x14:sparkline>
              <xm:f>Pressure!P910:AC910</xm:f>
              <xm:sqref>AG910</xm:sqref>
            </x14:sparkline>
            <x14:sparkline>
              <xm:f>Pressure!P911:AC911</xm:f>
              <xm:sqref>AG911</xm:sqref>
            </x14:sparkline>
            <x14:sparkline>
              <xm:f>Pressure!P912:AC912</xm:f>
              <xm:sqref>AG912</xm:sqref>
            </x14:sparkline>
            <x14:sparkline>
              <xm:f>Pressure!P913:AC913</xm:f>
              <xm:sqref>AG913</xm:sqref>
            </x14:sparkline>
            <x14:sparkline>
              <xm:f>Pressure!P914:AC914</xm:f>
              <xm:sqref>AG914</xm:sqref>
            </x14:sparkline>
            <x14:sparkline>
              <xm:f>Pressure!P915:AC915</xm:f>
              <xm:sqref>AG915</xm:sqref>
            </x14:sparkline>
            <x14:sparkline>
              <xm:f>Pressure!P916:AC916</xm:f>
              <xm:sqref>AG916</xm:sqref>
            </x14:sparkline>
            <x14:sparkline>
              <xm:f>Pressure!P917:AC917</xm:f>
              <xm:sqref>AG917</xm:sqref>
            </x14:sparkline>
            <x14:sparkline>
              <xm:f>Pressure!P918:AC918</xm:f>
              <xm:sqref>AG918</xm:sqref>
            </x14:sparkline>
            <x14:sparkline>
              <xm:f>Pressure!P919:AC919</xm:f>
              <xm:sqref>AG919</xm:sqref>
            </x14:sparkline>
            <x14:sparkline>
              <xm:f>Pressure!P920:AC920</xm:f>
              <xm:sqref>AG920</xm:sqref>
            </x14:sparkline>
            <x14:sparkline>
              <xm:f>Pressure!P921:AC921</xm:f>
              <xm:sqref>AG921</xm:sqref>
            </x14:sparkline>
            <x14:sparkline>
              <xm:f>Pressure!P922:AC922</xm:f>
              <xm:sqref>AG922</xm:sqref>
            </x14:sparkline>
            <x14:sparkline>
              <xm:f>Pressure!P923:AC923</xm:f>
              <xm:sqref>AG923</xm:sqref>
            </x14:sparkline>
            <x14:sparkline>
              <xm:f>Pressure!P924:AC924</xm:f>
              <xm:sqref>AG924</xm:sqref>
            </x14:sparkline>
            <x14:sparkline>
              <xm:f>Pressure!P925:AC925</xm:f>
              <xm:sqref>AG925</xm:sqref>
            </x14:sparkline>
            <x14:sparkline>
              <xm:f>Pressure!P926:AC926</xm:f>
              <xm:sqref>AG926</xm:sqref>
            </x14:sparkline>
            <x14:sparkline>
              <xm:f>Pressure!P927:AC927</xm:f>
              <xm:sqref>AG927</xm:sqref>
            </x14:sparkline>
            <x14:sparkline>
              <xm:f>Pressure!P928:AC928</xm:f>
              <xm:sqref>AG928</xm:sqref>
            </x14:sparkline>
            <x14:sparkline>
              <xm:f>Pressure!P929:AC929</xm:f>
              <xm:sqref>AG929</xm:sqref>
            </x14:sparkline>
            <x14:sparkline>
              <xm:f>Pressure!P930:AC930</xm:f>
              <xm:sqref>AG930</xm:sqref>
            </x14:sparkline>
            <x14:sparkline>
              <xm:f>Pressure!P931:AC931</xm:f>
              <xm:sqref>AG931</xm:sqref>
            </x14:sparkline>
            <x14:sparkline>
              <xm:f>Pressure!P932:AC932</xm:f>
              <xm:sqref>AG932</xm:sqref>
            </x14:sparkline>
            <x14:sparkline>
              <xm:f>Pressure!P933:AC933</xm:f>
              <xm:sqref>AG933</xm:sqref>
            </x14:sparkline>
            <x14:sparkline>
              <xm:f>Pressure!P934:AC934</xm:f>
              <xm:sqref>AG934</xm:sqref>
            </x14:sparkline>
            <x14:sparkline>
              <xm:f>Pressure!P935:AC935</xm:f>
              <xm:sqref>AG935</xm:sqref>
            </x14:sparkline>
            <x14:sparkline>
              <xm:f>Pressure!P936:AC936</xm:f>
              <xm:sqref>AG936</xm:sqref>
            </x14:sparkline>
            <x14:sparkline>
              <xm:f>Pressure!P937:AC937</xm:f>
              <xm:sqref>AG937</xm:sqref>
            </x14:sparkline>
            <x14:sparkline>
              <xm:f>Pressure!P938:AC938</xm:f>
              <xm:sqref>AG938</xm:sqref>
            </x14:sparkline>
            <x14:sparkline>
              <xm:f>Pressure!P939:AC939</xm:f>
              <xm:sqref>AG939</xm:sqref>
            </x14:sparkline>
            <x14:sparkline>
              <xm:f>Pressure!P940:AC940</xm:f>
              <xm:sqref>AG940</xm:sqref>
            </x14:sparkline>
            <x14:sparkline>
              <xm:f>Pressure!P941:AC941</xm:f>
              <xm:sqref>AG941</xm:sqref>
            </x14:sparkline>
            <x14:sparkline>
              <xm:f>Pressure!P942:AC942</xm:f>
              <xm:sqref>AG942</xm:sqref>
            </x14:sparkline>
            <x14:sparkline>
              <xm:f>Pressure!P943:AC943</xm:f>
              <xm:sqref>AG943</xm:sqref>
            </x14:sparkline>
            <x14:sparkline>
              <xm:f>Pressure!P944:AC944</xm:f>
              <xm:sqref>AG944</xm:sqref>
            </x14:sparkline>
            <x14:sparkline>
              <xm:f>Pressure!P945:AC945</xm:f>
              <xm:sqref>AG945</xm:sqref>
            </x14:sparkline>
            <x14:sparkline>
              <xm:f>Pressure!P946:AC946</xm:f>
              <xm:sqref>AG946</xm:sqref>
            </x14:sparkline>
            <x14:sparkline>
              <xm:f>Pressure!P947:AC947</xm:f>
              <xm:sqref>AG947</xm:sqref>
            </x14:sparkline>
            <x14:sparkline>
              <xm:f>Pressure!P948:AC948</xm:f>
              <xm:sqref>AG948</xm:sqref>
            </x14:sparkline>
            <x14:sparkline>
              <xm:f>Pressure!P949:AC949</xm:f>
              <xm:sqref>AG949</xm:sqref>
            </x14:sparkline>
            <x14:sparkline>
              <xm:f>Pressure!P950:AC950</xm:f>
              <xm:sqref>AG950</xm:sqref>
            </x14:sparkline>
            <x14:sparkline>
              <xm:f>Pressure!P951:AC951</xm:f>
              <xm:sqref>AG951</xm:sqref>
            </x14:sparkline>
            <x14:sparkline>
              <xm:f>Pressure!P952:AC952</xm:f>
              <xm:sqref>AG952</xm:sqref>
            </x14:sparkline>
            <x14:sparkline>
              <xm:f>Pressure!P953:AC953</xm:f>
              <xm:sqref>AG953</xm:sqref>
            </x14:sparkline>
            <x14:sparkline>
              <xm:f>Pressure!P954:AC954</xm:f>
              <xm:sqref>AG954</xm:sqref>
            </x14:sparkline>
            <x14:sparkline>
              <xm:f>Pressure!P955:AC955</xm:f>
              <xm:sqref>AG955</xm:sqref>
            </x14:sparkline>
            <x14:sparkline>
              <xm:f>Pressure!P956:AC956</xm:f>
              <xm:sqref>AG956</xm:sqref>
            </x14:sparkline>
            <x14:sparkline>
              <xm:f>Pressure!P957:AC957</xm:f>
              <xm:sqref>AG957</xm:sqref>
            </x14:sparkline>
            <x14:sparkline>
              <xm:f>Pressure!P958:AC958</xm:f>
              <xm:sqref>AG958</xm:sqref>
            </x14:sparkline>
            <x14:sparkline>
              <xm:f>Pressure!P959:AC959</xm:f>
              <xm:sqref>AG959</xm:sqref>
            </x14:sparkline>
            <x14:sparkline>
              <xm:f>Pressure!P960:AC960</xm:f>
              <xm:sqref>AG960</xm:sqref>
            </x14:sparkline>
            <x14:sparkline>
              <xm:f>Pressure!P961:AC961</xm:f>
              <xm:sqref>AG961</xm:sqref>
            </x14:sparkline>
            <x14:sparkline>
              <xm:f>Pressure!P962:AC962</xm:f>
              <xm:sqref>AG962</xm:sqref>
            </x14:sparkline>
            <x14:sparkline>
              <xm:f>Pressure!P963:AC963</xm:f>
              <xm:sqref>AG963</xm:sqref>
            </x14:sparkline>
            <x14:sparkline>
              <xm:f>Pressure!P964:AC964</xm:f>
              <xm:sqref>AG964</xm:sqref>
            </x14:sparkline>
            <x14:sparkline>
              <xm:f>Pressure!P965:AC965</xm:f>
              <xm:sqref>AG965</xm:sqref>
            </x14:sparkline>
            <x14:sparkline>
              <xm:f>Pressure!P966:AC966</xm:f>
              <xm:sqref>AG966</xm:sqref>
            </x14:sparkline>
            <x14:sparkline>
              <xm:f>Pressure!P967:AC967</xm:f>
              <xm:sqref>AG967</xm:sqref>
            </x14:sparkline>
            <x14:sparkline>
              <xm:f>Pressure!P968:AC968</xm:f>
              <xm:sqref>AG968</xm:sqref>
            </x14:sparkline>
            <x14:sparkline>
              <xm:f>Pressure!P969:AC969</xm:f>
              <xm:sqref>AG969</xm:sqref>
            </x14:sparkline>
            <x14:sparkline>
              <xm:f>Pressure!P970:AC970</xm:f>
              <xm:sqref>AG970</xm:sqref>
            </x14:sparkline>
            <x14:sparkline>
              <xm:f>Pressure!P971:AC971</xm:f>
              <xm:sqref>AG971</xm:sqref>
            </x14:sparkline>
            <x14:sparkline>
              <xm:f>Pressure!P972:AC972</xm:f>
              <xm:sqref>AG972</xm:sqref>
            </x14:sparkline>
            <x14:sparkline>
              <xm:f>Pressure!P973:AC973</xm:f>
              <xm:sqref>AG973</xm:sqref>
            </x14:sparkline>
            <x14:sparkline>
              <xm:f>Pressure!P974:AC974</xm:f>
              <xm:sqref>AG974</xm:sqref>
            </x14:sparkline>
            <x14:sparkline>
              <xm:f>Pressure!P975:AC975</xm:f>
              <xm:sqref>AG975</xm:sqref>
            </x14:sparkline>
            <x14:sparkline>
              <xm:f>Pressure!P976:AC976</xm:f>
              <xm:sqref>AG976</xm:sqref>
            </x14:sparkline>
            <x14:sparkline>
              <xm:f>Pressure!P977:AC977</xm:f>
              <xm:sqref>AG977</xm:sqref>
            </x14:sparkline>
            <x14:sparkline>
              <xm:f>Pressure!P978:AC978</xm:f>
              <xm:sqref>AG978</xm:sqref>
            </x14:sparkline>
            <x14:sparkline>
              <xm:f>Pressure!P979:AC979</xm:f>
              <xm:sqref>AG979</xm:sqref>
            </x14:sparkline>
            <x14:sparkline>
              <xm:f>Pressure!P980:AC980</xm:f>
              <xm:sqref>AG980</xm:sqref>
            </x14:sparkline>
            <x14:sparkline>
              <xm:f>Pressure!P981:AC981</xm:f>
              <xm:sqref>AG981</xm:sqref>
            </x14:sparkline>
            <x14:sparkline>
              <xm:f>Pressure!P982:AC982</xm:f>
              <xm:sqref>AG982</xm:sqref>
            </x14:sparkline>
            <x14:sparkline>
              <xm:f>Pressure!P983:AC983</xm:f>
              <xm:sqref>AG983</xm:sqref>
            </x14:sparkline>
            <x14:sparkline>
              <xm:f>Pressure!P984:AC984</xm:f>
              <xm:sqref>AG984</xm:sqref>
            </x14:sparkline>
            <x14:sparkline>
              <xm:f>Pressure!P985:AC985</xm:f>
              <xm:sqref>AG985</xm:sqref>
            </x14:sparkline>
            <x14:sparkline>
              <xm:f>Pressure!P986:AC986</xm:f>
              <xm:sqref>AG986</xm:sqref>
            </x14:sparkline>
            <x14:sparkline>
              <xm:f>Pressure!P987:AC987</xm:f>
              <xm:sqref>AG987</xm:sqref>
            </x14:sparkline>
            <x14:sparkline>
              <xm:f>Pressure!P988:AC988</xm:f>
              <xm:sqref>AG988</xm:sqref>
            </x14:sparkline>
            <x14:sparkline>
              <xm:f>Pressure!P989:AC989</xm:f>
              <xm:sqref>AG989</xm:sqref>
            </x14:sparkline>
            <x14:sparkline>
              <xm:f>Pressure!P990:AC990</xm:f>
              <xm:sqref>AG990</xm:sqref>
            </x14:sparkline>
            <x14:sparkline>
              <xm:f>Pressure!P991:AC991</xm:f>
              <xm:sqref>AG991</xm:sqref>
            </x14:sparkline>
            <x14:sparkline>
              <xm:f>Pressure!P992:AC992</xm:f>
              <xm:sqref>AG992</xm:sqref>
            </x14:sparkline>
            <x14:sparkline>
              <xm:f>Pressure!P993:AC993</xm:f>
              <xm:sqref>AG993</xm:sqref>
            </x14:sparkline>
            <x14:sparkline>
              <xm:f>Pressure!P994:AC994</xm:f>
              <xm:sqref>AG994</xm:sqref>
            </x14:sparkline>
            <x14:sparkline>
              <xm:f>Pressure!P995:AC995</xm:f>
              <xm:sqref>AG995</xm:sqref>
            </x14:sparkline>
            <x14:sparkline>
              <xm:f>Pressure!P996:AC996</xm:f>
              <xm:sqref>AG996</xm:sqref>
            </x14:sparkline>
            <x14:sparkline>
              <xm:f>Pressure!P997:AC997</xm:f>
              <xm:sqref>AG997</xm:sqref>
            </x14:sparkline>
            <x14:sparkline>
              <xm:f>Pressure!P998:AC998</xm:f>
              <xm:sqref>AG998</xm:sqref>
            </x14:sparkline>
            <x14:sparkline>
              <xm:f>Pressure!P999:AC999</xm:f>
              <xm:sqref>AG999</xm:sqref>
            </x14:sparkline>
            <x14:sparkline>
              <xm:f>Pressure!P1000:AC1000</xm:f>
              <xm:sqref>AG1000</xm:sqref>
            </x14:sparkline>
            <x14:sparkline>
              <xm:f>Pressure!P1001:AC1001</xm:f>
              <xm:sqref>AG1001</xm:sqref>
            </x14:sparkline>
            <x14:sparkline>
              <xm:f>Pressure!P1002:AC1002</xm:f>
              <xm:sqref>AG1002</xm:sqref>
            </x14:sparkline>
            <x14:sparkline>
              <xm:f>Pressure!P1003:AC1003</xm:f>
              <xm:sqref>AG1003</xm:sqref>
            </x14:sparkline>
            <x14:sparkline>
              <xm:f>Pressure!P1004:AC1004</xm:f>
              <xm:sqref>AG1004</xm:sqref>
            </x14:sparkline>
            <x14:sparkline>
              <xm:f>Pressure!P1005:AC1005</xm:f>
              <xm:sqref>AG1005</xm:sqref>
            </x14:sparkline>
            <x14:sparkline>
              <xm:f>Pressure!P1006:AC1006</xm:f>
              <xm:sqref>AG1006</xm:sqref>
            </x14:sparkline>
            <x14:sparkline>
              <xm:f>Pressure!P1007:AC1007</xm:f>
              <xm:sqref>AG1007</xm:sqref>
            </x14:sparkline>
            <x14:sparkline>
              <xm:f>Pressure!P1008:AC1008</xm:f>
              <xm:sqref>AG1008</xm:sqref>
            </x14:sparkline>
            <x14:sparkline>
              <xm:f>Pressure!P1009:AC1009</xm:f>
              <xm:sqref>AG1009</xm:sqref>
            </x14:sparkline>
            <x14:sparkline>
              <xm:f>Pressure!P1010:AC1010</xm:f>
              <xm:sqref>AG1010</xm:sqref>
            </x14:sparkline>
            <x14:sparkline>
              <xm:f>Pressure!P1011:AC1011</xm:f>
              <xm:sqref>AG1011</xm:sqref>
            </x14:sparkline>
            <x14:sparkline>
              <xm:f>Pressure!P1012:AC1012</xm:f>
              <xm:sqref>AG1012</xm:sqref>
            </x14:sparkline>
            <x14:sparkline>
              <xm:f>Pressure!P1013:AC1013</xm:f>
              <xm:sqref>AG1013</xm:sqref>
            </x14:sparkline>
            <x14:sparkline>
              <xm:f>Pressure!P1014:AC1014</xm:f>
              <xm:sqref>AG1014</xm:sqref>
            </x14:sparkline>
            <x14:sparkline>
              <xm:f>Pressure!P1015:AC1015</xm:f>
              <xm:sqref>AG1015</xm:sqref>
            </x14:sparkline>
            <x14:sparkline>
              <xm:f>Pressure!P1016:AC1016</xm:f>
              <xm:sqref>AG1016</xm:sqref>
            </x14:sparkline>
            <x14:sparkline>
              <xm:f>Pressure!P1017:AC1017</xm:f>
              <xm:sqref>AG1017</xm:sqref>
            </x14:sparkline>
            <x14:sparkline>
              <xm:f>Pressure!P1018:AC1018</xm:f>
              <xm:sqref>AG1018</xm:sqref>
            </x14:sparkline>
            <x14:sparkline>
              <xm:f>Pressure!P1019:AC1019</xm:f>
              <xm:sqref>AG1019</xm:sqref>
            </x14:sparkline>
            <x14:sparkline>
              <xm:f>Pressure!P1020:AC1020</xm:f>
              <xm:sqref>AG1020</xm:sqref>
            </x14:sparkline>
            <x14:sparkline>
              <xm:f>Pressure!P1021:AC1021</xm:f>
              <xm:sqref>AG1021</xm:sqref>
            </x14:sparkline>
            <x14:sparkline>
              <xm:f>Pressure!P1022:AC1022</xm:f>
              <xm:sqref>AG1022</xm:sqref>
            </x14:sparkline>
            <x14:sparkline>
              <xm:f>Pressure!P1023:AC1023</xm:f>
              <xm:sqref>AG1023</xm:sqref>
            </x14:sparkline>
            <x14:sparkline>
              <xm:f>Pressure!P1024:AC1024</xm:f>
              <xm:sqref>AG1024</xm:sqref>
            </x14:sparkline>
            <x14:sparkline>
              <xm:f>Pressure!P1025:AC1025</xm:f>
              <xm:sqref>AG1025</xm:sqref>
            </x14:sparkline>
            <x14:sparkline>
              <xm:f>Pressure!P1026:AC1026</xm:f>
              <xm:sqref>AG1026</xm:sqref>
            </x14:sparkline>
            <x14:sparkline>
              <xm:f>Pressure!P1027:AC1027</xm:f>
              <xm:sqref>AG1027</xm:sqref>
            </x14:sparkline>
            <x14:sparkline>
              <xm:f>Pressure!P1028:AC1028</xm:f>
              <xm:sqref>AG1028</xm:sqref>
            </x14:sparkline>
            <x14:sparkline>
              <xm:f>Pressure!P1029:AC1029</xm:f>
              <xm:sqref>AG1029</xm:sqref>
            </x14:sparkline>
            <x14:sparkline>
              <xm:f>Pressure!P1030:AC1030</xm:f>
              <xm:sqref>AG1030</xm:sqref>
            </x14:sparkline>
            <x14:sparkline>
              <xm:f>Pressure!P1031:AC1031</xm:f>
              <xm:sqref>AG1031</xm:sqref>
            </x14:sparkline>
            <x14:sparkline>
              <xm:f>Pressure!P1032:AC1032</xm:f>
              <xm:sqref>AG1032</xm:sqref>
            </x14:sparkline>
            <x14:sparkline>
              <xm:f>Pressure!P1033:AC1033</xm:f>
              <xm:sqref>AG1033</xm:sqref>
            </x14:sparkline>
            <x14:sparkline>
              <xm:f>Pressure!P1034:AC1034</xm:f>
              <xm:sqref>AG1034</xm:sqref>
            </x14:sparkline>
            <x14:sparkline>
              <xm:f>Pressure!P1035:AC1035</xm:f>
              <xm:sqref>AG1035</xm:sqref>
            </x14:sparkline>
            <x14:sparkline>
              <xm:f>Pressure!P1036:AC1036</xm:f>
              <xm:sqref>AG1036</xm:sqref>
            </x14:sparkline>
            <x14:sparkline>
              <xm:f>Pressure!P1037:AC1037</xm:f>
              <xm:sqref>AG1037</xm:sqref>
            </x14:sparkline>
            <x14:sparkline>
              <xm:f>Pressure!P1038:AC1038</xm:f>
              <xm:sqref>AG1038</xm:sqref>
            </x14:sparkline>
            <x14:sparkline>
              <xm:f>Pressure!P1039:AC1039</xm:f>
              <xm:sqref>AG1039</xm:sqref>
            </x14:sparkline>
            <x14:sparkline>
              <xm:f>Pressure!P1040:AC1040</xm:f>
              <xm:sqref>AG1040</xm:sqref>
            </x14:sparkline>
            <x14:sparkline>
              <xm:f>Pressure!P1041:AC1041</xm:f>
              <xm:sqref>AG1041</xm:sqref>
            </x14:sparkline>
            <x14:sparkline>
              <xm:f>Pressure!P1042:AC1042</xm:f>
              <xm:sqref>AG1042</xm:sqref>
            </x14:sparkline>
            <x14:sparkline>
              <xm:f>Pressure!P1043:AC1043</xm:f>
              <xm:sqref>AG1043</xm:sqref>
            </x14:sparkline>
            <x14:sparkline>
              <xm:f>Pressure!P1044:AC1044</xm:f>
              <xm:sqref>AG1044</xm:sqref>
            </x14:sparkline>
            <x14:sparkline>
              <xm:f>Pressure!P1045:AC1045</xm:f>
              <xm:sqref>AG1045</xm:sqref>
            </x14:sparkline>
            <x14:sparkline>
              <xm:f>Pressure!P1046:AC1046</xm:f>
              <xm:sqref>AG1046</xm:sqref>
            </x14:sparkline>
            <x14:sparkline>
              <xm:f>Pressure!P1047:AC1047</xm:f>
              <xm:sqref>AG1047</xm:sqref>
            </x14:sparkline>
            <x14:sparkline>
              <xm:f>Pressure!P1048:AC1048</xm:f>
              <xm:sqref>AG1048</xm:sqref>
            </x14:sparkline>
            <x14:sparkline>
              <xm:f>Pressure!P1049:AC1049</xm:f>
              <xm:sqref>AG1049</xm:sqref>
            </x14:sparkline>
            <x14:sparkline>
              <xm:f>Pressure!P1050:AC1050</xm:f>
              <xm:sqref>AG1050</xm:sqref>
            </x14:sparkline>
            <x14:sparkline>
              <xm:f>Pressure!P1051:AC1051</xm:f>
              <xm:sqref>AG1051</xm:sqref>
            </x14:sparkline>
            <x14:sparkline>
              <xm:f>Pressure!P1052:AC1052</xm:f>
              <xm:sqref>AG1052</xm:sqref>
            </x14:sparkline>
            <x14:sparkline>
              <xm:f>Pressure!P1053:AC1053</xm:f>
              <xm:sqref>AG1053</xm:sqref>
            </x14:sparkline>
            <x14:sparkline>
              <xm:f>Pressure!P1054:AC1054</xm:f>
              <xm:sqref>AG1054</xm:sqref>
            </x14:sparkline>
            <x14:sparkline>
              <xm:f>Pressure!P1055:AC1055</xm:f>
              <xm:sqref>AG1055</xm:sqref>
            </x14:sparkline>
            <x14:sparkline>
              <xm:f>Pressure!P1056:AC1056</xm:f>
              <xm:sqref>AG1056</xm:sqref>
            </x14:sparkline>
            <x14:sparkline>
              <xm:f>Pressure!P1057:AC1057</xm:f>
              <xm:sqref>AG1057</xm:sqref>
            </x14:sparkline>
            <x14:sparkline>
              <xm:f>Pressure!P1058:AC1058</xm:f>
              <xm:sqref>AG1058</xm:sqref>
            </x14:sparkline>
            <x14:sparkline>
              <xm:f>Pressure!P1059:AC1059</xm:f>
              <xm:sqref>AG1059</xm:sqref>
            </x14:sparkline>
            <x14:sparkline>
              <xm:f>Pressure!P1060:AC1060</xm:f>
              <xm:sqref>AG1060</xm:sqref>
            </x14:sparkline>
            <x14:sparkline>
              <xm:f>Pressure!P1061:AC1061</xm:f>
              <xm:sqref>AG1061</xm:sqref>
            </x14:sparkline>
            <x14:sparkline>
              <xm:f>Pressure!P1062:AC1062</xm:f>
              <xm:sqref>AG1062</xm:sqref>
            </x14:sparkline>
            <x14:sparkline>
              <xm:f>Pressure!P1063:AC1063</xm:f>
              <xm:sqref>AG1063</xm:sqref>
            </x14:sparkline>
            <x14:sparkline>
              <xm:f>Pressure!P1064:AC1064</xm:f>
              <xm:sqref>AG1064</xm:sqref>
            </x14:sparkline>
            <x14:sparkline>
              <xm:f>Pressure!P1065:AC1065</xm:f>
              <xm:sqref>AG1065</xm:sqref>
            </x14:sparkline>
            <x14:sparkline>
              <xm:f>Pressure!P1066:AC1066</xm:f>
              <xm:sqref>AG1066</xm:sqref>
            </x14:sparkline>
            <x14:sparkline>
              <xm:f>Pressure!P1067:AC1067</xm:f>
              <xm:sqref>AG1067</xm:sqref>
            </x14:sparkline>
            <x14:sparkline>
              <xm:f>Pressure!P1068:AC1068</xm:f>
              <xm:sqref>AG1068</xm:sqref>
            </x14:sparkline>
            <x14:sparkline>
              <xm:f>Pressure!P1069:AC1069</xm:f>
              <xm:sqref>AG1069</xm:sqref>
            </x14:sparkline>
            <x14:sparkline>
              <xm:f>Pressure!P1070:AC1070</xm:f>
              <xm:sqref>AG1070</xm:sqref>
            </x14:sparkline>
            <x14:sparkline>
              <xm:f>Pressure!P1071:AC1071</xm:f>
              <xm:sqref>AG1071</xm:sqref>
            </x14:sparkline>
            <x14:sparkline>
              <xm:f>Pressure!P1072:AC1072</xm:f>
              <xm:sqref>AG1072</xm:sqref>
            </x14:sparkline>
            <x14:sparkline>
              <xm:f>Pressure!P1073:AC1073</xm:f>
              <xm:sqref>AG1073</xm:sqref>
            </x14:sparkline>
            <x14:sparkline>
              <xm:f>Pressure!P1074:AC1074</xm:f>
              <xm:sqref>AG1074</xm:sqref>
            </x14:sparkline>
            <x14:sparkline>
              <xm:f>Pressure!P1075:AC1075</xm:f>
              <xm:sqref>AG1075</xm:sqref>
            </x14:sparkline>
            <x14:sparkline>
              <xm:f>Pressure!P1076:AC1076</xm:f>
              <xm:sqref>AG1076</xm:sqref>
            </x14:sparkline>
            <x14:sparkline>
              <xm:f>Pressure!P1077:AC1077</xm:f>
              <xm:sqref>AG1077</xm:sqref>
            </x14:sparkline>
            <x14:sparkline>
              <xm:f>Pressure!P1078:AC1078</xm:f>
              <xm:sqref>AG1078</xm:sqref>
            </x14:sparkline>
            <x14:sparkline>
              <xm:f>Pressure!P1079:AC1079</xm:f>
              <xm:sqref>AG1079</xm:sqref>
            </x14:sparkline>
            <x14:sparkline>
              <xm:f>Pressure!P1080:AC1080</xm:f>
              <xm:sqref>AG1080</xm:sqref>
            </x14:sparkline>
            <x14:sparkline>
              <xm:f>Pressure!P1081:AC1081</xm:f>
              <xm:sqref>AG1081</xm:sqref>
            </x14:sparkline>
            <x14:sparkline>
              <xm:f>Pressure!P1082:AC1082</xm:f>
              <xm:sqref>AG1082</xm:sqref>
            </x14:sparkline>
            <x14:sparkline>
              <xm:f>Pressure!P1083:AC1083</xm:f>
              <xm:sqref>AG1083</xm:sqref>
            </x14:sparkline>
            <x14:sparkline>
              <xm:f>Pressure!P1084:AC1084</xm:f>
              <xm:sqref>AG1084</xm:sqref>
            </x14:sparkline>
            <x14:sparkline>
              <xm:f>Pressure!P1085:AC1085</xm:f>
              <xm:sqref>AG1085</xm:sqref>
            </x14:sparkline>
            <x14:sparkline>
              <xm:f>Pressure!P1086:AC1086</xm:f>
              <xm:sqref>AG1086</xm:sqref>
            </x14:sparkline>
            <x14:sparkline>
              <xm:f>Pressure!P1087:AC1087</xm:f>
              <xm:sqref>AG1087</xm:sqref>
            </x14:sparkline>
            <x14:sparkline>
              <xm:f>Pressure!P1088:AC1088</xm:f>
              <xm:sqref>AG1088</xm:sqref>
            </x14:sparkline>
            <x14:sparkline>
              <xm:f>Pressure!P1089:AC1089</xm:f>
              <xm:sqref>AG1089</xm:sqref>
            </x14:sparkline>
            <x14:sparkline>
              <xm:f>Pressure!P1090:AC1090</xm:f>
              <xm:sqref>AG1090</xm:sqref>
            </x14:sparkline>
            <x14:sparkline>
              <xm:f>Pressure!P1091:AC1091</xm:f>
              <xm:sqref>AG1091</xm:sqref>
            </x14:sparkline>
            <x14:sparkline>
              <xm:f>Pressure!P1092:AC1092</xm:f>
              <xm:sqref>AG1092</xm:sqref>
            </x14:sparkline>
            <x14:sparkline>
              <xm:f>Pressure!P1093:AC1093</xm:f>
              <xm:sqref>AG1093</xm:sqref>
            </x14:sparkline>
            <x14:sparkline>
              <xm:f>Pressure!P1094:AC1094</xm:f>
              <xm:sqref>AG1094</xm:sqref>
            </x14:sparkline>
            <x14:sparkline>
              <xm:f>Pressure!P1095:AC1095</xm:f>
              <xm:sqref>AG1095</xm:sqref>
            </x14:sparkline>
            <x14:sparkline>
              <xm:f>Pressure!P1096:AC1096</xm:f>
              <xm:sqref>AG1096</xm:sqref>
            </x14:sparkline>
            <x14:sparkline>
              <xm:f>Pressure!P1097:AC1097</xm:f>
              <xm:sqref>AG1097</xm:sqref>
            </x14:sparkline>
            <x14:sparkline>
              <xm:f>Pressure!P1098:AC1098</xm:f>
              <xm:sqref>AG1098</xm:sqref>
            </x14:sparkline>
            <x14:sparkline>
              <xm:f>Pressure!P1099:AC1099</xm:f>
              <xm:sqref>AG1099</xm:sqref>
            </x14:sparkline>
            <x14:sparkline>
              <xm:f>Pressure!P1100:AC1100</xm:f>
              <xm:sqref>AG1100</xm:sqref>
            </x14:sparkline>
            <x14:sparkline>
              <xm:f>Pressure!P1101:AC1101</xm:f>
              <xm:sqref>AG1101</xm:sqref>
            </x14:sparkline>
            <x14:sparkline>
              <xm:f>Pressure!P1102:AC1102</xm:f>
              <xm:sqref>AG1102</xm:sqref>
            </x14:sparkline>
            <x14:sparkline>
              <xm:f>Pressure!P1103:AC1103</xm:f>
              <xm:sqref>AG1103</xm:sqref>
            </x14:sparkline>
            <x14:sparkline>
              <xm:f>Pressure!P1104:AC1104</xm:f>
              <xm:sqref>AG1104</xm:sqref>
            </x14:sparkline>
            <x14:sparkline>
              <xm:f>Pressure!P1105:AC1105</xm:f>
              <xm:sqref>AG1105</xm:sqref>
            </x14:sparkline>
            <x14:sparkline>
              <xm:f>Pressure!P1106:AC1106</xm:f>
              <xm:sqref>AG1106</xm:sqref>
            </x14:sparkline>
            <x14:sparkline>
              <xm:f>Pressure!P1107:AC1107</xm:f>
              <xm:sqref>AG1107</xm:sqref>
            </x14:sparkline>
            <x14:sparkline>
              <xm:f>Pressure!P1108:AC1108</xm:f>
              <xm:sqref>AG1108</xm:sqref>
            </x14:sparkline>
            <x14:sparkline>
              <xm:f>Pressure!P1109:AC1109</xm:f>
              <xm:sqref>AG1109</xm:sqref>
            </x14:sparkline>
            <x14:sparkline>
              <xm:f>Pressure!P1110:AC1110</xm:f>
              <xm:sqref>AG1110</xm:sqref>
            </x14:sparkline>
            <x14:sparkline>
              <xm:f>Pressure!P1111:AC1111</xm:f>
              <xm:sqref>AG1111</xm:sqref>
            </x14:sparkline>
            <x14:sparkline>
              <xm:f>Pressure!P1112:AC1112</xm:f>
              <xm:sqref>AG1112</xm:sqref>
            </x14:sparkline>
            <x14:sparkline>
              <xm:f>Pressure!P1113:AC1113</xm:f>
              <xm:sqref>AG1113</xm:sqref>
            </x14:sparkline>
            <x14:sparkline>
              <xm:f>Pressure!P1114:AC1114</xm:f>
              <xm:sqref>AG1114</xm:sqref>
            </x14:sparkline>
            <x14:sparkline>
              <xm:f>Pressure!P1115:AC1115</xm:f>
              <xm:sqref>AG1115</xm:sqref>
            </x14:sparkline>
            <x14:sparkline>
              <xm:f>Pressure!P1116:AC1116</xm:f>
              <xm:sqref>AG1116</xm:sqref>
            </x14:sparkline>
            <x14:sparkline>
              <xm:f>Pressure!P1117:AC1117</xm:f>
              <xm:sqref>AG1117</xm:sqref>
            </x14:sparkline>
            <x14:sparkline>
              <xm:f>Pressure!P1118:AC1118</xm:f>
              <xm:sqref>AG1118</xm:sqref>
            </x14:sparkline>
            <x14:sparkline>
              <xm:f>Pressure!P1119:AC1119</xm:f>
              <xm:sqref>AG1119</xm:sqref>
            </x14:sparkline>
            <x14:sparkline>
              <xm:f>Pressure!P1120:AC1120</xm:f>
              <xm:sqref>AG1120</xm:sqref>
            </x14:sparkline>
            <x14:sparkline>
              <xm:f>Pressure!P1121:AC1121</xm:f>
              <xm:sqref>AG1121</xm:sqref>
            </x14:sparkline>
            <x14:sparkline>
              <xm:f>Pressure!P1122:AC1122</xm:f>
              <xm:sqref>AG1122</xm:sqref>
            </x14:sparkline>
            <x14:sparkline>
              <xm:f>Pressure!P1123:AC1123</xm:f>
              <xm:sqref>AG1123</xm:sqref>
            </x14:sparkline>
            <x14:sparkline>
              <xm:f>Pressure!P1124:AC1124</xm:f>
              <xm:sqref>AG1124</xm:sqref>
            </x14:sparkline>
            <x14:sparkline>
              <xm:f>Pressure!P1125:AC1125</xm:f>
              <xm:sqref>AG1125</xm:sqref>
            </x14:sparkline>
            <x14:sparkline>
              <xm:f>Pressure!P1126:AC1126</xm:f>
              <xm:sqref>AG1126</xm:sqref>
            </x14:sparkline>
            <x14:sparkline>
              <xm:f>Pressure!P1127:AC1127</xm:f>
              <xm:sqref>AG1127</xm:sqref>
            </x14:sparkline>
            <x14:sparkline>
              <xm:f>Pressure!P1128:AC1128</xm:f>
              <xm:sqref>AG1128</xm:sqref>
            </x14:sparkline>
            <x14:sparkline>
              <xm:f>Pressure!P1129:AC1129</xm:f>
              <xm:sqref>AG1129</xm:sqref>
            </x14:sparkline>
            <x14:sparkline>
              <xm:f>Pressure!P1130:AC1130</xm:f>
              <xm:sqref>AG1130</xm:sqref>
            </x14:sparkline>
            <x14:sparkline>
              <xm:f>Pressure!P1131:AC1131</xm:f>
              <xm:sqref>AG1131</xm:sqref>
            </x14:sparkline>
            <x14:sparkline>
              <xm:f>Pressure!P1132:AC1132</xm:f>
              <xm:sqref>AG1132</xm:sqref>
            </x14:sparkline>
            <x14:sparkline>
              <xm:f>Pressure!P1133:AC1133</xm:f>
              <xm:sqref>AG1133</xm:sqref>
            </x14:sparkline>
            <x14:sparkline>
              <xm:f>Pressure!P1134:AC1134</xm:f>
              <xm:sqref>AG1134</xm:sqref>
            </x14:sparkline>
            <x14:sparkline>
              <xm:f>Pressure!P1135:AC1135</xm:f>
              <xm:sqref>AG1135</xm:sqref>
            </x14:sparkline>
            <x14:sparkline>
              <xm:f>Pressure!P1136:AC1136</xm:f>
              <xm:sqref>AG1136</xm:sqref>
            </x14:sparkline>
            <x14:sparkline>
              <xm:f>Pressure!P1137:AC1137</xm:f>
              <xm:sqref>AG1137</xm:sqref>
            </x14:sparkline>
            <x14:sparkline>
              <xm:f>Pressure!P1138:AC1138</xm:f>
              <xm:sqref>AG1138</xm:sqref>
            </x14:sparkline>
            <x14:sparkline>
              <xm:f>Pressure!P1139:AC1139</xm:f>
              <xm:sqref>AG1139</xm:sqref>
            </x14:sparkline>
            <x14:sparkline>
              <xm:f>Pressure!P1140:AC1140</xm:f>
              <xm:sqref>AG1140</xm:sqref>
            </x14:sparkline>
            <x14:sparkline>
              <xm:f>Pressure!P1141:AC1141</xm:f>
              <xm:sqref>AG1141</xm:sqref>
            </x14:sparkline>
            <x14:sparkline>
              <xm:f>Pressure!P1142:AC1142</xm:f>
              <xm:sqref>AG1142</xm:sqref>
            </x14:sparkline>
            <x14:sparkline>
              <xm:f>Pressure!P1143:AC1143</xm:f>
              <xm:sqref>AG1143</xm:sqref>
            </x14:sparkline>
            <x14:sparkline>
              <xm:f>Pressure!P1144:AC1144</xm:f>
              <xm:sqref>AG1144</xm:sqref>
            </x14:sparkline>
            <x14:sparkline>
              <xm:f>Pressure!P1145:AC1145</xm:f>
              <xm:sqref>AG1145</xm:sqref>
            </x14:sparkline>
            <x14:sparkline>
              <xm:f>Pressure!P1146:AC1146</xm:f>
              <xm:sqref>AG1146</xm:sqref>
            </x14:sparkline>
            <x14:sparkline>
              <xm:f>Pressure!P1147:AC1147</xm:f>
              <xm:sqref>AG1147</xm:sqref>
            </x14:sparkline>
            <x14:sparkline>
              <xm:f>Pressure!P1148:AC1148</xm:f>
              <xm:sqref>AG1148</xm:sqref>
            </x14:sparkline>
            <x14:sparkline>
              <xm:f>Pressure!P1149:AC1149</xm:f>
              <xm:sqref>AG1149</xm:sqref>
            </x14:sparkline>
            <x14:sparkline>
              <xm:f>Pressure!P1150:AC1150</xm:f>
              <xm:sqref>AG1150</xm:sqref>
            </x14:sparkline>
            <x14:sparkline>
              <xm:f>Pressure!P1151:AC1151</xm:f>
              <xm:sqref>AG1151</xm:sqref>
            </x14:sparkline>
            <x14:sparkline>
              <xm:f>Pressure!P1152:AC1152</xm:f>
              <xm:sqref>AG1152</xm:sqref>
            </x14:sparkline>
            <x14:sparkline>
              <xm:f>Pressure!P1153:AC1153</xm:f>
              <xm:sqref>AG1153</xm:sqref>
            </x14:sparkline>
            <x14:sparkline>
              <xm:f>Pressure!P1154:AC1154</xm:f>
              <xm:sqref>AG1154</xm:sqref>
            </x14:sparkline>
            <x14:sparkline>
              <xm:f>Pressure!P1155:AC1155</xm:f>
              <xm:sqref>AG1155</xm:sqref>
            </x14:sparkline>
            <x14:sparkline>
              <xm:f>Pressure!P1156:AC1156</xm:f>
              <xm:sqref>AG1156</xm:sqref>
            </x14:sparkline>
            <x14:sparkline>
              <xm:f>Pressure!P1157:AC1157</xm:f>
              <xm:sqref>AG1157</xm:sqref>
            </x14:sparkline>
            <x14:sparkline>
              <xm:f>Pressure!P1158:AC1158</xm:f>
              <xm:sqref>AG1158</xm:sqref>
            </x14:sparkline>
            <x14:sparkline>
              <xm:f>Pressure!P1159:AC1159</xm:f>
              <xm:sqref>AG1159</xm:sqref>
            </x14:sparkline>
            <x14:sparkline>
              <xm:f>Pressure!P1160:AC1160</xm:f>
              <xm:sqref>AG1160</xm:sqref>
            </x14:sparkline>
            <x14:sparkline>
              <xm:f>Pressure!P1161:AC1161</xm:f>
              <xm:sqref>AG1161</xm:sqref>
            </x14:sparkline>
            <x14:sparkline>
              <xm:f>Pressure!P1162:AC1162</xm:f>
              <xm:sqref>AG1162</xm:sqref>
            </x14:sparkline>
            <x14:sparkline>
              <xm:f>Pressure!P1163:AC1163</xm:f>
              <xm:sqref>AG1163</xm:sqref>
            </x14:sparkline>
            <x14:sparkline>
              <xm:f>Pressure!P1164:AC1164</xm:f>
              <xm:sqref>AG1164</xm:sqref>
            </x14:sparkline>
            <x14:sparkline>
              <xm:f>Pressure!P1165:AC1165</xm:f>
              <xm:sqref>AG1165</xm:sqref>
            </x14:sparkline>
            <x14:sparkline>
              <xm:f>Pressure!P1166:AC1166</xm:f>
              <xm:sqref>AG1166</xm:sqref>
            </x14:sparkline>
            <x14:sparkline>
              <xm:f>Pressure!P1167:AC1167</xm:f>
              <xm:sqref>AG1167</xm:sqref>
            </x14:sparkline>
            <x14:sparkline>
              <xm:f>Pressure!P1168:AC1168</xm:f>
              <xm:sqref>AG1168</xm:sqref>
            </x14:sparkline>
            <x14:sparkline>
              <xm:f>Pressure!P1169:AC1169</xm:f>
              <xm:sqref>AG1169</xm:sqref>
            </x14:sparkline>
            <x14:sparkline>
              <xm:f>Pressure!P1170:AC1170</xm:f>
              <xm:sqref>AG1170</xm:sqref>
            </x14:sparkline>
            <x14:sparkline>
              <xm:f>Pressure!P1171:AC1171</xm:f>
              <xm:sqref>AG1171</xm:sqref>
            </x14:sparkline>
            <x14:sparkline>
              <xm:f>Pressure!P1172:AC1172</xm:f>
              <xm:sqref>AG1172</xm:sqref>
            </x14:sparkline>
            <x14:sparkline>
              <xm:f>Pressure!P1173:AC1173</xm:f>
              <xm:sqref>AG1173</xm:sqref>
            </x14:sparkline>
            <x14:sparkline>
              <xm:f>Pressure!P1174:AC1174</xm:f>
              <xm:sqref>AG1174</xm:sqref>
            </x14:sparkline>
            <x14:sparkline>
              <xm:f>Pressure!P1175:AC1175</xm:f>
              <xm:sqref>AG1175</xm:sqref>
            </x14:sparkline>
            <x14:sparkline>
              <xm:f>Pressure!P1176:AC1176</xm:f>
              <xm:sqref>AG1176</xm:sqref>
            </x14:sparkline>
            <x14:sparkline>
              <xm:f>Pressure!P1177:AC1177</xm:f>
              <xm:sqref>AG1177</xm:sqref>
            </x14:sparkline>
            <x14:sparkline>
              <xm:f>Pressure!P1178:AC1178</xm:f>
              <xm:sqref>AG1178</xm:sqref>
            </x14:sparkline>
            <x14:sparkline>
              <xm:f>Pressure!P1179:AC1179</xm:f>
              <xm:sqref>AG1179</xm:sqref>
            </x14:sparkline>
            <x14:sparkline>
              <xm:f>Pressure!P1180:AC1180</xm:f>
              <xm:sqref>AG1180</xm:sqref>
            </x14:sparkline>
            <x14:sparkline>
              <xm:f>Pressure!P1181:AC1181</xm:f>
              <xm:sqref>AG1181</xm:sqref>
            </x14:sparkline>
            <x14:sparkline>
              <xm:f>Pressure!P1182:AC1182</xm:f>
              <xm:sqref>AG1182</xm:sqref>
            </x14:sparkline>
            <x14:sparkline>
              <xm:f>Pressure!P1183:AC1183</xm:f>
              <xm:sqref>AG1183</xm:sqref>
            </x14:sparkline>
            <x14:sparkline>
              <xm:f>Pressure!P1184:AC1184</xm:f>
              <xm:sqref>AG1184</xm:sqref>
            </x14:sparkline>
            <x14:sparkline>
              <xm:f>Pressure!P1185:AC1185</xm:f>
              <xm:sqref>AG1185</xm:sqref>
            </x14:sparkline>
            <x14:sparkline>
              <xm:f>Pressure!P1186:AC1186</xm:f>
              <xm:sqref>AG1186</xm:sqref>
            </x14:sparkline>
            <x14:sparkline>
              <xm:f>Pressure!P1187:AC1187</xm:f>
              <xm:sqref>AG1187</xm:sqref>
            </x14:sparkline>
            <x14:sparkline>
              <xm:f>Pressure!P1188:AC1188</xm:f>
              <xm:sqref>AG1188</xm:sqref>
            </x14:sparkline>
            <x14:sparkline>
              <xm:f>Pressure!P1189:AC1189</xm:f>
              <xm:sqref>AG1189</xm:sqref>
            </x14:sparkline>
            <x14:sparkline>
              <xm:f>Pressure!P1190:AC1190</xm:f>
              <xm:sqref>AG1190</xm:sqref>
            </x14:sparkline>
            <x14:sparkline>
              <xm:f>Pressure!P1191:AC1191</xm:f>
              <xm:sqref>AG1191</xm:sqref>
            </x14:sparkline>
            <x14:sparkline>
              <xm:f>Pressure!P1192:AC1192</xm:f>
              <xm:sqref>AG1192</xm:sqref>
            </x14:sparkline>
            <x14:sparkline>
              <xm:f>Pressure!P1193:AC1193</xm:f>
              <xm:sqref>AG1193</xm:sqref>
            </x14:sparkline>
            <x14:sparkline>
              <xm:f>Pressure!P1194:AC1194</xm:f>
              <xm:sqref>AG1194</xm:sqref>
            </x14:sparkline>
            <x14:sparkline>
              <xm:f>Pressure!P1195:AC1195</xm:f>
              <xm:sqref>AG1195</xm:sqref>
            </x14:sparkline>
            <x14:sparkline>
              <xm:f>Pressure!P1196:AC1196</xm:f>
              <xm:sqref>AG1196</xm:sqref>
            </x14:sparkline>
            <x14:sparkline>
              <xm:f>Pressure!P1197:AC1197</xm:f>
              <xm:sqref>AG1197</xm:sqref>
            </x14:sparkline>
            <x14:sparkline>
              <xm:f>Pressure!P1198:AC1198</xm:f>
              <xm:sqref>AG1198</xm:sqref>
            </x14:sparkline>
            <x14:sparkline>
              <xm:f>Pressure!P1199:AC1199</xm:f>
              <xm:sqref>AG1199</xm:sqref>
            </x14:sparkline>
            <x14:sparkline>
              <xm:f>Pressure!P1200:AC1200</xm:f>
              <xm:sqref>AG1200</xm:sqref>
            </x14:sparkline>
            <x14:sparkline>
              <xm:f>Pressure!P1201:AC1201</xm:f>
              <xm:sqref>AG1201</xm:sqref>
            </x14:sparkline>
            <x14:sparkline>
              <xm:f>Pressure!P1202:AC1202</xm:f>
              <xm:sqref>AG1202</xm:sqref>
            </x14:sparkline>
            <x14:sparkline>
              <xm:f>Pressure!P1203:AC1203</xm:f>
              <xm:sqref>AG1203</xm:sqref>
            </x14:sparkline>
            <x14:sparkline>
              <xm:f>Pressure!P1204:AC1204</xm:f>
              <xm:sqref>AG1204</xm:sqref>
            </x14:sparkline>
            <x14:sparkline>
              <xm:f>Pressure!P1205:AC1205</xm:f>
              <xm:sqref>AG1205</xm:sqref>
            </x14:sparkline>
            <x14:sparkline>
              <xm:f>Pressure!P1206:AC1206</xm:f>
              <xm:sqref>AG1206</xm:sqref>
            </x14:sparkline>
            <x14:sparkline>
              <xm:f>Pressure!P1207:AC1207</xm:f>
              <xm:sqref>AG1207</xm:sqref>
            </x14:sparkline>
            <x14:sparkline>
              <xm:f>Pressure!P1208:AC1208</xm:f>
              <xm:sqref>AG1208</xm:sqref>
            </x14:sparkline>
            <x14:sparkline>
              <xm:f>Pressure!P1209:AC1209</xm:f>
              <xm:sqref>AG1209</xm:sqref>
            </x14:sparkline>
            <x14:sparkline>
              <xm:f>Pressure!P1210:AC1210</xm:f>
              <xm:sqref>AG1210</xm:sqref>
            </x14:sparkline>
            <x14:sparkline>
              <xm:f>Pressure!P1211:AC1211</xm:f>
              <xm:sqref>AG1211</xm:sqref>
            </x14:sparkline>
            <x14:sparkline>
              <xm:f>Pressure!P1212:AC1212</xm:f>
              <xm:sqref>AG1212</xm:sqref>
            </x14:sparkline>
            <x14:sparkline>
              <xm:f>Pressure!P1213:AC1213</xm:f>
              <xm:sqref>AG1213</xm:sqref>
            </x14:sparkline>
            <x14:sparkline>
              <xm:f>Pressure!P1214:AC1214</xm:f>
              <xm:sqref>AG1214</xm:sqref>
            </x14:sparkline>
            <x14:sparkline>
              <xm:f>Pressure!P1215:AC1215</xm:f>
              <xm:sqref>AG1215</xm:sqref>
            </x14:sparkline>
            <x14:sparkline>
              <xm:f>Pressure!P1216:AC1216</xm:f>
              <xm:sqref>AG1216</xm:sqref>
            </x14:sparkline>
            <x14:sparkline>
              <xm:f>Pressure!P1217:AC1217</xm:f>
              <xm:sqref>AG1217</xm:sqref>
            </x14:sparkline>
            <x14:sparkline>
              <xm:f>Pressure!P1218:AC1218</xm:f>
              <xm:sqref>AG1218</xm:sqref>
            </x14:sparkline>
            <x14:sparkline>
              <xm:f>Pressure!P1219:AC1219</xm:f>
              <xm:sqref>AG1219</xm:sqref>
            </x14:sparkline>
            <x14:sparkline>
              <xm:f>Pressure!P1220:AC1220</xm:f>
              <xm:sqref>AG1220</xm:sqref>
            </x14:sparkline>
            <x14:sparkline>
              <xm:f>Pressure!P1221:AC1221</xm:f>
              <xm:sqref>AG1221</xm:sqref>
            </x14:sparkline>
            <x14:sparkline>
              <xm:f>Pressure!P1222:AC1222</xm:f>
              <xm:sqref>AG1222</xm:sqref>
            </x14:sparkline>
            <x14:sparkline>
              <xm:f>Pressure!P1223:AC1223</xm:f>
              <xm:sqref>AG1223</xm:sqref>
            </x14:sparkline>
            <x14:sparkline>
              <xm:f>Pressure!P1224:AC1224</xm:f>
              <xm:sqref>AG1224</xm:sqref>
            </x14:sparkline>
            <x14:sparkline>
              <xm:f>Pressure!P1225:AC1225</xm:f>
              <xm:sqref>AG1225</xm:sqref>
            </x14:sparkline>
            <x14:sparkline>
              <xm:f>Pressure!P1226:AC1226</xm:f>
              <xm:sqref>AG1226</xm:sqref>
            </x14:sparkline>
            <x14:sparkline>
              <xm:f>Pressure!P1227:AC1227</xm:f>
              <xm:sqref>AG1227</xm:sqref>
            </x14:sparkline>
            <x14:sparkline>
              <xm:f>Pressure!P1228:AC1228</xm:f>
              <xm:sqref>AG1228</xm:sqref>
            </x14:sparkline>
            <x14:sparkline>
              <xm:f>Pressure!P1229:AC1229</xm:f>
              <xm:sqref>AG1229</xm:sqref>
            </x14:sparkline>
            <x14:sparkline>
              <xm:f>Pressure!P1230:AC1230</xm:f>
              <xm:sqref>AG1230</xm:sqref>
            </x14:sparkline>
            <x14:sparkline>
              <xm:f>Pressure!P1231:AC1231</xm:f>
              <xm:sqref>AG1231</xm:sqref>
            </x14:sparkline>
            <x14:sparkline>
              <xm:f>Pressure!P1232:AC1232</xm:f>
              <xm:sqref>AG1232</xm:sqref>
            </x14:sparkline>
            <x14:sparkline>
              <xm:f>Pressure!P1233:AC1233</xm:f>
              <xm:sqref>AG1233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01C14-92D7-4EE6-AF17-8D5B762E3F91}">
  <dimension ref="A1:EN623"/>
  <sheetViews>
    <sheetView showGridLines="0" topLeftCell="A25" workbookViewId="0">
      <selection activeCell="G17" sqref="G17"/>
    </sheetView>
  </sheetViews>
  <sheetFormatPr defaultColWidth="9.1796875" defaultRowHeight="14.5" x14ac:dyDescent="0.35"/>
  <cols>
    <col min="1" max="1" width="2.81640625" customWidth="1"/>
    <col min="2" max="2" width="11.81640625" style="14" customWidth="1"/>
    <col min="3" max="3" width="12" style="14" customWidth="1"/>
    <col min="4" max="4" width="7.1796875" style="14" customWidth="1"/>
    <col min="5" max="5" width="9.1796875" style="14"/>
    <col min="6" max="6" width="13.1796875" style="14" bestFit="1" customWidth="1"/>
    <col min="7" max="7" width="13.1796875" style="14" customWidth="1"/>
    <col min="8" max="8" width="41.81640625" style="15" customWidth="1"/>
    <col min="9" max="9" width="12.6328125" style="14" bestFit="1" customWidth="1"/>
    <col min="10" max="10" width="12.6328125" style="14" customWidth="1"/>
    <col min="11" max="11" width="11.6328125" style="14" bestFit="1" customWidth="1"/>
    <col min="12" max="12" width="16" style="14" customWidth="1"/>
    <col min="13" max="15" width="14.1796875" style="15" customWidth="1"/>
    <col min="16" max="16" width="9.36328125" style="14" customWidth="1"/>
    <col min="17" max="17" width="22.6328125" style="30" customWidth="1"/>
    <col min="18" max="18" width="9.1796875" style="32"/>
    <col min="50" max="50" width="9.1796875" style="33"/>
    <col min="51" max="16384" width="9.1796875" style="14"/>
  </cols>
  <sheetData>
    <row r="1" spans="1:144" customFormat="1" x14ac:dyDescent="0.35">
      <c r="H1" s="53"/>
      <c r="M1" s="53"/>
      <c r="N1" s="53"/>
      <c r="O1" s="53"/>
    </row>
    <row r="2" spans="1:144" customFormat="1" ht="18.5" x14ac:dyDescent="0.45">
      <c r="B2" s="29" t="s">
        <v>341</v>
      </c>
      <c r="H2" s="53"/>
      <c r="M2" s="53"/>
      <c r="N2" s="53"/>
      <c r="O2" s="53"/>
    </row>
    <row r="3" spans="1:144" customFormat="1" x14ac:dyDescent="0.35">
      <c r="H3" s="53"/>
      <c r="M3" s="53"/>
      <c r="N3" s="53"/>
      <c r="O3" s="53"/>
    </row>
    <row r="4" spans="1:144" customFormat="1" ht="29" x14ac:dyDescent="0.35">
      <c r="B4" s="127" t="s">
        <v>38</v>
      </c>
      <c r="C4" s="128" t="s">
        <v>342</v>
      </c>
      <c r="H4" s="53"/>
      <c r="M4" s="53"/>
      <c r="N4" s="53"/>
      <c r="O4" s="53"/>
    </row>
    <row r="5" spans="1:144" customFormat="1" ht="29" x14ac:dyDescent="0.35">
      <c r="B5" s="129" t="s">
        <v>39</v>
      </c>
      <c r="C5" s="130" t="s">
        <v>343</v>
      </c>
      <c r="H5" s="53"/>
      <c r="M5" s="53"/>
      <c r="N5" s="53"/>
      <c r="O5" s="53"/>
    </row>
    <row r="6" spans="1:144" customFormat="1" ht="29" x14ac:dyDescent="0.35">
      <c r="B6" s="131" t="s">
        <v>40</v>
      </c>
      <c r="C6" s="132" t="s">
        <v>344</v>
      </c>
      <c r="H6" s="53"/>
      <c r="M6" s="53"/>
      <c r="N6" s="53"/>
      <c r="O6" s="53"/>
    </row>
    <row r="7" spans="1:144" customFormat="1" ht="15" thickBot="1" x14ac:dyDescent="0.4">
      <c r="H7" s="53"/>
      <c r="M7" s="53"/>
      <c r="N7" s="53"/>
      <c r="O7" s="53"/>
    </row>
    <row r="8" spans="1:144" s="52" customFormat="1" ht="58" x14ac:dyDescent="0.35">
      <c r="A8"/>
      <c r="B8" s="68" t="s">
        <v>29</v>
      </c>
      <c r="C8" s="69" t="s">
        <v>30</v>
      </c>
      <c r="D8" s="69" t="s">
        <v>31</v>
      </c>
      <c r="E8" s="69" t="s">
        <v>32</v>
      </c>
      <c r="F8" s="69" t="s">
        <v>33</v>
      </c>
      <c r="G8" s="69" t="s">
        <v>34</v>
      </c>
      <c r="H8" s="70" t="s">
        <v>35</v>
      </c>
      <c r="I8" s="69" t="s">
        <v>37</v>
      </c>
      <c r="J8" s="70" t="s">
        <v>345</v>
      </c>
      <c r="K8" s="69" t="s">
        <v>346</v>
      </c>
      <c r="L8" s="70" t="s">
        <v>45</v>
      </c>
      <c r="M8" s="70" t="s">
        <v>50</v>
      </c>
      <c r="N8" s="70" t="s">
        <v>51</v>
      </c>
      <c r="O8" s="70" t="s">
        <v>347</v>
      </c>
      <c r="P8" s="70" t="s">
        <v>16</v>
      </c>
      <c r="Q8" s="198" t="s">
        <v>673</v>
      </c>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67"/>
    </row>
    <row r="9" spans="1:144" x14ac:dyDescent="0.35">
      <c r="B9" s="88"/>
      <c r="C9" s="89"/>
      <c r="D9" s="90">
        <v>36</v>
      </c>
      <c r="E9" s="91" t="s">
        <v>14</v>
      </c>
      <c r="F9" s="91" t="s">
        <v>348</v>
      </c>
      <c r="G9" s="91" t="s">
        <v>349</v>
      </c>
      <c r="H9" s="91" t="s">
        <v>350</v>
      </c>
      <c r="I9" s="91" t="s">
        <v>20</v>
      </c>
      <c r="J9" s="91">
        <f>IF($K9&lt;&gt;"",1,0)</f>
        <v>1</v>
      </c>
      <c r="K9" s="91" t="s">
        <v>343</v>
      </c>
      <c r="L9" s="91" t="str">
        <f>IF(K9=$C$6,"RED",IF(K9=$C$5,"YELLOW",IF(K9=$C$4,"GREEN")))</f>
        <v>YELLOW</v>
      </c>
      <c r="M9" s="96"/>
      <c r="N9" s="96"/>
      <c r="O9" s="96"/>
      <c r="P9" s="91"/>
      <c r="Q9" s="97" t="s">
        <v>674</v>
      </c>
      <c r="R9"/>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18"/>
    </row>
    <row r="10" spans="1:144" x14ac:dyDescent="0.35">
      <c r="B10" s="88"/>
      <c r="C10" s="89"/>
      <c r="D10" s="90">
        <v>37</v>
      </c>
      <c r="E10" s="91" t="s">
        <v>14</v>
      </c>
      <c r="F10" s="91" t="s">
        <v>348</v>
      </c>
      <c r="G10" s="91" t="s">
        <v>351</v>
      </c>
      <c r="H10" s="91" t="s">
        <v>352</v>
      </c>
      <c r="I10" s="91" t="s">
        <v>20</v>
      </c>
      <c r="J10" s="91">
        <f t="shared" ref="J10:J49" si="0">IF($K10&lt;&gt;"",1,0)</f>
        <v>1</v>
      </c>
      <c r="K10" s="91" t="s">
        <v>343</v>
      </c>
      <c r="L10" s="91" t="str">
        <f t="shared" ref="L10:L49" si="1">IF(K10=$C$6,"RED",IF(K10=$C$5,"YELLOW",IF(K10=$C$4,"GREEN")))</f>
        <v>YELLOW</v>
      </c>
      <c r="M10" s="96"/>
      <c r="N10" s="96"/>
      <c r="O10" s="96"/>
      <c r="P10" s="91"/>
      <c r="Q10" s="97" t="s">
        <v>674</v>
      </c>
      <c r="R10"/>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18"/>
    </row>
    <row r="11" spans="1:144" x14ac:dyDescent="0.35">
      <c r="B11" s="88"/>
      <c r="C11" s="89"/>
      <c r="D11" s="90">
        <v>38</v>
      </c>
      <c r="E11" s="91" t="s">
        <v>14</v>
      </c>
      <c r="F11" s="91" t="s">
        <v>348</v>
      </c>
      <c r="G11" s="91" t="s">
        <v>351</v>
      </c>
      <c r="H11" s="91" t="s">
        <v>353</v>
      </c>
      <c r="I11" s="91" t="s">
        <v>20</v>
      </c>
      <c r="J11" s="91">
        <f t="shared" si="0"/>
        <v>1</v>
      </c>
      <c r="K11" s="91" t="s">
        <v>343</v>
      </c>
      <c r="L11" s="91" t="str">
        <f t="shared" si="1"/>
        <v>YELLOW</v>
      </c>
      <c r="M11" s="96"/>
      <c r="N11" s="96"/>
      <c r="O11" s="96"/>
      <c r="P11" s="91"/>
      <c r="Q11" s="199">
        <v>1</v>
      </c>
      <c r="R11"/>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18"/>
    </row>
    <row r="12" spans="1:144" x14ac:dyDescent="0.35">
      <c r="B12" s="88"/>
      <c r="C12" s="89"/>
      <c r="D12" s="90">
        <v>39</v>
      </c>
      <c r="E12" s="91" t="s">
        <v>14</v>
      </c>
      <c r="F12" s="91" t="s">
        <v>348</v>
      </c>
      <c r="G12" s="91" t="s">
        <v>354</v>
      </c>
      <c r="H12" s="91" t="s">
        <v>355</v>
      </c>
      <c r="I12" s="91" t="s">
        <v>20</v>
      </c>
      <c r="J12" s="91">
        <f t="shared" si="0"/>
        <v>1</v>
      </c>
      <c r="K12" s="91" t="s">
        <v>343</v>
      </c>
      <c r="L12" s="91" t="str">
        <f t="shared" si="1"/>
        <v>YELLOW</v>
      </c>
      <c r="M12" s="96"/>
      <c r="N12" s="96"/>
      <c r="O12" s="96"/>
      <c r="P12" s="91"/>
      <c r="Q12" s="97" t="s">
        <v>675</v>
      </c>
      <c r="R12"/>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18"/>
    </row>
    <row r="13" spans="1:144" x14ac:dyDescent="0.35">
      <c r="B13" s="88"/>
      <c r="C13" s="89"/>
      <c r="D13" s="90">
        <v>40</v>
      </c>
      <c r="E13" s="91" t="s">
        <v>14</v>
      </c>
      <c r="F13" s="91" t="s">
        <v>348</v>
      </c>
      <c r="G13" s="91" t="s">
        <v>356</v>
      </c>
      <c r="H13" s="91" t="s">
        <v>357</v>
      </c>
      <c r="I13" s="91" t="s">
        <v>20</v>
      </c>
      <c r="J13" s="91">
        <f t="shared" si="0"/>
        <v>1</v>
      </c>
      <c r="K13" s="91" t="s">
        <v>344</v>
      </c>
      <c r="L13" s="91" t="str">
        <f t="shared" si="1"/>
        <v>RED</v>
      </c>
      <c r="M13" s="96"/>
      <c r="N13" s="96"/>
      <c r="O13" s="96"/>
      <c r="P13" s="91"/>
      <c r="Q13" s="97"/>
      <c r="R13"/>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18"/>
    </row>
    <row r="14" spans="1:144" x14ac:dyDescent="0.35">
      <c r="B14" s="88"/>
      <c r="C14" s="89"/>
      <c r="D14" s="90">
        <v>41</v>
      </c>
      <c r="E14" s="91" t="s">
        <v>14</v>
      </c>
      <c r="F14" s="91" t="s">
        <v>358</v>
      </c>
      <c r="G14" s="91" t="s">
        <v>359</v>
      </c>
      <c r="H14" s="91" t="s">
        <v>360</v>
      </c>
      <c r="I14" s="91" t="s">
        <v>20</v>
      </c>
      <c r="J14" s="91">
        <f t="shared" si="0"/>
        <v>1</v>
      </c>
      <c r="K14" s="91" t="s">
        <v>344</v>
      </c>
      <c r="L14" s="91" t="str">
        <f t="shared" si="1"/>
        <v>RED</v>
      </c>
      <c r="M14" s="96"/>
      <c r="N14" s="96"/>
      <c r="O14" s="96"/>
      <c r="P14" s="91"/>
      <c r="Q14" s="97"/>
      <c r="R1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18"/>
    </row>
    <row r="15" spans="1:144" x14ac:dyDescent="0.35">
      <c r="B15" s="88"/>
      <c r="C15" s="89"/>
      <c r="D15" s="90">
        <v>42</v>
      </c>
      <c r="E15" s="91" t="s">
        <v>14</v>
      </c>
      <c r="F15" s="91" t="s">
        <v>358</v>
      </c>
      <c r="G15" s="91" t="s">
        <v>359</v>
      </c>
      <c r="H15" s="91" t="s">
        <v>361</v>
      </c>
      <c r="I15" s="91" t="s">
        <v>20</v>
      </c>
      <c r="J15" s="91">
        <f t="shared" si="0"/>
        <v>1</v>
      </c>
      <c r="K15" s="91" t="s">
        <v>343</v>
      </c>
      <c r="L15" s="91" t="str">
        <f t="shared" si="1"/>
        <v>YELLOW</v>
      </c>
      <c r="M15" s="96"/>
      <c r="N15" s="96"/>
      <c r="O15" s="96"/>
      <c r="P15" s="91"/>
      <c r="Q15" s="97" t="s">
        <v>676</v>
      </c>
      <c r="R15"/>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18"/>
    </row>
    <row r="16" spans="1:144" x14ac:dyDescent="0.35">
      <c r="B16" s="88"/>
      <c r="C16" s="89"/>
      <c r="D16" s="90">
        <v>43</v>
      </c>
      <c r="E16" s="91" t="s">
        <v>14</v>
      </c>
      <c r="F16" s="91" t="s">
        <v>358</v>
      </c>
      <c r="G16" s="91" t="s">
        <v>359</v>
      </c>
      <c r="H16" s="91" t="s">
        <v>362</v>
      </c>
      <c r="I16" s="91" t="s">
        <v>20</v>
      </c>
      <c r="J16" s="91">
        <f t="shared" si="0"/>
        <v>1</v>
      </c>
      <c r="K16" s="91" t="s">
        <v>343</v>
      </c>
      <c r="L16" s="91" t="str">
        <f t="shared" si="1"/>
        <v>YELLOW</v>
      </c>
      <c r="M16" s="96"/>
      <c r="N16" s="96"/>
      <c r="O16" s="96"/>
      <c r="P16" s="91"/>
      <c r="Q16" s="97" t="s">
        <v>677</v>
      </c>
      <c r="R16"/>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18"/>
    </row>
    <row r="17" spans="1:144" s="55" customFormat="1" x14ac:dyDescent="0.35">
      <c r="A17" s="200"/>
      <c r="B17" s="201"/>
      <c r="C17" s="202"/>
      <c r="D17" s="203">
        <v>44</v>
      </c>
      <c r="E17" s="55" t="s">
        <v>14</v>
      </c>
      <c r="F17" s="55" t="s">
        <v>363</v>
      </c>
      <c r="G17" s="55" t="s">
        <v>364</v>
      </c>
      <c r="H17" s="55" t="s">
        <v>365</v>
      </c>
      <c r="I17" s="55" t="s">
        <v>20</v>
      </c>
      <c r="J17" s="55">
        <f t="shared" si="0"/>
        <v>1</v>
      </c>
      <c r="K17" s="55" t="s">
        <v>343</v>
      </c>
      <c r="L17" s="55" t="str">
        <f t="shared" si="1"/>
        <v>YELLOW</v>
      </c>
      <c r="M17" s="16"/>
      <c r="N17" s="16"/>
      <c r="O17" s="16"/>
      <c r="Q17" s="204">
        <v>10</v>
      </c>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0"/>
      <c r="CM17" s="200"/>
      <c r="CN17" s="200"/>
      <c r="CO17" s="200"/>
      <c r="CP17" s="200"/>
      <c r="CQ17" s="200"/>
      <c r="CR17" s="200"/>
      <c r="CS17" s="200"/>
      <c r="CT17" s="200"/>
      <c r="CU17" s="200"/>
      <c r="CV17" s="200"/>
      <c r="CW17" s="200"/>
      <c r="CX17" s="200"/>
      <c r="CY17" s="200"/>
      <c r="CZ17" s="200"/>
      <c r="DA17" s="200"/>
      <c r="DB17" s="200"/>
      <c r="DC17" s="200"/>
      <c r="DD17" s="200"/>
      <c r="DE17" s="200"/>
      <c r="DF17" s="200"/>
      <c r="DG17" s="200"/>
      <c r="DH17" s="200"/>
      <c r="DI17" s="200"/>
      <c r="DJ17" s="200"/>
      <c r="DK17" s="200"/>
      <c r="DL17" s="200"/>
      <c r="DM17" s="200"/>
      <c r="DN17" s="200"/>
      <c r="DO17" s="200"/>
      <c r="DP17" s="200"/>
      <c r="DQ17" s="200"/>
      <c r="DR17" s="200"/>
      <c r="DS17" s="200"/>
      <c r="DT17" s="200"/>
      <c r="DU17" s="200"/>
      <c r="DV17" s="200"/>
      <c r="DW17" s="200"/>
      <c r="DX17" s="200"/>
      <c r="DY17" s="200"/>
      <c r="DZ17" s="200"/>
      <c r="EA17" s="200"/>
      <c r="EB17" s="200"/>
      <c r="EC17" s="200"/>
      <c r="ED17" s="200"/>
      <c r="EE17" s="200"/>
      <c r="EF17" s="200"/>
      <c r="EG17" s="200"/>
      <c r="EH17" s="200"/>
      <c r="EI17" s="200"/>
      <c r="EJ17" s="200"/>
      <c r="EK17" s="200"/>
      <c r="EL17" s="200"/>
      <c r="EM17" s="200"/>
      <c r="EN17" s="205"/>
    </row>
    <row r="18" spans="1:144" s="55" customFormat="1" x14ac:dyDescent="0.35">
      <c r="A18" s="200"/>
      <c r="B18" s="201"/>
      <c r="C18" s="202"/>
      <c r="D18" s="203">
        <v>45</v>
      </c>
      <c r="E18" s="55" t="s">
        <v>14</v>
      </c>
      <c r="F18" s="55" t="s">
        <v>363</v>
      </c>
      <c r="G18" s="55" t="s">
        <v>364</v>
      </c>
      <c r="H18" s="55" t="s">
        <v>366</v>
      </c>
      <c r="I18" s="55" t="s">
        <v>20</v>
      </c>
      <c r="J18" s="55">
        <f t="shared" si="0"/>
        <v>1</v>
      </c>
      <c r="K18" s="55" t="s">
        <v>344</v>
      </c>
      <c r="L18" s="55" t="str">
        <f t="shared" si="1"/>
        <v>RED</v>
      </c>
      <c r="M18" s="16"/>
      <c r="N18" s="16"/>
      <c r="O18" s="16"/>
      <c r="Q18" s="206"/>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c r="CK18" s="200"/>
      <c r="CL18" s="200"/>
      <c r="CM18" s="200"/>
      <c r="CN18" s="200"/>
      <c r="CO18" s="200"/>
      <c r="CP18" s="200"/>
      <c r="CQ18" s="200"/>
      <c r="CR18" s="200"/>
      <c r="CS18" s="200"/>
      <c r="CT18" s="200"/>
      <c r="CU18" s="200"/>
      <c r="CV18" s="200"/>
      <c r="CW18" s="200"/>
      <c r="CX18" s="200"/>
      <c r="CY18" s="200"/>
      <c r="CZ18" s="200"/>
      <c r="DA18" s="200"/>
      <c r="DB18" s="200"/>
      <c r="DC18" s="200"/>
      <c r="DD18" s="200"/>
      <c r="DE18" s="200"/>
      <c r="DF18" s="200"/>
      <c r="DG18" s="200"/>
      <c r="DH18" s="200"/>
      <c r="DI18" s="200"/>
      <c r="DJ18" s="200"/>
      <c r="DK18" s="200"/>
      <c r="DL18" s="200"/>
      <c r="DM18" s="200"/>
      <c r="DN18" s="200"/>
      <c r="DO18" s="200"/>
      <c r="DP18" s="200"/>
      <c r="DQ18" s="200"/>
      <c r="DR18" s="200"/>
      <c r="DS18" s="200"/>
      <c r="DT18" s="200"/>
      <c r="DU18" s="200"/>
      <c r="DV18" s="200"/>
      <c r="DW18" s="200"/>
      <c r="DX18" s="200"/>
      <c r="DY18" s="200"/>
      <c r="DZ18" s="200"/>
      <c r="EA18" s="200"/>
      <c r="EB18" s="200"/>
      <c r="EC18" s="200"/>
      <c r="ED18" s="200"/>
      <c r="EE18" s="200"/>
      <c r="EF18" s="200"/>
      <c r="EG18" s="200"/>
      <c r="EH18" s="200"/>
      <c r="EI18" s="200"/>
      <c r="EJ18" s="200"/>
      <c r="EK18" s="200"/>
      <c r="EL18" s="200"/>
      <c r="EM18" s="200"/>
      <c r="EN18" s="205"/>
    </row>
    <row r="19" spans="1:144" s="55" customFormat="1" x14ac:dyDescent="0.35">
      <c r="A19" s="200"/>
      <c r="B19" s="201"/>
      <c r="C19" s="202"/>
      <c r="D19" s="203">
        <v>46</v>
      </c>
      <c r="E19" s="55" t="s">
        <v>14</v>
      </c>
      <c r="F19" s="55" t="s">
        <v>363</v>
      </c>
      <c r="G19" s="55" t="s">
        <v>367</v>
      </c>
      <c r="H19" s="55" t="s">
        <v>368</v>
      </c>
      <c r="I19" s="55" t="s">
        <v>20</v>
      </c>
      <c r="J19" s="55">
        <f t="shared" si="0"/>
        <v>1</v>
      </c>
      <c r="K19" s="55" t="s">
        <v>344</v>
      </c>
      <c r="L19" s="55" t="str">
        <f t="shared" si="1"/>
        <v>RED</v>
      </c>
      <c r="M19" s="16"/>
      <c r="N19" s="16"/>
      <c r="O19" s="16"/>
      <c r="Q19" s="206"/>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0"/>
      <c r="BY19" s="200"/>
      <c r="BZ19" s="200"/>
      <c r="CA19" s="200"/>
      <c r="CB19" s="200"/>
      <c r="CC19" s="200"/>
      <c r="CD19" s="200"/>
      <c r="CE19" s="200"/>
      <c r="CF19" s="200"/>
      <c r="CG19" s="200"/>
      <c r="CH19" s="200"/>
      <c r="CI19" s="200"/>
      <c r="CJ19" s="200"/>
      <c r="CK19" s="200"/>
      <c r="CL19" s="200"/>
      <c r="CM19" s="200"/>
      <c r="CN19" s="200"/>
      <c r="CO19" s="200"/>
      <c r="CP19" s="200"/>
      <c r="CQ19" s="200"/>
      <c r="CR19" s="200"/>
      <c r="CS19" s="200"/>
      <c r="CT19" s="200"/>
      <c r="CU19" s="200"/>
      <c r="CV19" s="200"/>
      <c r="CW19" s="200"/>
      <c r="CX19" s="200"/>
      <c r="CY19" s="200"/>
      <c r="CZ19" s="200"/>
      <c r="DA19" s="200"/>
      <c r="DB19" s="200"/>
      <c r="DC19" s="200"/>
      <c r="DD19" s="200"/>
      <c r="DE19" s="200"/>
      <c r="DF19" s="200"/>
      <c r="DG19" s="200"/>
      <c r="DH19" s="200"/>
      <c r="DI19" s="200"/>
      <c r="DJ19" s="200"/>
      <c r="DK19" s="200"/>
      <c r="DL19" s="200"/>
      <c r="DM19" s="200"/>
      <c r="DN19" s="200"/>
      <c r="DO19" s="200"/>
      <c r="DP19" s="200"/>
      <c r="DQ19" s="200"/>
      <c r="DR19" s="200"/>
      <c r="DS19" s="200"/>
      <c r="DT19" s="200"/>
      <c r="DU19" s="200"/>
      <c r="DV19" s="200"/>
      <c r="DW19" s="200"/>
      <c r="DX19" s="200"/>
      <c r="DY19" s="200"/>
      <c r="DZ19" s="200"/>
      <c r="EA19" s="200"/>
      <c r="EB19" s="200"/>
      <c r="EC19" s="200"/>
      <c r="ED19" s="200"/>
      <c r="EE19" s="200"/>
      <c r="EF19" s="200"/>
      <c r="EG19" s="200"/>
      <c r="EH19" s="200"/>
      <c r="EI19" s="200"/>
      <c r="EJ19" s="200"/>
      <c r="EK19" s="200"/>
      <c r="EL19" s="200"/>
      <c r="EM19" s="200"/>
      <c r="EN19" s="205"/>
    </row>
    <row r="20" spans="1:144" s="55" customFormat="1" x14ac:dyDescent="0.35">
      <c r="A20" s="200"/>
      <c r="B20" s="201"/>
      <c r="C20" s="202"/>
      <c r="D20" s="203">
        <v>47</v>
      </c>
      <c r="E20" s="55" t="s">
        <v>14</v>
      </c>
      <c r="F20" s="55" t="s">
        <v>363</v>
      </c>
      <c r="G20" s="55" t="s">
        <v>367</v>
      </c>
      <c r="H20" s="55" t="s">
        <v>369</v>
      </c>
      <c r="I20" s="55" t="s">
        <v>20</v>
      </c>
      <c r="J20" s="55">
        <f t="shared" si="0"/>
        <v>1</v>
      </c>
      <c r="K20" s="55" t="s">
        <v>344</v>
      </c>
      <c r="L20" s="55" t="str">
        <f t="shared" si="1"/>
        <v>RED</v>
      </c>
      <c r="M20" s="16"/>
      <c r="N20" s="16"/>
      <c r="O20" s="16"/>
      <c r="Q20" s="206"/>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0"/>
      <c r="CI20" s="200"/>
      <c r="CJ20" s="200"/>
      <c r="CK20" s="200"/>
      <c r="CL20" s="200"/>
      <c r="CM20" s="200"/>
      <c r="CN20" s="200"/>
      <c r="CO20" s="200"/>
      <c r="CP20" s="200"/>
      <c r="CQ20" s="200"/>
      <c r="CR20" s="200"/>
      <c r="CS20" s="200"/>
      <c r="CT20" s="200"/>
      <c r="CU20" s="200"/>
      <c r="CV20" s="200"/>
      <c r="CW20" s="200"/>
      <c r="CX20" s="200"/>
      <c r="CY20" s="200"/>
      <c r="CZ20" s="200"/>
      <c r="DA20" s="200"/>
      <c r="DB20" s="200"/>
      <c r="DC20" s="200"/>
      <c r="DD20" s="200"/>
      <c r="DE20" s="200"/>
      <c r="DF20" s="200"/>
      <c r="DG20" s="200"/>
      <c r="DH20" s="200"/>
      <c r="DI20" s="200"/>
      <c r="DJ20" s="200"/>
      <c r="DK20" s="200"/>
      <c r="DL20" s="200"/>
      <c r="DM20" s="200"/>
      <c r="DN20" s="200"/>
      <c r="DO20" s="200"/>
      <c r="DP20" s="200"/>
      <c r="DQ20" s="200"/>
      <c r="DR20" s="200"/>
      <c r="DS20" s="200"/>
      <c r="DT20" s="200"/>
      <c r="DU20" s="200"/>
      <c r="DV20" s="200"/>
      <c r="DW20" s="200"/>
      <c r="DX20" s="200"/>
      <c r="DY20" s="200"/>
      <c r="DZ20" s="200"/>
      <c r="EA20" s="200"/>
      <c r="EB20" s="200"/>
      <c r="EC20" s="200"/>
      <c r="ED20" s="200"/>
      <c r="EE20" s="200"/>
      <c r="EF20" s="200"/>
      <c r="EG20" s="200"/>
      <c r="EH20" s="200"/>
      <c r="EI20" s="200"/>
      <c r="EJ20" s="200"/>
      <c r="EK20" s="200"/>
      <c r="EL20" s="200"/>
      <c r="EM20" s="200"/>
      <c r="EN20" s="205"/>
    </row>
    <row r="21" spans="1:144" x14ac:dyDescent="0.35">
      <c r="B21" s="88"/>
      <c r="C21" s="89"/>
      <c r="D21" s="90">
        <v>48</v>
      </c>
      <c r="E21" s="91" t="s">
        <v>14</v>
      </c>
      <c r="F21" s="91" t="s">
        <v>370</v>
      </c>
      <c r="G21" s="91" t="s">
        <v>371</v>
      </c>
      <c r="H21" s="91" t="s">
        <v>372</v>
      </c>
      <c r="I21" s="91" t="s">
        <v>20</v>
      </c>
      <c r="J21" s="91">
        <f t="shared" si="0"/>
        <v>1</v>
      </c>
      <c r="K21" s="91" t="s">
        <v>343</v>
      </c>
      <c r="L21" s="91" t="str">
        <f t="shared" si="1"/>
        <v>YELLOW</v>
      </c>
      <c r="M21" s="96"/>
      <c r="N21" s="96"/>
      <c r="O21" s="96"/>
      <c r="P21" s="91"/>
      <c r="Q21" s="199" t="s">
        <v>678</v>
      </c>
      <c r="R21"/>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18"/>
    </row>
    <row r="22" spans="1:144" x14ac:dyDescent="0.35">
      <c r="B22" s="88"/>
      <c r="C22" s="89"/>
      <c r="D22" s="90">
        <v>49</v>
      </c>
      <c r="E22" s="91" t="s">
        <v>14</v>
      </c>
      <c r="F22" s="91" t="s">
        <v>370</v>
      </c>
      <c r="G22" s="91" t="s">
        <v>373</v>
      </c>
      <c r="H22" s="91" t="s">
        <v>374</v>
      </c>
      <c r="I22" s="91" t="s">
        <v>20</v>
      </c>
      <c r="J22" s="91">
        <f t="shared" si="0"/>
        <v>1</v>
      </c>
      <c r="K22" s="91" t="s">
        <v>344</v>
      </c>
      <c r="L22" s="91" t="str">
        <f t="shared" si="1"/>
        <v>RED</v>
      </c>
      <c r="M22" s="96"/>
      <c r="N22" s="96"/>
      <c r="O22" s="96"/>
      <c r="P22" s="91"/>
      <c r="Q22" s="97"/>
      <c r="R22"/>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18"/>
    </row>
    <row r="23" spans="1:144" x14ac:dyDescent="0.35">
      <c r="B23" s="88"/>
      <c r="C23" s="89"/>
      <c r="D23" s="90">
        <v>50</v>
      </c>
      <c r="E23" s="91" t="s">
        <v>14</v>
      </c>
      <c r="F23" s="91" t="s">
        <v>370</v>
      </c>
      <c r="G23" s="91" t="s">
        <v>373</v>
      </c>
      <c r="H23" s="91" t="s">
        <v>375</v>
      </c>
      <c r="I23" s="91" t="s">
        <v>20</v>
      </c>
      <c r="J23" s="91">
        <f t="shared" si="0"/>
        <v>1</v>
      </c>
      <c r="K23" s="91" t="s">
        <v>343</v>
      </c>
      <c r="L23" s="91" t="str">
        <f t="shared" si="1"/>
        <v>YELLOW</v>
      </c>
      <c r="M23" s="96"/>
      <c r="N23" s="96"/>
      <c r="O23" s="96"/>
      <c r="P23" s="91"/>
      <c r="Q23" s="97" t="s">
        <v>679</v>
      </c>
      <c r="R23"/>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18"/>
    </row>
    <row r="24" spans="1:144" s="15" customFormat="1" x14ac:dyDescent="0.35">
      <c r="A24"/>
      <c r="B24" s="88"/>
      <c r="C24" s="89"/>
      <c r="D24" s="90">
        <v>51</v>
      </c>
      <c r="E24" s="91" t="s">
        <v>14</v>
      </c>
      <c r="F24" s="91" t="s">
        <v>370</v>
      </c>
      <c r="G24" s="91" t="s">
        <v>373</v>
      </c>
      <c r="H24" s="91" t="s">
        <v>376</v>
      </c>
      <c r="I24" s="91" t="s">
        <v>20</v>
      </c>
      <c r="J24" s="91">
        <f t="shared" si="0"/>
        <v>1</v>
      </c>
      <c r="K24" s="91" t="s">
        <v>344</v>
      </c>
      <c r="L24" s="91" t="str">
        <f t="shared" si="1"/>
        <v>RED</v>
      </c>
      <c r="M24" s="96"/>
      <c r="N24" s="96"/>
      <c r="O24" s="96"/>
      <c r="P24" s="91"/>
      <c r="Q24" s="97"/>
      <c r="R24"/>
      <c r="S24"/>
      <c r="T24"/>
      <c r="U24"/>
      <c r="V24"/>
      <c r="W24"/>
      <c r="X24"/>
      <c r="Y24"/>
      <c r="Z24"/>
      <c r="AA24"/>
      <c r="AB24"/>
      <c r="AC24"/>
      <c r="AD24"/>
      <c r="AE24"/>
      <c r="AF24"/>
      <c r="AG24"/>
      <c r="AH24"/>
      <c r="AI24"/>
      <c r="AJ24"/>
      <c r="AK24"/>
      <c r="AL24"/>
      <c r="AM24"/>
      <c r="AN24"/>
      <c r="AO24"/>
      <c r="AP24"/>
      <c r="AQ24"/>
      <c r="AR24"/>
      <c r="AS24"/>
      <c r="AT24"/>
      <c r="AU24"/>
      <c r="AV24"/>
      <c r="AW24"/>
      <c r="AX24" s="84"/>
      <c r="AY24" s="84"/>
      <c r="AZ24" s="84"/>
      <c r="BA24" s="84"/>
      <c r="BB24" s="84"/>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104"/>
    </row>
    <row r="25" spans="1:144" s="15" customFormat="1" x14ac:dyDescent="0.35">
      <c r="A25"/>
      <c r="B25" s="88"/>
      <c r="C25" s="89"/>
      <c r="D25" s="90">
        <v>52</v>
      </c>
      <c r="E25" s="91" t="s">
        <v>14</v>
      </c>
      <c r="F25" s="91" t="s">
        <v>370</v>
      </c>
      <c r="G25" s="91" t="s">
        <v>377</v>
      </c>
      <c r="H25" s="91" t="s">
        <v>378</v>
      </c>
      <c r="I25" s="91" t="s">
        <v>20</v>
      </c>
      <c r="J25" s="91">
        <f t="shared" si="0"/>
        <v>1</v>
      </c>
      <c r="K25" s="91" t="s">
        <v>344</v>
      </c>
      <c r="L25" s="91" t="str">
        <f t="shared" si="1"/>
        <v>RED</v>
      </c>
      <c r="M25" s="96"/>
      <c r="N25" s="96"/>
      <c r="O25" s="96"/>
      <c r="P25" s="91"/>
      <c r="Q25" s="97"/>
      <c r="R25"/>
      <c r="S25"/>
      <c r="T25"/>
      <c r="U25"/>
      <c r="V25"/>
      <c r="W25"/>
      <c r="X25"/>
      <c r="Y25"/>
      <c r="Z25"/>
      <c r="AA25"/>
      <c r="AB25"/>
      <c r="AC25"/>
      <c r="AD25"/>
      <c r="AE25"/>
      <c r="AF25"/>
      <c r="AG25"/>
      <c r="AH25"/>
      <c r="AI25"/>
      <c r="AJ25"/>
      <c r="AK25"/>
      <c r="AL25"/>
      <c r="AM25"/>
      <c r="AN25"/>
      <c r="AO25"/>
      <c r="AP25"/>
      <c r="AQ25"/>
      <c r="AR25"/>
      <c r="AS25"/>
      <c r="AT25"/>
      <c r="AU25"/>
      <c r="AV25"/>
      <c r="AW25"/>
      <c r="AX25" s="84"/>
      <c r="AY25" s="84"/>
      <c r="AZ25" s="84"/>
      <c r="BA25" s="84"/>
      <c r="BB25" s="84"/>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104"/>
    </row>
    <row r="26" spans="1:144" s="15" customFormat="1" x14ac:dyDescent="0.35">
      <c r="A26"/>
      <c r="B26" s="88"/>
      <c r="C26" s="89"/>
      <c r="D26" s="90">
        <v>53</v>
      </c>
      <c r="E26" s="91" t="s">
        <v>14</v>
      </c>
      <c r="F26" s="91" t="s">
        <v>379</v>
      </c>
      <c r="G26" s="91" t="s">
        <v>380</v>
      </c>
      <c r="H26" s="91" t="s">
        <v>381</v>
      </c>
      <c r="I26" s="91" t="s">
        <v>20</v>
      </c>
      <c r="J26" s="91">
        <f t="shared" si="0"/>
        <v>1</v>
      </c>
      <c r="K26" s="91" t="s">
        <v>343</v>
      </c>
      <c r="L26" s="91" t="str">
        <f t="shared" si="1"/>
        <v>YELLOW</v>
      </c>
      <c r="M26" s="96"/>
      <c r="N26" s="96"/>
      <c r="O26" s="96"/>
      <c r="P26" s="91"/>
      <c r="Q26" s="199">
        <v>4</v>
      </c>
      <c r="R26"/>
      <c r="S26"/>
      <c r="T26"/>
      <c r="U26"/>
      <c r="V26"/>
      <c r="W26"/>
      <c r="X26"/>
      <c r="Y26"/>
      <c r="Z26"/>
      <c r="AA26"/>
      <c r="AB26"/>
      <c r="AC26"/>
      <c r="AD26"/>
      <c r="AE26"/>
      <c r="AF26"/>
      <c r="AG26"/>
      <c r="AH26"/>
      <c r="AI26"/>
      <c r="AJ26"/>
      <c r="AK26"/>
      <c r="AL26"/>
      <c r="AM26"/>
      <c r="AN26"/>
      <c r="AO26"/>
      <c r="AP26"/>
      <c r="AQ26"/>
      <c r="AR26"/>
      <c r="AS26"/>
      <c r="AT26"/>
      <c r="AU26"/>
      <c r="AV26"/>
      <c r="AW26"/>
      <c r="AX26" s="84"/>
      <c r="AY26" s="84"/>
      <c r="AZ26" s="84"/>
      <c r="BA26" s="84"/>
      <c r="BB26" s="84"/>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104"/>
    </row>
    <row r="27" spans="1:144" s="15" customFormat="1" x14ac:dyDescent="0.35">
      <c r="A27"/>
      <c r="B27" s="88"/>
      <c r="C27" s="89"/>
      <c r="D27" s="90">
        <v>54</v>
      </c>
      <c r="E27" s="91" t="s">
        <v>14</v>
      </c>
      <c r="F27" s="91" t="s">
        <v>379</v>
      </c>
      <c r="G27" s="91" t="s">
        <v>380</v>
      </c>
      <c r="H27" s="91" t="s">
        <v>382</v>
      </c>
      <c r="I27" s="91" t="s">
        <v>20</v>
      </c>
      <c r="J27" s="91">
        <f t="shared" si="0"/>
        <v>1</v>
      </c>
      <c r="K27" s="91" t="s">
        <v>344</v>
      </c>
      <c r="L27" s="91" t="str">
        <f t="shared" si="1"/>
        <v>RED</v>
      </c>
      <c r="M27" s="96"/>
      <c r="N27" s="96"/>
      <c r="O27" s="96"/>
      <c r="P27" s="91"/>
      <c r="Q27" s="97"/>
      <c r="R27"/>
      <c r="S27"/>
      <c r="T27"/>
      <c r="U27"/>
      <c r="V27"/>
      <c r="W27"/>
      <c r="X27"/>
      <c r="Y27"/>
      <c r="Z27"/>
      <c r="AA27"/>
      <c r="AB27"/>
      <c r="AC27"/>
      <c r="AD27"/>
      <c r="AE27"/>
      <c r="AF27"/>
      <c r="AG27"/>
      <c r="AH27"/>
      <c r="AI27"/>
      <c r="AJ27"/>
      <c r="AK27"/>
      <c r="AL27"/>
      <c r="AM27"/>
      <c r="AN27"/>
      <c r="AO27"/>
      <c r="AP27"/>
      <c r="AQ27"/>
      <c r="AR27"/>
      <c r="AS27"/>
      <c r="AT27"/>
      <c r="AU27"/>
      <c r="AV27"/>
      <c r="AW27"/>
      <c r="AX27" s="84"/>
      <c r="AY27" s="84"/>
      <c r="AZ27" s="84"/>
      <c r="BA27" s="84"/>
      <c r="BB27" s="84"/>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104"/>
    </row>
    <row r="28" spans="1:144" s="15" customFormat="1" x14ac:dyDescent="0.35">
      <c r="A28"/>
      <c r="B28" s="88"/>
      <c r="C28" s="89"/>
      <c r="D28" s="90">
        <v>55</v>
      </c>
      <c r="E28" s="91" t="s">
        <v>14</v>
      </c>
      <c r="F28" s="91" t="s">
        <v>379</v>
      </c>
      <c r="G28" s="91" t="s">
        <v>383</v>
      </c>
      <c r="H28" s="91" t="s">
        <v>384</v>
      </c>
      <c r="I28" s="91" t="s">
        <v>20</v>
      </c>
      <c r="J28" s="91">
        <f t="shared" si="0"/>
        <v>1</v>
      </c>
      <c r="K28" s="91" t="s">
        <v>343</v>
      </c>
      <c r="L28" s="91" t="str">
        <f t="shared" si="1"/>
        <v>YELLOW</v>
      </c>
      <c r="M28" s="96"/>
      <c r="N28" s="96"/>
      <c r="O28" s="96"/>
      <c r="P28" s="91"/>
      <c r="Q28" s="97" t="s">
        <v>680</v>
      </c>
      <c r="R28"/>
      <c r="S28"/>
      <c r="T28"/>
      <c r="U28"/>
      <c r="V28"/>
      <c r="W28"/>
      <c r="X28"/>
      <c r="Y28"/>
      <c r="Z28"/>
      <c r="AA28"/>
      <c r="AB28"/>
      <c r="AC28"/>
      <c r="AD28"/>
      <c r="AE28"/>
      <c r="AF28"/>
      <c r="AG28"/>
      <c r="AH28"/>
      <c r="AI28"/>
      <c r="AJ28"/>
      <c r="AK28"/>
      <c r="AL28"/>
      <c r="AM28"/>
      <c r="AN28"/>
      <c r="AO28"/>
      <c r="AP28"/>
      <c r="AQ28"/>
      <c r="AR28"/>
      <c r="AS28"/>
      <c r="AT28"/>
      <c r="AU28"/>
      <c r="AV28"/>
      <c r="AW28"/>
      <c r="AX28" s="84"/>
      <c r="AY28" s="84"/>
      <c r="AZ28" s="84"/>
      <c r="BA28" s="84"/>
      <c r="BB28" s="84"/>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104"/>
    </row>
    <row r="29" spans="1:144" s="15" customFormat="1" x14ac:dyDescent="0.35">
      <c r="A29"/>
      <c r="B29" s="88"/>
      <c r="C29" s="89"/>
      <c r="D29" s="90">
        <v>56</v>
      </c>
      <c r="E29" s="91" t="s">
        <v>14</v>
      </c>
      <c r="F29" s="91" t="s">
        <v>379</v>
      </c>
      <c r="G29" s="91" t="s">
        <v>385</v>
      </c>
      <c r="H29" s="91" t="s">
        <v>386</v>
      </c>
      <c r="I29" s="91" t="s">
        <v>20</v>
      </c>
      <c r="J29" s="91">
        <f t="shared" si="0"/>
        <v>1</v>
      </c>
      <c r="K29" s="91" t="s">
        <v>343</v>
      </c>
      <c r="L29" s="91" t="str">
        <f t="shared" si="1"/>
        <v>YELLOW</v>
      </c>
      <c r="M29" s="96"/>
      <c r="N29" s="96"/>
      <c r="O29" s="96"/>
      <c r="P29" s="91"/>
      <c r="Q29" s="97" t="s">
        <v>681</v>
      </c>
      <c r="R29"/>
      <c r="S29"/>
      <c r="T29"/>
      <c r="U29"/>
      <c r="V29"/>
      <c r="W29"/>
      <c r="X29"/>
      <c r="Y29"/>
      <c r="Z29"/>
      <c r="AA29"/>
      <c r="AB29"/>
      <c r="AC29"/>
      <c r="AD29"/>
      <c r="AE29"/>
      <c r="AF29"/>
      <c r="AG29"/>
      <c r="AH29"/>
      <c r="AI29"/>
      <c r="AJ29"/>
      <c r="AK29"/>
      <c r="AL29"/>
      <c r="AM29"/>
      <c r="AN29"/>
      <c r="AO29"/>
      <c r="AP29"/>
      <c r="AQ29"/>
      <c r="AR29"/>
      <c r="AS29"/>
      <c r="AT29"/>
      <c r="AU29"/>
      <c r="AV29"/>
      <c r="AW29"/>
      <c r="AX29" s="84"/>
      <c r="AY29" s="84"/>
      <c r="AZ29" s="84"/>
      <c r="BA29" s="84"/>
      <c r="BB29" s="84"/>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104"/>
    </row>
    <row r="30" spans="1:144" s="15" customFormat="1" x14ac:dyDescent="0.35">
      <c r="A30"/>
      <c r="B30" s="88"/>
      <c r="C30" s="89"/>
      <c r="D30" s="90">
        <v>57</v>
      </c>
      <c r="E30" s="91" t="s">
        <v>14</v>
      </c>
      <c r="F30" s="91" t="s">
        <v>379</v>
      </c>
      <c r="G30" s="91" t="s">
        <v>385</v>
      </c>
      <c r="H30" s="91" t="s">
        <v>387</v>
      </c>
      <c r="I30" s="91" t="s">
        <v>20</v>
      </c>
      <c r="J30" s="91">
        <f t="shared" si="0"/>
        <v>1</v>
      </c>
      <c r="K30" s="91" t="s">
        <v>343</v>
      </c>
      <c r="L30" s="91" t="str">
        <f t="shared" si="1"/>
        <v>YELLOW</v>
      </c>
      <c r="M30" s="96"/>
      <c r="N30" s="96"/>
      <c r="O30" s="96"/>
      <c r="P30" s="91"/>
      <c r="Q30" s="97" t="s">
        <v>678</v>
      </c>
      <c r="R30"/>
      <c r="S30"/>
      <c r="T30"/>
      <c r="U30"/>
      <c r="V30"/>
      <c r="W30"/>
      <c r="X30"/>
      <c r="Y30"/>
      <c r="Z30"/>
      <c r="AA30"/>
      <c r="AB30"/>
      <c r="AC30"/>
      <c r="AD30"/>
      <c r="AE30"/>
      <c r="AF30"/>
      <c r="AG30"/>
      <c r="AH30"/>
      <c r="AI30"/>
      <c r="AJ30"/>
      <c r="AK30"/>
      <c r="AL30"/>
      <c r="AM30"/>
      <c r="AN30"/>
      <c r="AO30"/>
      <c r="AP30"/>
      <c r="AQ30"/>
      <c r="AR30"/>
      <c r="AS30"/>
      <c r="AT30"/>
      <c r="AU30"/>
      <c r="AV30"/>
      <c r="AW30"/>
      <c r="AX30" s="84"/>
      <c r="AY30" s="84"/>
      <c r="AZ30" s="84"/>
      <c r="BA30" s="84"/>
      <c r="BB30" s="84"/>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104"/>
    </row>
    <row r="31" spans="1:144" s="15" customFormat="1" x14ac:dyDescent="0.35">
      <c r="A31"/>
      <c r="B31" s="88"/>
      <c r="C31" s="89"/>
      <c r="D31" s="90">
        <v>58</v>
      </c>
      <c r="E31" s="91" t="s">
        <v>14</v>
      </c>
      <c r="F31" s="91" t="s">
        <v>379</v>
      </c>
      <c r="G31" s="91" t="s">
        <v>385</v>
      </c>
      <c r="H31" s="91" t="s">
        <v>388</v>
      </c>
      <c r="I31" s="91" t="s">
        <v>20</v>
      </c>
      <c r="J31" s="91">
        <f t="shared" si="0"/>
        <v>1</v>
      </c>
      <c r="K31" s="91" t="s">
        <v>344</v>
      </c>
      <c r="L31" s="91" t="str">
        <f t="shared" si="1"/>
        <v>RED</v>
      </c>
      <c r="M31" s="96"/>
      <c r="N31" s="96"/>
      <c r="O31" s="96"/>
      <c r="P31" s="91"/>
      <c r="Q31" s="97"/>
      <c r="R31"/>
      <c r="S31"/>
      <c r="T31"/>
      <c r="U31"/>
      <c r="V31"/>
      <c r="W31"/>
      <c r="X31"/>
      <c r="Y31"/>
      <c r="Z31"/>
      <c r="AA31"/>
      <c r="AB31"/>
      <c r="AC31"/>
      <c r="AD31"/>
      <c r="AE31"/>
      <c r="AF31"/>
      <c r="AG31"/>
      <c r="AH31"/>
      <c r="AI31"/>
      <c r="AJ31"/>
      <c r="AK31"/>
      <c r="AL31"/>
      <c r="AM31"/>
      <c r="AN31"/>
      <c r="AO31"/>
      <c r="AP31"/>
      <c r="AQ31"/>
      <c r="AR31"/>
      <c r="AS31"/>
      <c r="AT31"/>
      <c r="AU31"/>
      <c r="AV31"/>
      <c r="AW31"/>
      <c r="AX31" s="84"/>
      <c r="AY31" s="84"/>
      <c r="AZ31" s="84"/>
      <c r="BA31" s="84"/>
      <c r="BB31" s="84"/>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104"/>
    </row>
    <row r="32" spans="1:144" s="15" customFormat="1" x14ac:dyDescent="0.35">
      <c r="A32"/>
      <c r="B32" s="88"/>
      <c r="C32" s="89"/>
      <c r="D32" s="90">
        <v>59</v>
      </c>
      <c r="E32" s="91" t="s">
        <v>14</v>
      </c>
      <c r="F32" s="91" t="s">
        <v>379</v>
      </c>
      <c r="G32" s="91" t="s">
        <v>389</v>
      </c>
      <c r="H32" s="91" t="s">
        <v>390</v>
      </c>
      <c r="I32" s="91" t="s">
        <v>20</v>
      </c>
      <c r="J32" s="91">
        <f t="shared" si="0"/>
        <v>1</v>
      </c>
      <c r="K32" s="91" t="s">
        <v>344</v>
      </c>
      <c r="L32" s="91" t="str">
        <f t="shared" si="1"/>
        <v>RED</v>
      </c>
      <c r="M32" s="96"/>
      <c r="N32" s="96"/>
      <c r="O32" s="96"/>
      <c r="P32" s="91"/>
      <c r="Q32" s="97"/>
      <c r="R32"/>
      <c r="S32"/>
      <c r="T32"/>
      <c r="U32"/>
      <c r="V32"/>
      <c r="W32"/>
      <c r="X32"/>
      <c r="Y32"/>
      <c r="Z32"/>
      <c r="AA32"/>
      <c r="AB32"/>
      <c r="AC32"/>
      <c r="AD32"/>
      <c r="AE32"/>
      <c r="AF32"/>
      <c r="AG32"/>
      <c r="AH32"/>
      <c r="AI32"/>
      <c r="AJ32"/>
      <c r="AK32"/>
      <c r="AL32"/>
      <c r="AM32"/>
      <c r="AN32"/>
      <c r="AO32"/>
      <c r="AP32"/>
      <c r="AQ32"/>
      <c r="AR32"/>
      <c r="AS32"/>
      <c r="AT32"/>
      <c r="AU32"/>
      <c r="AV32"/>
      <c r="AW32"/>
      <c r="AX32" s="84"/>
      <c r="AY32" s="84"/>
      <c r="AZ32" s="84"/>
      <c r="BA32" s="84"/>
      <c r="BB32" s="84"/>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104"/>
    </row>
    <row r="33" spans="1:144" s="15" customFormat="1" x14ac:dyDescent="0.35">
      <c r="A33"/>
      <c r="B33" s="88"/>
      <c r="C33" s="89"/>
      <c r="D33" s="90">
        <v>60</v>
      </c>
      <c r="E33" s="91" t="s">
        <v>14</v>
      </c>
      <c r="F33" s="91" t="s">
        <v>379</v>
      </c>
      <c r="G33" s="91" t="s">
        <v>391</v>
      </c>
      <c r="H33" s="91" t="s">
        <v>392</v>
      </c>
      <c r="I33" s="91" t="s">
        <v>20</v>
      </c>
      <c r="J33" s="91">
        <f t="shared" si="0"/>
        <v>1</v>
      </c>
      <c r="K33" s="91" t="s">
        <v>343</v>
      </c>
      <c r="L33" s="91" t="str">
        <f t="shared" si="1"/>
        <v>YELLOW</v>
      </c>
      <c r="M33" s="96"/>
      <c r="N33" s="96"/>
      <c r="O33" s="96"/>
      <c r="P33" s="91"/>
      <c r="Q33" s="199">
        <v>10</v>
      </c>
      <c r="R33"/>
      <c r="S33"/>
      <c r="T33"/>
      <c r="U33"/>
      <c r="V33"/>
      <c r="W33"/>
      <c r="X33"/>
      <c r="Y33"/>
      <c r="Z33"/>
      <c r="AA33"/>
      <c r="AB33"/>
      <c r="AC33"/>
      <c r="AD33"/>
      <c r="AE33"/>
      <c r="AF33"/>
      <c r="AG33"/>
      <c r="AH33"/>
      <c r="AI33"/>
      <c r="AJ33"/>
      <c r="AK33"/>
      <c r="AL33"/>
      <c r="AM33"/>
      <c r="AN33"/>
      <c r="AO33"/>
      <c r="AP33"/>
      <c r="AQ33"/>
      <c r="AR33"/>
      <c r="AS33"/>
      <c r="AT33"/>
      <c r="AU33"/>
      <c r="AV33"/>
      <c r="AW33"/>
      <c r="AX33" s="84"/>
      <c r="AY33" s="84"/>
      <c r="AZ33" s="84"/>
      <c r="BA33" s="84"/>
      <c r="BB33" s="84"/>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104"/>
    </row>
    <row r="34" spans="1:144" s="15" customFormat="1" x14ac:dyDescent="0.35">
      <c r="A34"/>
      <c r="B34" s="88"/>
      <c r="C34" s="89"/>
      <c r="D34" s="90">
        <v>61</v>
      </c>
      <c r="E34" s="91" t="s">
        <v>14</v>
      </c>
      <c r="F34" s="91" t="s">
        <v>379</v>
      </c>
      <c r="G34" s="91" t="s">
        <v>391</v>
      </c>
      <c r="H34" s="91" t="s">
        <v>393</v>
      </c>
      <c r="I34" s="91" t="s">
        <v>20</v>
      </c>
      <c r="J34" s="91">
        <f t="shared" si="0"/>
        <v>1</v>
      </c>
      <c r="K34" s="91" t="s">
        <v>343</v>
      </c>
      <c r="L34" s="91" t="str">
        <f t="shared" si="1"/>
        <v>YELLOW</v>
      </c>
      <c r="M34" s="96"/>
      <c r="N34" s="96"/>
      <c r="O34" s="96"/>
      <c r="P34" s="91"/>
      <c r="Q34" s="97"/>
      <c r="R34"/>
      <c r="S34"/>
      <c r="T34"/>
      <c r="U34"/>
      <c r="V34"/>
      <c r="W34"/>
      <c r="X34"/>
      <c r="Y34"/>
      <c r="Z34"/>
      <c r="AA34"/>
      <c r="AB34"/>
      <c r="AC34"/>
      <c r="AD34"/>
      <c r="AE34"/>
      <c r="AF34"/>
      <c r="AG34"/>
      <c r="AH34"/>
      <c r="AI34"/>
      <c r="AJ34"/>
      <c r="AK34"/>
      <c r="AL34"/>
      <c r="AM34"/>
      <c r="AN34"/>
      <c r="AO34"/>
      <c r="AP34"/>
      <c r="AQ34"/>
      <c r="AR34"/>
      <c r="AS34"/>
      <c r="AT34"/>
      <c r="AU34"/>
      <c r="AV34"/>
      <c r="AW34"/>
      <c r="AX34" s="84"/>
      <c r="AY34" s="84"/>
      <c r="AZ34" s="84"/>
      <c r="BA34" s="84"/>
      <c r="BB34" s="84"/>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104"/>
    </row>
    <row r="35" spans="1:144" s="15" customFormat="1" x14ac:dyDescent="0.35">
      <c r="A35"/>
      <c r="B35" s="88"/>
      <c r="C35" s="89"/>
      <c r="D35" s="90">
        <v>62</v>
      </c>
      <c r="E35" s="91" t="s">
        <v>14</v>
      </c>
      <c r="F35" s="91" t="s">
        <v>394</v>
      </c>
      <c r="G35" s="91" t="s">
        <v>395</v>
      </c>
      <c r="H35" s="91" t="s">
        <v>396</v>
      </c>
      <c r="I35" s="91" t="s">
        <v>20</v>
      </c>
      <c r="J35" s="91">
        <f t="shared" si="0"/>
        <v>1</v>
      </c>
      <c r="K35" s="91" t="s">
        <v>344</v>
      </c>
      <c r="L35" s="91" t="str">
        <f t="shared" si="1"/>
        <v>RED</v>
      </c>
      <c r="M35" s="96"/>
      <c r="N35" s="96"/>
      <c r="O35" s="96"/>
      <c r="P35" s="91"/>
      <c r="Q35" s="97"/>
      <c r="R35"/>
      <c r="S35"/>
      <c r="T35"/>
      <c r="U35"/>
      <c r="V35"/>
      <c r="W35"/>
      <c r="X35"/>
      <c r="Y35"/>
      <c r="Z35"/>
      <c r="AA35"/>
      <c r="AB35"/>
      <c r="AC35"/>
      <c r="AD35"/>
      <c r="AE35"/>
      <c r="AF35"/>
      <c r="AG35"/>
      <c r="AH35"/>
      <c r="AI35"/>
      <c r="AJ35"/>
      <c r="AK35"/>
      <c r="AL35"/>
      <c r="AM35"/>
      <c r="AN35"/>
      <c r="AO35"/>
      <c r="AP35"/>
      <c r="AQ35"/>
      <c r="AR35"/>
      <c r="AS35"/>
      <c r="AT35"/>
      <c r="AU35"/>
      <c r="AV35"/>
      <c r="AW35"/>
      <c r="AX35" s="84"/>
      <c r="AY35" s="84"/>
      <c r="AZ35" s="84"/>
      <c r="BA35" s="84"/>
      <c r="BB35" s="84"/>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104"/>
    </row>
    <row r="36" spans="1:144" s="15" customFormat="1" x14ac:dyDescent="0.35">
      <c r="A36"/>
      <c r="B36" s="88"/>
      <c r="C36" s="89"/>
      <c r="D36" s="90">
        <v>63</v>
      </c>
      <c r="E36" s="91" t="s">
        <v>14</v>
      </c>
      <c r="F36" s="91" t="s">
        <v>394</v>
      </c>
      <c r="G36" s="91" t="s">
        <v>397</v>
      </c>
      <c r="H36" s="91" t="s">
        <v>398</v>
      </c>
      <c r="I36" s="91" t="s">
        <v>20</v>
      </c>
      <c r="J36" s="91">
        <f t="shared" si="0"/>
        <v>1</v>
      </c>
      <c r="K36" s="91" t="s">
        <v>343</v>
      </c>
      <c r="L36" s="91" t="str">
        <f t="shared" si="1"/>
        <v>YELLOW</v>
      </c>
      <c r="M36" s="96"/>
      <c r="N36" s="96"/>
      <c r="O36" s="96"/>
      <c r="P36" s="91"/>
      <c r="Q36" s="97" t="s">
        <v>682</v>
      </c>
      <c r="R36"/>
      <c r="S36"/>
      <c r="T36"/>
      <c r="U36"/>
      <c r="V36"/>
      <c r="W36"/>
      <c r="X36"/>
      <c r="Y36"/>
      <c r="Z36"/>
      <c r="AA36"/>
      <c r="AB36"/>
      <c r="AC36"/>
      <c r="AD36"/>
      <c r="AE36"/>
      <c r="AF36"/>
      <c r="AG36"/>
      <c r="AH36"/>
      <c r="AI36"/>
      <c r="AJ36"/>
      <c r="AK36"/>
      <c r="AL36"/>
      <c r="AM36"/>
      <c r="AN36"/>
      <c r="AO36"/>
      <c r="AP36"/>
      <c r="AQ36"/>
      <c r="AR36"/>
      <c r="AS36"/>
      <c r="AT36"/>
      <c r="AU36"/>
      <c r="AV36"/>
      <c r="AW36"/>
      <c r="AX36" s="84"/>
      <c r="AY36" s="84"/>
      <c r="AZ36" s="84"/>
      <c r="BA36" s="84"/>
      <c r="BB36" s="84"/>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104"/>
    </row>
    <row r="37" spans="1:144" s="15" customFormat="1" x14ac:dyDescent="0.35">
      <c r="A37"/>
      <c r="B37" s="88"/>
      <c r="C37" s="89"/>
      <c r="D37" s="90">
        <v>64</v>
      </c>
      <c r="E37" s="91" t="s">
        <v>14</v>
      </c>
      <c r="F37" s="91" t="s">
        <v>394</v>
      </c>
      <c r="G37" s="91" t="s">
        <v>397</v>
      </c>
      <c r="H37" s="91" t="s">
        <v>399</v>
      </c>
      <c r="I37" s="91" t="s">
        <v>20</v>
      </c>
      <c r="J37" s="91">
        <f t="shared" si="0"/>
        <v>1</v>
      </c>
      <c r="K37" s="91" t="s">
        <v>343</v>
      </c>
      <c r="L37" s="91" t="str">
        <f t="shared" si="1"/>
        <v>YELLOW</v>
      </c>
      <c r="M37" s="96"/>
      <c r="N37" s="96"/>
      <c r="O37" s="96"/>
      <c r="P37" s="91"/>
      <c r="Q37" s="199">
        <v>10</v>
      </c>
      <c r="R37"/>
      <c r="S37"/>
      <c r="T37"/>
      <c r="U37"/>
      <c r="V37"/>
      <c r="W37"/>
      <c r="X37"/>
      <c r="Y37"/>
      <c r="Z37"/>
      <c r="AA37"/>
      <c r="AB37"/>
      <c r="AC37"/>
      <c r="AD37"/>
      <c r="AE37"/>
      <c r="AF37"/>
      <c r="AG37"/>
      <c r="AH37"/>
      <c r="AI37"/>
      <c r="AJ37"/>
      <c r="AK37"/>
      <c r="AL37"/>
      <c r="AM37"/>
      <c r="AN37"/>
      <c r="AO37"/>
      <c r="AP37"/>
      <c r="AQ37"/>
      <c r="AR37"/>
      <c r="AS37"/>
      <c r="AT37"/>
      <c r="AU37"/>
      <c r="AV37"/>
      <c r="AW37"/>
      <c r="AX37" s="84"/>
      <c r="AY37" s="84"/>
      <c r="AZ37" s="84"/>
      <c r="BA37" s="84"/>
      <c r="BB37" s="84"/>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104"/>
    </row>
    <row r="38" spans="1:144" s="15" customFormat="1" x14ac:dyDescent="0.35">
      <c r="A38"/>
      <c r="B38" s="88"/>
      <c r="C38" s="89"/>
      <c r="D38" s="90">
        <v>65</v>
      </c>
      <c r="E38" s="91" t="s">
        <v>14</v>
      </c>
      <c r="F38" s="91" t="s">
        <v>394</v>
      </c>
      <c r="G38" s="91" t="s">
        <v>400</v>
      </c>
      <c r="H38" s="91" t="s">
        <v>401</v>
      </c>
      <c r="I38" s="91" t="s">
        <v>20</v>
      </c>
      <c r="J38" s="91">
        <f t="shared" si="0"/>
        <v>1</v>
      </c>
      <c r="K38" s="91" t="s">
        <v>343</v>
      </c>
      <c r="L38" s="91" t="str">
        <f t="shared" si="1"/>
        <v>YELLOW</v>
      </c>
      <c r="M38" s="96"/>
      <c r="N38" s="96"/>
      <c r="O38" s="96"/>
      <c r="P38" s="91"/>
      <c r="Q38" s="97" t="s">
        <v>683</v>
      </c>
      <c r="R38"/>
      <c r="S38"/>
      <c r="T38"/>
      <c r="U38"/>
      <c r="V38"/>
      <c r="W38"/>
      <c r="X38"/>
      <c r="Y38"/>
      <c r="Z38"/>
      <c r="AA38"/>
      <c r="AB38"/>
      <c r="AC38"/>
      <c r="AD38"/>
      <c r="AE38"/>
      <c r="AF38"/>
      <c r="AG38"/>
      <c r="AH38"/>
      <c r="AI38"/>
      <c r="AJ38"/>
      <c r="AK38"/>
      <c r="AL38"/>
      <c r="AM38"/>
      <c r="AN38"/>
      <c r="AO38"/>
      <c r="AP38"/>
      <c r="AQ38"/>
      <c r="AR38"/>
      <c r="AS38"/>
      <c r="AT38"/>
      <c r="AU38"/>
      <c r="AV38"/>
      <c r="AW38"/>
      <c r="AX38" s="84"/>
      <c r="AY38" s="84"/>
      <c r="AZ38" s="84"/>
      <c r="BA38" s="84"/>
      <c r="BB38" s="84"/>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104"/>
    </row>
    <row r="39" spans="1:144" s="15" customFormat="1" x14ac:dyDescent="0.35">
      <c r="A39"/>
      <c r="B39" s="88"/>
      <c r="C39" s="89"/>
      <c r="D39" s="90">
        <v>66</v>
      </c>
      <c r="E39" s="91" t="s">
        <v>14</v>
      </c>
      <c r="F39" s="91" t="s">
        <v>394</v>
      </c>
      <c r="G39" s="91" t="s">
        <v>400</v>
      </c>
      <c r="H39" s="91" t="s">
        <v>402</v>
      </c>
      <c r="I39" s="91" t="s">
        <v>20</v>
      </c>
      <c r="J39" s="91">
        <f t="shared" si="0"/>
        <v>1</v>
      </c>
      <c r="K39" s="91" t="s">
        <v>343</v>
      </c>
      <c r="L39" s="91" t="str">
        <f t="shared" si="1"/>
        <v>YELLOW</v>
      </c>
      <c r="M39" s="96"/>
      <c r="N39" s="96"/>
      <c r="O39" s="96"/>
      <c r="P39" s="91"/>
      <c r="Q39" s="199">
        <v>2</v>
      </c>
      <c r="R39"/>
      <c r="S39"/>
      <c r="T39"/>
      <c r="U39"/>
      <c r="V39"/>
      <c r="W39"/>
      <c r="X39"/>
      <c r="Y39"/>
      <c r="Z39"/>
      <c r="AA39"/>
      <c r="AB39"/>
      <c r="AC39"/>
      <c r="AD39"/>
      <c r="AE39"/>
      <c r="AF39"/>
      <c r="AG39"/>
      <c r="AH39"/>
      <c r="AI39"/>
      <c r="AJ39"/>
      <c r="AK39"/>
      <c r="AL39"/>
      <c r="AM39"/>
      <c r="AN39"/>
      <c r="AO39"/>
      <c r="AP39"/>
      <c r="AQ39"/>
      <c r="AR39"/>
      <c r="AS39"/>
      <c r="AT39"/>
      <c r="AU39"/>
      <c r="AV39"/>
      <c r="AW39"/>
      <c r="AX39" s="84"/>
      <c r="AY39" s="84"/>
      <c r="AZ39" s="84"/>
      <c r="BA39" s="84"/>
      <c r="BB39" s="84"/>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104"/>
    </row>
    <row r="40" spans="1:144" x14ac:dyDescent="0.35">
      <c r="B40" s="88"/>
      <c r="C40" s="89"/>
      <c r="D40" s="90">
        <v>67</v>
      </c>
      <c r="E40" s="91" t="s">
        <v>14</v>
      </c>
      <c r="F40" s="91" t="s">
        <v>394</v>
      </c>
      <c r="G40" s="91" t="s">
        <v>403</v>
      </c>
      <c r="H40" s="91" t="s">
        <v>404</v>
      </c>
      <c r="I40" s="91" t="s">
        <v>20</v>
      </c>
      <c r="J40" s="91">
        <f t="shared" si="0"/>
        <v>1</v>
      </c>
      <c r="K40" s="91" t="s">
        <v>343</v>
      </c>
      <c r="L40" s="91" t="str">
        <f t="shared" si="1"/>
        <v>YELLOW</v>
      </c>
      <c r="M40" s="96"/>
      <c r="N40" s="96"/>
      <c r="O40" s="96"/>
      <c r="P40" s="91"/>
      <c r="Q40" s="199" t="s">
        <v>684</v>
      </c>
      <c r="R40"/>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18"/>
    </row>
    <row r="41" spans="1:144" x14ac:dyDescent="0.35">
      <c r="B41" s="88"/>
      <c r="C41" s="89"/>
      <c r="D41" s="90">
        <v>68</v>
      </c>
      <c r="E41" s="91" t="s">
        <v>14</v>
      </c>
      <c r="F41" s="91" t="s">
        <v>405</v>
      </c>
      <c r="G41" s="91" t="s">
        <v>406</v>
      </c>
      <c r="H41" s="91" t="s">
        <v>407</v>
      </c>
      <c r="I41" s="91" t="s">
        <v>20</v>
      </c>
      <c r="J41" s="91">
        <f t="shared" si="0"/>
        <v>1</v>
      </c>
      <c r="K41" s="91" t="s">
        <v>343</v>
      </c>
      <c r="L41" s="91" t="str">
        <f t="shared" si="1"/>
        <v>YELLOW</v>
      </c>
      <c r="M41" s="96"/>
      <c r="N41" s="96"/>
      <c r="O41" s="96"/>
      <c r="P41" s="91"/>
      <c r="Q41" s="97" t="s">
        <v>685</v>
      </c>
      <c r="R41"/>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18"/>
    </row>
    <row r="42" spans="1:144" x14ac:dyDescent="0.35">
      <c r="B42" s="88"/>
      <c r="C42" s="89"/>
      <c r="D42" s="90">
        <v>69</v>
      </c>
      <c r="E42" s="91" t="s">
        <v>14</v>
      </c>
      <c r="F42" s="91" t="s">
        <v>405</v>
      </c>
      <c r="G42" s="91" t="s">
        <v>406</v>
      </c>
      <c r="H42" s="91" t="s">
        <v>408</v>
      </c>
      <c r="I42" s="91" t="s">
        <v>20</v>
      </c>
      <c r="J42" s="91">
        <f t="shared" si="0"/>
        <v>1</v>
      </c>
      <c r="K42" s="91" t="s">
        <v>343</v>
      </c>
      <c r="L42" s="91" t="str">
        <f t="shared" si="1"/>
        <v>YELLOW</v>
      </c>
      <c r="M42" s="96"/>
      <c r="N42" s="96"/>
      <c r="O42" s="96"/>
      <c r="P42" s="91"/>
      <c r="Q42" s="97" t="s">
        <v>686</v>
      </c>
      <c r="R42"/>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18"/>
    </row>
    <row r="43" spans="1:144" s="76" customFormat="1" ht="15" thickBot="1" x14ac:dyDescent="0.4">
      <c r="A43"/>
      <c r="B43" s="92"/>
      <c r="C43" s="93"/>
      <c r="D43" s="94">
        <v>70</v>
      </c>
      <c r="E43" s="95" t="s">
        <v>14</v>
      </c>
      <c r="F43" s="95" t="s">
        <v>405</v>
      </c>
      <c r="G43" s="95" t="s">
        <v>409</v>
      </c>
      <c r="H43" s="95" t="s">
        <v>410</v>
      </c>
      <c r="I43" s="95" t="s">
        <v>20</v>
      </c>
      <c r="J43" s="95">
        <f t="shared" si="0"/>
        <v>1</v>
      </c>
      <c r="K43" s="95" t="s">
        <v>343</v>
      </c>
      <c r="L43" s="95" t="str">
        <f t="shared" si="1"/>
        <v>YELLOW</v>
      </c>
      <c r="M43" s="100"/>
      <c r="N43" s="100"/>
      <c r="O43" s="100"/>
      <c r="P43" s="95"/>
      <c r="Q43" s="101" t="s">
        <v>687</v>
      </c>
      <c r="R43"/>
      <c r="S43"/>
      <c r="T43"/>
      <c r="U43"/>
      <c r="V43"/>
      <c r="W43"/>
      <c r="X43"/>
      <c r="Y43"/>
      <c r="Z43"/>
      <c r="AA43"/>
      <c r="AB43"/>
      <c r="AC43"/>
      <c r="AD43"/>
      <c r="AE43"/>
      <c r="AF43"/>
      <c r="AG43"/>
      <c r="AH43"/>
      <c r="AI43"/>
      <c r="AJ43"/>
      <c r="AK43"/>
      <c r="AL43"/>
      <c r="AM43"/>
      <c r="AN43"/>
      <c r="AO43"/>
      <c r="AP43"/>
      <c r="AQ43"/>
      <c r="AR43"/>
      <c r="AS43"/>
      <c r="AT43"/>
      <c r="AU43"/>
      <c r="AV43"/>
      <c r="AW43"/>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105"/>
    </row>
    <row r="44" spans="1:144" customFormat="1" x14ac:dyDescent="0.35">
      <c r="B44" s="88"/>
      <c r="C44" s="121"/>
      <c r="D44" s="90"/>
      <c r="E44" s="91" t="s">
        <v>14</v>
      </c>
      <c r="F44" s="91"/>
      <c r="G44" s="91"/>
      <c r="H44" s="91"/>
      <c r="I44" s="133" t="s">
        <v>23</v>
      </c>
      <c r="J44" s="133">
        <f t="shared" si="0"/>
        <v>0</v>
      </c>
      <c r="K44" s="91"/>
      <c r="L44" s="91" t="b">
        <f t="shared" si="1"/>
        <v>0</v>
      </c>
      <c r="M44" s="91"/>
      <c r="N44" s="91"/>
      <c r="O44" s="91"/>
      <c r="P44" s="91"/>
      <c r="Q44" s="97"/>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1:144" customFormat="1" x14ac:dyDescent="0.35">
      <c r="B45" s="88"/>
      <c r="C45" s="89"/>
      <c r="D45" s="90"/>
      <c r="E45" s="91" t="s">
        <v>14</v>
      </c>
      <c r="F45" s="91"/>
      <c r="G45" s="91"/>
      <c r="H45" s="91"/>
      <c r="I45" s="91" t="s">
        <v>23</v>
      </c>
      <c r="J45" s="91">
        <f t="shared" si="0"/>
        <v>0</v>
      </c>
      <c r="K45" s="91"/>
      <c r="L45" s="91" t="b">
        <f t="shared" si="1"/>
        <v>0</v>
      </c>
      <c r="M45" s="91"/>
      <c r="N45" s="91"/>
      <c r="O45" s="91"/>
      <c r="P45" s="91"/>
      <c r="Q45" s="97"/>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1:144" customFormat="1" x14ac:dyDescent="0.35">
      <c r="B46" s="88"/>
      <c r="C46" s="89"/>
      <c r="D46" s="90"/>
      <c r="E46" s="91" t="s">
        <v>14</v>
      </c>
      <c r="F46" s="91"/>
      <c r="G46" s="91"/>
      <c r="H46" s="91"/>
      <c r="I46" s="91" t="s">
        <v>23</v>
      </c>
      <c r="J46" s="91">
        <f t="shared" si="0"/>
        <v>0</v>
      </c>
      <c r="K46" s="91"/>
      <c r="L46" s="91" t="b">
        <f t="shared" si="1"/>
        <v>0</v>
      </c>
      <c r="M46" s="91"/>
      <c r="N46" s="91"/>
      <c r="O46" s="91"/>
      <c r="P46" s="91"/>
      <c r="Q46" s="97"/>
    </row>
    <row r="47" spans="1:144" customFormat="1" x14ac:dyDescent="0.35">
      <c r="B47" s="88"/>
      <c r="C47" s="89"/>
      <c r="D47" s="90"/>
      <c r="E47" s="91" t="s">
        <v>14</v>
      </c>
      <c r="F47" s="91"/>
      <c r="G47" s="91"/>
      <c r="H47" s="91"/>
      <c r="I47" s="91" t="s">
        <v>23</v>
      </c>
      <c r="J47" s="91">
        <f t="shared" si="0"/>
        <v>0</v>
      </c>
      <c r="K47" s="91"/>
      <c r="L47" s="91" t="b">
        <f t="shared" si="1"/>
        <v>0</v>
      </c>
      <c r="M47" s="91"/>
      <c r="N47" s="91"/>
      <c r="O47" s="91"/>
      <c r="P47" s="91"/>
      <c r="Q47" s="97"/>
    </row>
    <row r="48" spans="1:144" customFormat="1" x14ac:dyDescent="0.35">
      <c r="B48" s="88"/>
      <c r="C48" s="89"/>
      <c r="D48" s="90"/>
      <c r="E48" s="91" t="s">
        <v>14</v>
      </c>
      <c r="F48" s="91"/>
      <c r="G48" s="91"/>
      <c r="H48" s="91"/>
      <c r="I48" s="91" t="s">
        <v>23</v>
      </c>
      <c r="J48" s="91">
        <f t="shared" si="0"/>
        <v>0</v>
      </c>
      <c r="K48" s="91"/>
      <c r="L48" s="91" t="b">
        <f t="shared" si="1"/>
        <v>0</v>
      </c>
      <c r="M48" s="91"/>
      <c r="N48" s="91"/>
      <c r="O48" s="91"/>
      <c r="P48" s="91"/>
      <c r="Q48" s="97"/>
    </row>
    <row r="49" spans="2:17" customFormat="1" ht="15" thickBot="1" x14ac:dyDescent="0.4">
      <c r="B49" s="92"/>
      <c r="C49" s="93"/>
      <c r="D49" s="94"/>
      <c r="E49" s="95" t="s">
        <v>14</v>
      </c>
      <c r="F49" s="95"/>
      <c r="G49" s="95"/>
      <c r="H49" s="95"/>
      <c r="I49" s="95" t="s">
        <v>23</v>
      </c>
      <c r="J49" s="95">
        <f t="shared" si="0"/>
        <v>0</v>
      </c>
      <c r="K49" s="95"/>
      <c r="L49" s="95" t="b">
        <f t="shared" si="1"/>
        <v>0</v>
      </c>
      <c r="M49" s="95"/>
      <c r="N49" s="95"/>
      <c r="O49" s="95"/>
      <c r="P49" s="95"/>
      <c r="Q49" s="101"/>
    </row>
    <row r="50" spans="2:17" customFormat="1" x14ac:dyDescent="0.35">
      <c r="H50" s="53"/>
      <c r="M50" s="53"/>
      <c r="N50" s="53"/>
      <c r="O50" s="53"/>
    </row>
    <row r="51" spans="2:17" customFormat="1" x14ac:dyDescent="0.35">
      <c r="H51" s="53"/>
      <c r="M51" s="53"/>
      <c r="N51" s="53"/>
      <c r="O51" s="53"/>
    </row>
    <row r="52" spans="2:17" customFormat="1" x14ac:dyDescent="0.35">
      <c r="H52" s="53"/>
      <c r="M52" s="53"/>
      <c r="N52" s="53" t="s">
        <v>688</v>
      </c>
      <c r="O52" s="53"/>
    </row>
    <row r="53" spans="2:17" customFormat="1" x14ac:dyDescent="0.35">
      <c r="H53" s="53"/>
      <c r="M53" s="53"/>
      <c r="N53" s="53">
        <v>1</v>
      </c>
      <c r="O53" t="s">
        <v>689</v>
      </c>
    </row>
    <row r="54" spans="2:17" customFormat="1" x14ac:dyDescent="0.35">
      <c r="H54" s="53"/>
      <c r="M54" s="53"/>
      <c r="N54" s="53">
        <v>2</v>
      </c>
      <c r="O54" t="s">
        <v>690</v>
      </c>
    </row>
    <row r="55" spans="2:17" customFormat="1" x14ac:dyDescent="0.35">
      <c r="H55" s="53"/>
      <c r="M55" s="53"/>
      <c r="N55" s="53">
        <v>3</v>
      </c>
      <c r="O55" t="s">
        <v>691</v>
      </c>
    </row>
    <row r="56" spans="2:17" customFormat="1" x14ac:dyDescent="0.35">
      <c r="H56" s="53"/>
      <c r="M56" s="53"/>
      <c r="N56" s="53">
        <v>4</v>
      </c>
      <c r="O56" t="s">
        <v>692</v>
      </c>
    </row>
    <row r="57" spans="2:17" customFormat="1" x14ac:dyDescent="0.35">
      <c r="H57" s="53"/>
      <c r="M57" s="53"/>
      <c r="N57" s="53">
        <v>5</v>
      </c>
      <c r="O57" t="s">
        <v>693</v>
      </c>
    </row>
    <row r="58" spans="2:17" customFormat="1" x14ac:dyDescent="0.35">
      <c r="H58" s="53"/>
      <c r="M58" s="53"/>
      <c r="N58" s="53">
        <v>6</v>
      </c>
      <c r="O58" t="s">
        <v>694</v>
      </c>
    </row>
    <row r="59" spans="2:17" customFormat="1" x14ac:dyDescent="0.35">
      <c r="H59" s="53"/>
      <c r="M59" s="53"/>
      <c r="N59" s="53">
        <v>7</v>
      </c>
      <c r="O59" t="s">
        <v>695</v>
      </c>
    </row>
    <row r="60" spans="2:17" customFormat="1" x14ac:dyDescent="0.35">
      <c r="H60" s="53"/>
      <c r="M60" s="53"/>
      <c r="N60" s="53">
        <v>8</v>
      </c>
      <c r="O60" t="s">
        <v>696</v>
      </c>
    </row>
    <row r="61" spans="2:17" customFormat="1" x14ac:dyDescent="0.35">
      <c r="H61" s="53"/>
      <c r="M61" s="53"/>
      <c r="N61" s="53">
        <v>9</v>
      </c>
      <c r="O61" t="s">
        <v>697</v>
      </c>
    </row>
    <row r="62" spans="2:17" customFormat="1" x14ac:dyDescent="0.35">
      <c r="H62" s="53"/>
      <c r="M62" s="53"/>
      <c r="N62" s="53">
        <v>10</v>
      </c>
      <c r="O62" t="s">
        <v>698</v>
      </c>
    </row>
    <row r="63" spans="2:17" customFormat="1" x14ac:dyDescent="0.35">
      <c r="H63" s="53"/>
      <c r="M63" s="53"/>
      <c r="N63" s="53"/>
      <c r="O63" s="53"/>
    </row>
    <row r="64" spans="2:17" customFormat="1" x14ac:dyDescent="0.35">
      <c r="H64" s="53"/>
      <c r="M64" s="53"/>
      <c r="N64" s="53"/>
      <c r="O64" s="53"/>
    </row>
    <row r="65" spans="8:15" customFormat="1" x14ac:dyDescent="0.35">
      <c r="H65" s="53"/>
      <c r="M65" s="53"/>
      <c r="N65" s="53"/>
      <c r="O65" s="53"/>
    </row>
    <row r="66" spans="8:15" customFormat="1" x14ac:dyDescent="0.35">
      <c r="H66" s="53"/>
      <c r="M66" s="53"/>
      <c r="N66" s="53"/>
      <c r="O66" s="53"/>
    </row>
    <row r="67" spans="8:15" customFormat="1" x14ac:dyDescent="0.35">
      <c r="H67" s="53"/>
      <c r="M67" s="53"/>
      <c r="N67" s="53"/>
      <c r="O67" s="53"/>
    </row>
    <row r="68" spans="8:15" customFormat="1" x14ac:dyDescent="0.35">
      <c r="H68" s="53"/>
      <c r="M68" s="53"/>
      <c r="N68" s="53"/>
      <c r="O68" s="53"/>
    </row>
    <row r="69" spans="8:15" customFormat="1" x14ac:dyDescent="0.35">
      <c r="H69" s="53"/>
      <c r="M69" s="53"/>
      <c r="N69" s="53"/>
      <c r="O69" s="53"/>
    </row>
    <row r="70" spans="8:15" customFormat="1" x14ac:dyDescent="0.35">
      <c r="H70" s="53"/>
      <c r="M70" s="53"/>
      <c r="N70" s="53"/>
      <c r="O70" s="53"/>
    </row>
    <row r="71" spans="8:15" customFormat="1" x14ac:dyDescent="0.35">
      <c r="H71" s="53"/>
      <c r="M71" s="53"/>
      <c r="N71" s="53"/>
      <c r="O71" s="53"/>
    </row>
    <row r="72" spans="8:15" customFormat="1" x14ac:dyDescent="0.35">
      <c r="H72" s="53"/>
      <c r="M72" s="53"/>
      <c r="N72" s="53"/>
      <c r="O72" s="53"/>
    </row>
    <row r="73" spans="8:15" customFormat="1" x14ac:dyDescent="0.35">
      <c r="H73" s="53"/>
      <c r="M73" s="53"/>
      <c r="N73" s="53"/>
      <c r="O73" s="53"/>
    </row>
    <row r="74" spans="8:15" customFormat="1" x14ac:dyDescent="0.35">
      <c r="H74" s="53"/>
      <c r="M74" s="53"/>
      <c r="N74" s="53"/>
      <c r="O74" s="53"/>
    </row>
    <row r="75" spans="8:15" customFormat="1" x14ac:dyDescent="0.35">
      <c r="H75" s="53"/>
      <c r="M75" s="53"/>
      <c r="N75" s="53"/>
      <c r="O75" s="53"/>
    </row>
    <row r="76" spans="8:15" customFormat="1" x14ac:dyDescent="0.35">
      <c r="H76" s="53"/>
      <c r="M76" s="53"/>
      <c r="N76" s="53"/>
      <c r="O76" s="53"/>
    </row>
    <row r="77" spans="8:15" customFormat="1" x14ac:dyDescent="0.35">
      <c r="H77" s="53"/>
      <c r="M77" s="53"/>
      <c r="N77" s="53"/>
      <c r="O77" s="53"/>
    </row>
    <row r="78" spans="8:15" customFormat="1" x14ac:dyDescent="0.35">
      <c r="H78" s="53"/>
      <c r="M78" s="53"/>
      <c r="N78" s="53"/>
      <c r="O78" s="53"/>
    </row>
    <row r="79" spans="8:15" customFormat="1" x14ac:dyDescent="0.35">
      <c r="H79" s="53"/>
      <c r="M79" s="53"/>
      <c r="N79" s="53"/>
      <c r="O79" s="53"/>
    </row>
    <row r="80" spans="8:15" customFormat="1" x14ac:dyDescent="0.35">
      <c r="H80" s="53"/>
      <c r="M80" s="53"/>
      <c r="N80" s="53"/>
      <c r="O80" s="53"/>
    </row>
    <row r="81" spans="8:15" customFormat="1" x14ac:dyDescent="0.35">
      <c r="H81" s="53"/>
      <c r="M81" s="53"/>
      <c r="N81" s="53"/>
      <c r="O81" s="53"/>
    </row>
    <row r="82" spans="8:15" customFormat="1" x14ac:dyDescent="0.35">
      <c r="H82" s="53"/>
      <c r="M82" s="53"/>
      <c r="N82" s="53"/>
      <c r="O82" s="53"/>
    </row>
    <row r="83" spans="8:15" customFormat="1" x14ac:dyDescent="0.35">
      <c r="H83" s="53"/>
      <c r="M83" s="53"/>
      <c r="N83" s="53"/>
      <c r="O83" s="53"/>
    </row>
    <row r="84" spans="8:15" customFormat="1" x14ac:dyDescent="0.35">
      <c r="H84" s="53"/>
      <c r="M84" s="53"/>
      <c r="N84" s="53"/>
      <c r="O84" s="53"/>
    </row>
    <row r="85" spans="8:15" customFormat="1" x14ac:dyDescent="0.35">
      <c r="H85" s="53"/>
      <c r="M85" s="53"/>
      <c r="N85" s="53"/>
      <c r="O85" s="53"/>
    </row>
    <row r="86" spans="8:15" customFormat="1" x14ac:dyDescent="0.35">
      <c r="H86" s="53"/>
      <c r="M86" s="53"/>
      <c r="N86" s="53"/>
      <c r="O86" s="53"/>
    </row>
    <row r="87" spans="8:15" customFormat="1" x14ac:dyDescent="0.35">
      <c r="H87" s="53"/>
      <c r="M87" s="53"/>
      <c r="N87" s="53"/>
      <c r="O87" s="53"/>
    </row>
    <row r="88" spans="8:15" customFormat="1" x14ac:dyDescent="0.35">
      <c r="H88" s="53"/>
      <c r="M88" s="53"/>
      <c r="N88" s="53"/>
      <c r="O88" s="53"/>
    </row>
    <row r="89" spans="8:15" customFormat="1" x14ac:dyDescent="0.35">
      <c r="H89" s="53"/>
      <c r="M89" s="53"/>
      <c r="N89" s="53"/>
      <c r="O89" s="53"/>
    </row>
    <row r="90" spans="8:15" customFormat="1" x14ac:dyDescent="0.35">
      <c r="H90" s="53"/>
      <c r="M90" s="53"/>
      <c r="N90" s="53"/>
      <c r="O90" s="53"/>
    </row>
    <row r="91" spans="8:15" customFormat="1" x14ac:dyDescent="0.35">
      <c r="H91" s="53"/>
      <c r="M91" s="53"/>
      <c r="N91" s="53"/>
      <c r="O91" s="53"/>
    </row>
    <row r="92" spans="8:15" customFormat="1" x14ac:dyDescent="0.35">
      <c r="H92" s="53"/>
      <c r="M92" s="53"/>
      <c r="N92" s="53"/>
      <c r="O92" s="53"/>
    </row>
    <row r="93" spans="8:15" customFormat="1" x14ac:dyDescent="0.35">
      <c r="H93" s="53"/>
      <c r="M93" s="53"/>
      <c r="N93" s="53"/>
      <c r="O93" s="53"/>
    </row>
    <row r="94" spans="8:15" customFormat="1" x14ac:dyDescent="0.35">
      <c r="H94" s="53"/>
      <c r="M94" s="53"/>
      <c r="N94" s="53"/>
      <c r="O94" s="53"/>
    </row>
    <row r="95" spans="8:15" customFormat="1" x14ac:dyDescent="0.35">
      <c r="H95" s="53"/>
      <c r="M95" s="53"/>
      <c r="N95" s="53"/>
      <c r="O95" s="53"/>
    </row>
    <row r="96" spans="8:15" customFormat="1" x14ac:dyDescent="0.35">
      <c r="H96" s="53"/>
      <c r="M96" s="53"/>
      <c r="N96" s="53"/>
      <c r="O96" s="53"/>
    </row>
    <row r="97" spans="8:15" customFormat="1" x14ac:dyDescent="0.35">
      <c r="H97" s="53"/>
      <c r="M97" s="53"/>
      <c r="N97" s="53"/>
      <c r="O97" s="53"/>
    </row>
    <row r="98" spans="8:15" customFormat="1" x14ac:dyDescent="0.35">
      <c r="H98" s="53"/>
      <c r="M98" s="53"/>
      <c r="N98" s="53"/>
      <c r="O98" s="53"/>
    </row>
    <row r="99" spans="8:15" customFormat="1" x14ac:dyDescent="0.35">
      <c r="H99" s="53"/>
      <c r="M99" s="53"/>
      <c r="N99" s="53"/>
      <c r="O99" s="53"/>
    </row>
    <row r="100" spans="8:15" customFormat="1" x14ac:dyDescent="0.35">
      <c r="H100" s="53"/>
      <c r="M100" s="53"/>
      <c r="N100" s="53"/>
      <c r="O100" s="53"/>
    </row>
    <row r="101" spans="8:15" customFormat="1" x14ac:dyDescent="0.35">
      <c r="H101" s="53"/>
      <c r="M101" s="53"/>
      <c r="N101" s="53"/>
      <c r="O101" s="53"/>
    </row>
    <row r="102" spans="8:15" customFormat="1" x14ac:dyDescent="0.35">
      <c r="H102" s="53"/>
      <c r="M102" s="53"/>
      <c r="N102" s="53"/>
      <c r="O102" s="53"/>
    </row>
    <row r="103" spans="8:15" customFormat="1" x14ac:dyDescent="0.35">
      <c r="H103" s="53"/>
      <c r="M103" s="53"/>
      <c r="N103" s="53"/>
      <c r="O103" s="53"/>
    </row>
    <row r="104" spans="8:15" customFormat="1" x14ac:dyDescent="0.35">
      <c r="H104" s="53"/>
      <c r="M104" s="53"/>
      <c r="N104" s="53"/>
      <c r="O104" s="53"/>
    </row>
    <row r="105" spans="8:15" customFormat="1" x14ac:dyDescent="0.35">
      <c r="H105" s="53"/>
      <c r="M105" s="53"/>
      <c r="N105" s="53"/>
      <c r="O105" s="53"/>
    </row>
    <row r="106" spans="8:15" customFormat="1" x14ac:dyDescent="0.35">
      <c r="H106" s="53"/>
      <c r="M106" s="53"/>
      <c r="N106" s="53"/>
      <c r="O106" s="53"/>
    </row>
    <row r="107" spans="8:15" customFormat="1" x14ac:dyDescent="0.35">
      <c r="H107" s="53"/>
      <c r="M107" s="53"/>
      <c r="N107" s="53"/>
      <c r="O107" s="53"/>
    </row>
    <row r="108" spans="8:15" customFormat="1" x14ac:dyDescent="0.35">
      <c r="H108" s="53"/>
      <c r="M108" s="53"/>
      <c r="N108" s="53"/>
      <c r="O108" s="53"/>
    </row>
    <row r="109" spans="8:15" customFormat="1" x14ac:dyDescent="0.35">
      <c r="H109" s="53"/>
      <c r="M109" s="53"/>
      <c r="N109" s="53"/>
      <c r="O109" s="53"/>
    </row>
    <row r="110" spans="8:15" customFormat="1" x14ac:dyDescent="0.35">
      <c r="H110" s="53"/>
      <c r="M110" s="53"/>
      <c r="N110" s="53"/>
      <c r="O110" s="53"/>
    </row>
    <row r="111" spans="8:15" customFormat="1" x14ac:dyDescent="0.35">
      <c r="H111" s="53"/>
      <c r="M111" s="53"/>
      <c r="N111" s="53"/>
      <c r="O111" s="53"/>
    </row>
    <row r="112" spans="8:15" customFormat="1" x14ac:dyDescent="0.35">
      <c r="H112" s="53"/>
      <c r="M112" s="53"/>
      <c r="N112" s="53"/>
      <c r="O112" s="53"/>
    </row>
    <row r="113" spans="8:15" customFormat="1" x14ac:dyDescent="0.35">
      <c r="H113" s="53"/>
      <c r="M113" s="53"/>
      <c r="N113" s="53"/>
      <c r="O113" s="53"/>
    </row>
    <row r="114" spans="8:15" customFormat="1" x14ac:dyDescent="0.35">
      <c r="H114" s="53"/>
      <c r="M114" s="53"/>
      <c r="N114" s="53"/>
      <c r="O114" s="53"/>
    </row>
    <row r="115" spans="8:15" customFormat="1" x14ac:dyDescent="0.35">
      <c r="H115" s="53"/>
      <c r="M115" s="53"/>
      <c r="N115" s="53"/>
      <c r="O115" s="53"/>
    </row>
    <row r="116" spans="8:15" customFormat="1" x14ac:dyDescent="0.35">
      <c r="H116" s="53"/>
      <c r="M116" s="53"/>
      <c r="N116" s="53"/>
      <c r="O116" s="53"/>
    </row>
    <row r="117" spans="8:15" customFormat="1" x14ac:dyDescent="0.35">
      <c r="H117" s="53"/>
      <c r="M117" s="53"/>
      <c r="N117" s="53"/>
      <c r="O117" s="53"/>
    </row>
    <row r="118" spans="8:15" customFormat="1" x14ac:dyDescent="0.35">
      <c r="H118" s="53"/>
      <c r="M118" s="53"/>
      <c r="N118" s="53"/>
      <c r="O118" s="53"/>
    </row>
    <row r="119" spans="8:15" customFormat="1" x14ac:dyDescent="0.35">
      <c r="H119" s="53"/>
      <c r="M119" s="53"/>
      <c r="N119" s="53"/>
      <c r="O119" s="53"/>
    </row>
    <row r="120" spans="8:15" customFormat="1" x14ac:dyDescent="0.35">
      <c r="H120" s="53"/>
      <c r="M120" s="53"/>
      <c r="N120" s="53"/>
      <c r="O120" s="53"/>
    </row>
    <row r="121" spans="8:15" customFormat="1" x14ac:dyDescent="0.35">
      <c r="H121" s="53"/>
      <c r="M121" s="53"/>
      <c r="N121" s="53"/>
      <c r="O121" s="53"/>
    </row>
    <row r="122" spans="8:15" customFormat="1" x14ac:dyDescent="0.35">
      <c r="H122" s="53"/>
      <c r="M122" s="53"/>
      <c r="N122" s="53"/>
      <c r="O122" s="53"/>
    </row>
    <row r="123" spans="8:15" customFormat="1" x14ac:dyDescent="0.35">
      <c r="H123" s="53"/>
      <c r="M123" s="53"/>
      <c r="N123" s="53"/>
      <c r="O123" s="53"/>
    </row>
    <row r="124" spans="8:15" customFormat="1" x14ac:dyDescent="0.35">
      <c r="H124" s="53"/>
      <c r="M124" s="53"/>
      <c r="N124" s="53"/>
      <c r="O124" s="53"/>
    </row>
    <row r="125" spans="8:15" customFormat="1" x14ac:dyDescent="0.35">
      <c r="H125" s="53"/>
      <c r="M125" s="53"/>
      <c r="N125" s="53"/>
      <c r="O125" s="53"/>
    </row>
    <row r="126" spans="8:15" customFormat="1" x14ac:dyDescent="0.35">
      <c r="H126" s="53"/>
      <c r="M126" s="53"/>
      <c r="N126" s="53"/>
      <c r="O126" s="53"/>
    </row>
    <row r="127" spans="8:15" customFormat="1" x14ac:dyDescent="0.35">
      <c r="H127" s="53"/>
      <c r="M127" s="53"/>
      <c r="N127" s="53"/>
      <c r="O127" s="53"/>
    </row>
    <row r="128" spans="8:15" customFormat="1" x14ac:dyDescent="0.35">
      <c r="H128" s="53"/>
      <c r="M128" s="53"/>
      <c r="N128" s="53"/>
      <c r="O128" s="53"/>
    </row>
    <row r="129" spans="8:15" customFormat="1" x14ac:dyDescent="0.35">
      <c r="H129" s="53"/>
      <c r="M129" s="53"/>
      <c r="N129" s="53"/>
      <c r="O129" s="53"/>
    </row>
    <row r="130" spans="8:15" customFormat="1" x14ac:dyDescent="0.35">
      <c r="H130" s="53"/>
      <c r="M130" s="53"/>
      <c r="N130" s="53"/>
      <c r="O130" s="53"/>
    </row>
    <row r="131" spans="8:15" customFormat="1" x14ac:dyDescent="0.35">
      <c r="H131" s="53"/>
      <c r="M131" s="53"/>
      <c r="N131" s="53"/>
      <c r="O131" s="53"/>
    </row>
    <row r="132" spans="8:15" customFormat="1" x14ac:dyDescent="0.35">
      <c r="H132" s="53"/>
      <c r="M132" s="53"/>
      <c r="N132" s="53"/>
      <c r="O132" s="53"/>
    </row>
    <row r="133" spans="8:15" customFormat="1" x14ac:dyDescent="0.35">
      <c r="H133" s="53"/>
      <c r="M133" s="53"/>
      <c r="N133" s="53"/>
      <c r="O133" s="53"/>
    </row>
    <row r="134" spans="8:15" customFormat="1" x14ac:dyDescent="0.35">
      <c r="H134" s="53"/>
      <c r="M134" s="53"/>
      <c r="N134" s="53"/>
      <c r="O134" s="53"/>
    </row>
    <row r="135" spans="8:15" customFormat="1" x14ac:dyDescent="0.35">
      <c r="H135" s="53"/>
      <c r="M135" s="53"/>
      <c r="N135" s="53"/>
      <c r="O135" s="53"/>
    </row>
    <row r="136" spans="8:15" customFormat="1" x14ac:dyDescent="0.35">
      <c r="H136" s="53"/>
      <c r="M136" s="53"/>
      <c r="N136" s="53"/>
      <c r="O136" s="53"/>
    </row>
    <row r="137" spans="8:15" customFormat="1" x14ac:dyDescent="0.35">
      <c r="H137" s="53"/>
      <c r="M137" s="53"/>
      <c r="N137" s="53"/>
      <c r="O137" s="53"/>
    </row>
    <row r="138" spans="8:15" customFormat="1" x14ac:dyDescent="0.35">
      <c r="H138" s="53"/>
      <c r="M138" s="53"/>
      <c r="N138" s="53"/>
      <c r="O138" s="53"/>
    </row>
    <row r="139" spans="8:15" customFormat="1" x14ac:dyDescent="0.35">
      <c r="H139" s="53"/>
      <c r="M139" s="53"/>
      <c r="N139" s="53"/>
      <c r="O139" s="53"/>
    </row>
    <row r="140" spans="8:15" customFormat="1" x14ac:dyDescent="0.35">
      <c r="H140" s="53"/>
      <c r="M140" s="53"/>
      <c r="N140" s="53"/>
      <c r="O140" s="53"/>
    </row>
    <row r="141" spans="8:15" customFormat="1" x14ac:dyDescent="0.35">
      <c r="H141" s="53"/>
      <c r="M141" s="53"/>
      <c r="N141" s="53"/>
      <c r="O141" s="53"/>
    </row>
    <row r="142" spans="8:15" customFormat="1" x14ac:dyDescent="0.35">
      <c r="H142" s="53"/>
      <c r="M142" s="53"/>
      <c r="N142" s="53"/>
      <c r="O142" s="53"/>
    </row>
    <row r="143" spans="8:15" customFormat="1" x14ac:dyDescent="0.35">
      <c r="H143" s="53"/>
      <c r="M143" s="53"/>
      <c r="N143" s="53"/>
      <c r="O143" s="53"/>
    </row>
    <row r="144" spans="8:15" customFormat="1" x14ac:dyDescent="0.35">
      <c r="H144" s="53"/>
      <c r="M144" s="53"/>
      <c r="N144" s="53"/>
      <c r="O144" s="53"/>
    </row>
    <row r="145" spans="8:15" customFormat="1" x14ac:dyDescent="0.35">
      <c r="H145" s="53"/>
      <c r="M145" s="53"/>
      <c r="N145" s="53"/>
      <c r="O145" s="53"/>
    </row>
    <row r="146" spans="8:15" customFormat="1" x14ac:dyDescent="0.35">
      <c r="H146" s="53"/>
      <c r="M146" s="53"/>
      <c r="N146" s="53"/>
      <c r="O146" s="53"/>
    </row>
    <row r="147" spans="8:15" customFormat="1" x14ac:dyDescent="0.35">
      <c r="H147" s="53"/>
      <c r="M147" s="53"/>
      <c r="N147" s="53"/>
      <c r="O147" s="53"/>
    </row>
    <row r="148" spans="8:15" customFormat="1" x14ac:dyDescent="0.35">
      <c r="H148" s="53"/>
      <c r="M148" s="53"/>
      <c r="N148" s="53"/>
      <c r="O148" s="53"/>
    </row>
    <row r="149" spans="8:15" customFormat="1" x14ac:dyDescent="0.35">
      <c r="H149" s="53"/>
      <c r="M149" s="53"/>
      <c r="N149" s="53"/>
      <c r="O149" s="53"/>
    </row>
    <row r="150" spans="8:15" customFormat="1" x14ac:dyDescent="0.35">
      <c r="H150" s="53"/>
      <c r="M150" s="53"/>
      <c r="N150" s="53"/>
      <c r="O150" s="53"/>
    </row>
    <row r="151" spans="8:15" customFormat="1" x14ac:dyDescent="0.35">
      <c r="H151" s="53"/>
      <c r="M151" s="53"/>
      <c r="N151" s="53"/>
      <c r="O151" s="53"/>
    </row>
    <row r="152" spans="8:15" customFormat="1" x14ac:dyDescent="0.35">
      <c r="H152" s="53"/>
      <c r="M152" s="53"/>
      <c r="N152" s="53"/>
      <c r="O152" s="53"/>
    </row>
    <row r="153" spans="8:15" customFormat="1" x14ac:dyDescent="0.35">
      <c r="H153" s="53"/>
      <c r="M153" s="53"/>
      <c r="N153" s="53"/>
      <c r="O153" s="53"/>
    </row>
    <row r="154" spans="8:15" customFormat="1" x14ac:dyDescent="0.35">
      <c r="H154" s="53"/>
      <c r="M154" s="53"/>
      <c r="N154" s="53"/>
      <c r="O154" s="53"/>
    </row>
    <row r="155" spans="8:15" customFormat="1" x14ac:dyDescent="0.35">
      <c r="H155" s="53"/>
      <c r="M155" s="53"/>
      <c r="N155" s="53"/>
      <c r="O155" s="53"/>
    </row>
    <row r="156" spans="8:15" customFormat="1" x14ac:dyDescent="0.35">
      <c r="H156" s="53"/>
      <c r="M156" s="53"/>
      <c r="N156" s="53"/>
      <c r="O156" s="53"/>
    </row>
    <row r="157" spans="8:15" customFormat="1" x14ac:dyDescent="0.35">
      <c r="H157" s="53"/>
      <c r="M157" s="53"/>
      <c r="N157" s="53"/>
      <c r="O157" s="53"/>
    </row>
    <row r="158" spans="8:15" customFormat="1" x14ac:dyDescent="0.35">
      <c r="H158" s="53"/>
      <c r="M158" s="53"/>
      <c r="N158" s="53"/>
      <c r="O158" s="53"/>
    </row>
    <row r="159" spans="8:15" customFormat="1" x14ac:dyDescent="0.35">
      <c r="H159" s="53"/>
      <c r="M159" s="53"/>
      <c r="N159" s="53"/>
      <c r="O159" s="53"/>
    </row>
    <row r="160" spans="8:15" customFormat="1" x14ac:dyDescent="0.35">
      <c r="H160" s="53"/>
      <c r="M160" s="53"/>
      <c r="N160" s="53"/>
      <c r="O160" s="53"/>
    </row>
    <row r="161" spans="8:15" customFormat="1" x14ac:dyDescent="0.35">
      <c r="H161" s="53"/>
      <c r="M161" s="53"/>
      <c r="N161" s="53"/>
      <c r="O161" s="53"/>
    </row>
    <row r="162" spans="8:15" customFormat="1" x14ac:dyDescent="0.35">
      <c r="H162" s="53"/>
      <c r="M162" s="53"/>
      <c r="N162" s="53"/>
      <c r="O162" s="53"/>
    </row>
    <row r="163" spans="8:15" customFormat="1" x14ac:dyDescent="0.35">
      <c r="H163" s="53"/>
      <c r="M163" s="53"/>
      <c r="N163" s="53"/>
      <c r="O163" s="53"/>
    </row>
    <row r="164" spans="8:15" customFormat="1" x14ac:dyDescent="0.35">
      <c r="H164" s="53"/>
      <c r="M164" s="53"/>
      <c r="N164" s="53"/>
      <c r="O164" s="53"/>
    </row>
    <row r="165" spans="8:15" customFormat="1" x14ac:dyDescent="0.35">
      <c r="H165" s="53"/>
      <c r="M165" s="53"/>
      <c r="N165" s="53"/>
      <c r="O165" s="53"/>
    </row>
    <row r="166" spans="8:15" customFormat="1" x14ac:dyDescent="0.35">
      <c r="H166" s="53"/>
      <c r="M166" s="53"/>
      <c r="N166" s="53"/>
      <c r="O166" s="53"/>
    </row>
    <row r="167" spans="8:15" customFormat="1" x14ac:dyDescent="0.35">
      <c r="H167" s="53"/>
      <c r="M167" s="53"/>
      <c r="N167" s="53"/>
      <c r="O167" s="53"/>
    </row>
    <row r="168" spans="8:15" customFormat="1" x14ac:dyDescent="0.35">
      <c r="H168" s="53"/>
      <c r="M168" s="53"/>
      <c r="N168" s="53"/>
      <c r="O168" s="53"/>
    </row>
    <row r="169" spans="8:15" customFormat="1" x14ac:dyDescent="0.35">
      <c r="H169" s="53"/>
      <c r="M169" s="53"/>
      <c r="N169" s="53"/>
      <c r="O169" s="53"/>
    </row>
    <row r="170" spans="8:15" customFormat="1" x14ac:dyDescent="0.35">
      <c r="H170" s="53"/>
      <c r="M170" s="53"/>
      <c r="N170" s="53"/>
      <c r="O170" s="53"/>
    </row>
    <row r="171" spans="8:15" customFormat="1" x14ac:dyDescent="0.35">
      <c r="H171" s="53"/>
      <c r="M171" s="53"/>
      <c r="N171" s="53"/>
      <c r="O171" s="53"/>
    </row>
    <row r="172" spans="8:15" customFormat="1" x14ac:dyDescent="0.35">
      <c r="H172" s="53"/>
      <c r="M172" s="53"/>
      <c r="N172" s="53"/>
      <c r="O172" s="53"/>
    </row>
    <row r="173" spans="8:15" customFormat="1" x14ac:dyDescent="0.35">
      <c r="H173" s="53"/>
      <c r="M173" s="53"/>
      <c r="N173" s="53"/>
      <c r="O173" s="53"/>
    </row>
    <row r="174" spans="8:15" customFormat="1" x14ac:dyDescent="0.35">
      <c r="H174" s="53"/>
      <c r="M174" s="53"/>
      <c r="N174" s="53"/>
      <c r="O174" s="53"/>
    </row>
    <row r="175" spans="8:15" customFormat="1" x14ac:dyDescent="0.35">
      <c r="H175" s="53"/>
      <c r="M175" s="53"/>
      <c r="N175" s="53"/>
      <c r="O175" s="53"/>
    </row>
    <row r="176" spans="8:15" customFormat="1" x14ac:dyDescent="0.35">
      <c r="H176" s="53"/>
      <c r="M176" s="53"/>
      <c r="N176" s="53"/>
      <c r="O176" s="53"/>
    </row>
    <row r="177" spans="8:15" customFormat="1" x14ac:dyDescent="0.35">
      <c r="H177" s="53"/>
      <c r="M177" s="53"/>
      <c r="N177" s="53"/>
      <c r="O177" s="53"/>
    </row>
    <row r="178" spans="8:15" customFormat="1" x14ac:dyDescent="0.35">
      <c r="H178" s="53"/>
      <c r="M178" s="53"/>
      <c r="N178" s="53"/>
      <c r="O178" s="53"/>
    </row>
    <row r="179" spans="8:15" customFormat="1" x14ac:dyDescent="0.35">
      <c r="H179" s="53"/>
      <c r="M179" s="53"/>
      <c r="N179" s="53"/>
      <c r="O179" s="53"/>
    </row>
    <row r="180" spans="8:15" customFormat="1" x14ac:dyDescent="0.35">
      <c r="H180" s="53"/>
      <c r="M180" s="53"/>
      <c r="N180" s="53"/>
      <c r="O180" s="53"/>
    </row>
    <row r="181" spans="8:15" customFormat="1" x14ac:dyDescent="0.35">
      <c r="H181" s="53"/>
      <c r="M181" s="53"/>
      <c r="N181" s="53"/>
      <c r="O181" s="53"/>
    </row>
    <row r="182" spans="8:15" customFormat="1" x14ac:dyDescent="0.35">
      <c r="H182" s="53"/>
      <c r="M182" s="53"/>
      <c r="N182" s="53"/>
      <c r="O182" s="53"/>
    </row>
    <row r="183" spans="8:15" customFormat="1" x14ac:dyDescent="0.35">
      <c r="H183" s="53"/>
      <c r="M183" s="53"/>
      <c r="N183" s="53"/>
      <c r="O183" s="53"/>
    </row>
    <row r="184" spans="8:15" customFormat="1" x14ac:dyDescent="0.35">
      <c r="H184" s="53"/>
      <c r="M184" s="53"/>
      <c r="N184" s="53"/>
      <c r="O184" s="53"/>
    </row>
    <row r="185" spans="8:15" customFormat="1" x14ac:dyDescent="0.35">
      <c r="H185" s="53"/>
      <c r="M185" s="53"/>
      <c r="N185" s="53"/>
      <c r="O185" s="53"/>
    </row>
    <row r="186" spans="8:15" customFormat="1" x14ac:dyDescent="0.35">
      <c r="H186" s="53"/>
      <c r="M186" s="53"/>
      <c r="N186" s="53"/>
      <c r="O186" s="53"/>
    </row>
    <row r="187" spans="8:15" customFormat="1" x14ac:dyDescent="0.35">
      <c r="H187" s="53"/>
      <c r="M187" s="53"/>
      <c r="N187" s="53"/>
      <c r="O187" s="53"/>
    </row>
    <row r="188" spans="8:15" customFormat="1" x14ac:dyDescent="0.35">
      <c r="H188" s="53"/>
      <c r="M188" s="53"/>
      <c r="N188" s="53"/>
      <c r="O188" s="53"/>
    </row>
    <row r="189" spans="8:15" customFormat="1" x14ac:dyDescent="0.35">
      <c r="H189" s="53"/>
      <c r="M189" s="53"/>
      <c r="N189" s="53"/>
      <c r="O189" s="53"/>
    </row>
    <row r="190" spans="8:15" customFormat="1" x14ac:dyDescent="0.35">
      <c r="H190" s="53"/>
      <c r="M190" s="53"/>
      <c r="N190" s="53"/>
      <c r="O190" s="53"/>
    </row>
    <row r="191" spans="8:15" customFormat="1" x14ac:dyDescent="0.35">
      <c r="H191" s="53"/>
      <c r="M191" s="53"/>
      <c r="N191" s="53"/>
      <c r="O191" s="53"/>
    </row>
    <row r="192" spans="8:15" customFormat="1" x14ac:dyDescent="0.35">
      <c r="H192" s="53"/>
      <c r="M192" s="53"/>
      <c r="N192" s="53"/>
      <c r="O192" s="53"/>
    </row>
    <row r="193" spans="8:15" customFormat="1" x14ac:dyDescent="0.35">
      <c r="H193" s="53"/>
      <c r="M193" s="53"/>
      <c r="N193" s="53"/>
      <c r="O193" s="53"/>
    </row>
    <row r="194" spans="8:15" customFormat="1" x14ac:dyDescent="0.35">
      <c r="H194" s="53"/>
      <c r="M194" s="53"/>
      <c r="N194" s="53"/>
      <c r="O194" s="53"/>
    </row>
    <row r="195" spans="8:15" customFormat="1" x14ac:dyDescent="0.35">
      <c r="H195" s="53"/>
      <c r="M195" s="53"/>
      <c r="N195" s="53"/>
      <c r="O195" s="53"/>
    </row>
    <row r="196" spans="8:15" customFormat="1" x14ac:dyDescent="0.35">
      <c r="H196" s="53"/>
      <c r="M196" s="53"/>
      <c r="N196" s="53"/>
      <c r="O196" s="53"/>
    </row>
    <row r="197" spans="8:15" customFormat="1" x14ac:dyDescent="0.35">
      <c r="H197" s="53"/>
      <c r="M197" s="53"/>
      <c r="N197" s="53"/>
      <c r="O197" s="53"/>
    </row>
    <row r="198" spans="8:15" customFormat="1" x14ac:dyDescent="0.35">
      <c r="H198" s="53"/>
      <c r="M198" s="53"/>
      <c r="N198" s="53"/>
      <c r="O198" s="53"/>
    </row>
    <row r="199" spans="8:15" customFormat="1" x14ac:dyDescent="0.35">
      <c r="H199" s="53"/>
      <c r="M199" s="53"/>
      <c r="N199" s="53"/>
      <c r="O199" s="53"/>
    </row>
    <row r="200" spans="8:15" customFormat="1" x14ac:dyDescent="0.35">
      <c r="H200" s="53"/>
      <c r="M200" s="53"/>
      <c r="N200" s="53"/>
      <c r="O200" s="53"/>
    </row>
    <row r="201" spans="8:15" customFormat="1" x14ac:dyDescent="0.35">
      <c r="H201" s="53"/>
      <c r="M201" s="53"/>
      <c r="N201" s="53"/>
      <c r="O201" s="53"/>
    </row>
    <row r="202" spans="8:15" customFormat="1" x14ac:dyDescent="0.35">
      <c r="H202" s="53"/>
      <c r="M202" s="53"/>
      <c r="N202" s="53"/>
      <c r="O202" s="53"/>
    </row>
    <row r="203" spans="8:15" customFormat="1" x14ac:dyDescent="0.35">
      <c r="H203" s="53"/>
      <c r="M203" s="53"/>
      <c r="N203" s="53"/>
      <c r="O203" s="53"/>
    </row>
    <row r="204" spans="8:15" customFormat="1" x14ac:dyDescent="0.35">
      <c r="H204" s="53"/>
      <c r="M204" s="53"/>
      <c r="N204" s="53"/>
      <c r="O204" s="53"/>
    </row>
    <row r="205" spans="8:15" customFormat="1" x14ac:dyDescent="0.35">
      <c r="H205" s="53"/>
      <c r="M205" s="53"/>
      <c r="N205" s="53"/>
      <c r="O205" s="53"/>
    </row>
    <row r="206" spans="8:15" customFormat="1" x14ac:dyDescent="0.35">
      <c r="H206" s="53"/>
      <c r="M206" s="53"/>
      <c r="N206" s="53"/>
      <c r="O206" s="53"/>
    </row>
    <row r="207" spans="8:15" customFormat="1" x14ac:dyDescent="0.35">
      <c r="H207" s="53"/>
      <c r="M207" s="53"/>
      <c r="N207" s="53"/>
      <c r="O207" s="53"/>
    </row>
    <row r="208" spans="8:15" customFormat="1" x14ac:dyDescent="0.35">
      <c r="H208" s="53"/>
      <c r="M208" s="53"/>
      <c r="N208" s="53"/>
      <c r="O208" s="53"/>
    </row>
    <row r="209" spans="8:15" customFormat="1" x14ac:dyDescent="0.35">
      <c r="H209" s="53"/>
      <c r="M209" s="53"/>
      <c r="N209" s="53"/>
      <c r="O209" s="53"/>
    </row>
    <row r="210" spans="8:15" customFormat="1" x14ac:dyDescent="0.35">
      <c r="H210" s="53"/>
      <c r="M210" s="53"/>
      <c r="N210" s="53"/>
      <c r="O210" s="53"/>
    </row>
    <row r="211" spans="8:15" customFormat="1" x14ac:dyDescent="0.35">
      <c r="H211" s="53"/>
      <c r="M211" s="53"/>
      <c r="N211" s="53"/>
      <c r="O211" s="53"/>
    </row>
    <row r="212" spans="8:15" customFormat="1" x14ac:dyDescent="0.35">
      <c r="H212" s="53"/>
      <c r="M212" s="53"/>
      <c r="N212" s="53"/>
      <c r="O212" s="53"/>
    </row>
    <row r="213" spans="8:15" customFormat="1" x14ac:dyDescent="0.35">
      <c r="H213" s="53"/>
      <c r="M213" s="53"/>
      <c r="N213" s="53"/>
      <c r="O213" s="53"/>
    </row>
    <row r="214" spans="8:15" customFormat="1" x14ac:dyDescent="0.35">
      <c r="H214" s="53"/>
      <c r="M214" s="53"/>
      <c r="N214" s="53"/>
      <c r="O214" s="53"/>
    </row>
    <row r="215" spans="8:15" customFormat="1" x14ac:dyDescent="0.35">
      <c r="H215" s="53"/>
      <c r="M215" s="53"/>
      <c r="N215" s="53"/>
      <c r="O215" s="53"/>
    </row>
    <row r="216" spans="8:15" customFormat="1" x14ac:dyDescent="0.35">
      <c r="H216" s="53"/>
      <c r="M216" s="53"/>
      <c r="N216" s="53"/>
      <c r="O216" s="53"/>
    </row>
    <row r="217" spans="8:15" customFormat="1" x14ac:dyDescent="0.35">
      <c r="H217" s="53"/>
      <c r="M217" s="53"/>
      <c r="N217" s="53"/>
      <c r="O217" s="53"/>
    </row>
    <row r="218" spans="8:15" customFormat="1" x14ac:dyDescent="0.35">
      <c r="H218" s="53"/>
      <c r="M218" s="53"/>
      <c r="N218" s="53"/>
      <c r="O218" s="53"/>
    </row>
    <row r="219" spans="8:15" customFormat="1" x14ac:dyDescent="0.35">
      <c r="H219" s="53"/>
      <c r="M219" s="53"/>
      <c r="N219" s="53"/>
      <c r="O219" s="53"/>
    </row>
    <row r="220" spans="8:15" customFormat="1" x14ac:dyDescent="0.35">
      <c r="H220" s="53"/>
      <c r="M220" s="53"/>
      <c r="N220" s="53"/>
      <c r="O220" s="53"/>
    </row>
    <row r="221" spans="8:15" customFormat="1" x14ac:dyDescent="0.35">
      <c r="H221" s="53"/>
      <c r="M221" s="53"/>
      <c r="N221" s="53"/>
      <c r="O221" s="53"/>
    </row>
    <row r="222" spans="8:15" customFormat="1" x14ac:dyDescent="0.35">
      <c r="H222" s="53"/>
      <c r="M222" s="53"/>
      <c r="N222" s="53"/>
      <c r="O222" s="53"/>
    </row>
    <row r="223" spans="8:15" customFormat="1" x14ac:dyDescent="0.35">
      <c r="H223" s="53"/>
      <c r="M223" s="53"/>
      <c r="N223" s="53"/>
      <c r="O223" s="53"/>
    </row>
    <row r="224" spans="8:15" customFormat="1" x14ac:dyDescent="0.35">
      <c r="H224" s="53"/>
      <c r="M224" s="53"/>
      <c r="N224" s="53"/>
      <c r="O224" s="53"/>
    </row>
    <row r="225" spans="8:15" customFormat="1" x14ac:dyDescent="0.35">
      <c r="H225" s="53"/>
      <c r="M225" s="53"/>
      <c r="N225" s="53"/>
      <c r="O225" s="53"/>
    </row>
    <row r="226" spans="8:15" customFormat="1" x14ac:dyDescent="0.35">
      <c r="H226" s="53"/>
      <c r="M226" s="53"/>
      <c r="N226" s="53"/>
      <c r="O226" s="53"/>
    </row>
    <row r="227" spans="8:15" customFormat="1" x14ac:dyDescent="0.35">
      <c r="H227" s="53"/>
      <c r="M227" s="53"/>
      <c r="N227" s="53"/>
      <c r="O227" s="53"/>
    </row>
    <row r="228" spans="8:15" customFormat="1" x14ac:dyDescent="0.35">
      <c r="H228" s="53"/>
      <c r="M228" s="53"/>
      <c r="N228" s="53"/>
      <c r="O228" s="53"/>
    </row>
    <row r="229" spans="8:15" customFormat="1" x14ac:dyDescent="0.35">
      <c r="H229" s="53"/>
      <c r="M229" s="53"/>
      <c r="N229" s="53"/>
      <c r="O229" s="53"/>
    </row>
    <row r="230" spans="8:15" customFormat="1" x14ac:dyDescent="0.35">
      <c r="H230" s="53"/>
      <c r="M230" s="53"/>
      <c r="N230" s="53"/>
      <c r="O230" s="53"/>
    </row>
    <row r="231" spans="8:15" customFormat="1" x14ac:dyDescent="0.35">
      <c r="H231" s="53"/>
      <c r="M231" s="53"/>
      <c r="N231" s="53"/>
      <c r="O231" s="53"/>
    </row>
    <row r="232" spans="8:15" customFormat="1" x14ac:dyDescent="0.35">
      <c r="H232" s="53"/>
      <c r="M232" s="53"/>
      <c r="N232" s="53"/>
      <c r="O232" s="53"/>
    </row>
    <row r="233" spans="8:15" customFormat="1" x14ac:dyDescent="0.35">
      <c r="H233" s="53"/>
      <c r="M233" s="53"/>
      <c r="N233" s="53"/>
      <c r="O233" s="53"/>
    </row>
    <row r="234" spans="8:15" customFormat="1" x14ac:dyDescent="0.35">
      <c r="H234" s="53"/>
      <c r="M234" s="53"/>
      <c r="N234" s="53"/>
      <c r="O234" s="53"/>
    </row>
    <row r="235" spans="8:15" customFormat="1" x14ac:dyDescent="0.35">
      <c r="H235" s="53"/>
      <c r="M235" s="53"/>
      <c r="N235" s="53"/>
      <c r="O235" s="53"/>
    </row>
    <row r="236" spans="8:15" customFormat="1" x14ac:dyDescent="0.35">
      <c r="H236" s="53"/>
      <c r="M236" s="53"/>
      <c r="N236" s="53"/>
      <c r="O236" s="53"/>
    </row>
    <row r="237" spans="8:15" customFormat="1" x14ac:dyDescent="0.35">
      <c r="H237" s="53"/>
      <c r="M237" s="53"/>
      <c r="N237" s="53"/>
      <c r="O237" s="53"/>
    </row>
    <row r="238" spans="8:15" customFormat="1" x14ac:dyDescent="0.35">
      <c r="H238" s="53"/>
      <c r="M238" s="53"/>
      <c r="N238" s="53"/>
      <c r="O238" s="53"/>
    </row>
    <row r="239" spans="8:15" customFormat="1" x14ac:dyDescent="0.35">
      <c r="H239" s="53"/>
      <c r="M239" s="53"/>
      <c r="N239" s="53"/>
      <c r="O239" s="53"/>
    </row>
    <row r="240" spans="8:15" customFormat="1" x14ac:dyDescent="0.35">
      <c r="H240" s="53"/>
      <c r="M240" s="53"/>
      <c r="N240" s="53"/>
      <c r="O240" s="53"/>
    </row>
    <row r="241" spans="8:15" customFormat="1" x14ac:dyDescent="0.35">
      <c r="H241" s="53"/>
      <c r="M241" s="53"/>
      <c r="N241" s="53"/>
      <c r="O241" s="53"/>
    </row>
    <row r="242" spans="8:15" customFormat="1" x14ac:dyDescent="0.35">
      <c r="H242" s="53"/>
      <c r="M242" s="53"/>
      <c r="N242" s="53"/>
      <c r="O242" s="53"/>
    </row>
    <row r="243" spans="8:15" customFormat="1" x14ac:dyDescent="0.35">
      <c r="H243" s="53"/>
      <c r="M243" s="53"/>
      <c r="N243" s="53"/>
      <c r="O243" s="53"/>
    </row>
    <row r="244" spans="8:15" customFormat="1" x14ac:dyDescent="0.35">
      <c r="H244" s="53"/>
      <c r="M244" s="53"/>
      <c r="N244" s="53"/>
      <c r="O244" s="53"/>
    </row>
    <row r="245" spans="8:15" customFormat="1" x14ac:dyDescent="0.35">
      <c r="H245" s="53"/>
      <c r="M245" s="53"/>
      <c r="N245" s="53"/>
      <c r="O245" s="53"/>
    </row>
    <row r="246" spans="8:15" customFormat="1" x14ac:dyDescent="0.35">
      <c r="H246" s="53"/>
      <c r="M246" s="53"/>
      <c r="N246" s="53"/>
      <c r="O246" s="53"/>
    </row>
    <row r="247" spans="8:15" customFormat="1" x14ac:dyDescent="0.35">
      <c r="H247" s="53"/>
      <c r="M247" s="53"/>
      <c r="N247" s="53"/>
      <c r="O247" s="53"/>
    </row>
    <row r="248" spans="8:15" customFormat="1" x14ac:dyDescent="0.35">
      <c r="H248" s="53"/>
      <c r="M248" s="53"/>
      <c r="N248" s="53"/>
      <c r="O248" s="53"/>
    </row>
    <row r="249" spans="8:15" customFormat="1" x14ac:dyDescent="0.35">
      <c r="H249" s="53"/>
      <c r="M249" s="53"/>
      <c r="N249" s="53"/>
      <c r="O249" s="53"/>
    </row>
    <row r="250" spans="8:15" customFormat="1" x14ac:dyDescent="0.35">
      <c r="H250" s="53"/>
      <c r="M250" s="53"/>
      <c r="N250" s="53"/>
      <c r="O250" s="53"/>
    </row>
    <row r="251" spans="8:15" customFormat="1" x14ac:dyDescent="0.35">
      <c r="H251" s="53"/>
      <c r="M251" s="53"/>
      <c r="N251" s="53"/>
      <c r="O251" s="53"/>
    </row>
    <row r="252" spans="8:15" customFormat="1" x14ac:dyDescent="0.35">
      <c r="H252" s="53"/>
      <c r="M252" s="53"/>
      <c r="N252" s="53"/>
      <c r="O252" s="53"/>
    </row>
    <row r="253" spans="8:15" customFormat="1" x14ac:dyDescent="0.35">
      <c r="H253" s="53"/>
      <c r="M253" s="53"/>
      <c r="N253" s="53"/>
      <c r="O253" s="53"/>
    </row>
    <row r="254" spans="8:15" customFormat="1" x14ac:dyDescent="0.35">
      <c r="H254" s="53"/>
      <c r="M254" s="53"/>
      <c r="N254" s="53"/>
      <c r="O254" s="53"/>
    </row>
    <row r="255" spans="8:15" customFormat="1" x14ac:dyDescent="0.35">
      <c r="H255" s="53"/>
      <c r="M255" s="53"/>
      <c r="N255" s="53"/>
      <c r="O255" s="53"/>
    </row>
    <row r="256" spans="8:15" customFormat="1" x14ac:dyDescent="0.35">
      <c r="H256" s="53"/>
      <c r="M256" s="53"/>
      <c r="N256" s="53"/>
      <c r="O256" s="53"/>
    </row>
    <row r="257" spans="8:15" customFormat="1" x14ac:dyDescent="0.35">
      <c r="H257" s="53"/>
      <c r="M257" s="53"/>
      <c r="N257" s="53"/>
      <c r="O257" s="53"/>
    </row>
    <row r="258" spans="8:15" customFormat="1" x14ac:dyDescent="0.35">
      <c r="H258" s="53"/>
      <c r="M258" s="53"/>
      <c r="N258" s="53"/>
      <c r="O258" s="53"/>
    </row>
    <row r="259" spans="8:15" customFormat="1" x14ac:dyDescent="0.35">
      <c r="H259" s="53"/>
      <c r="M259" s="53"/>
      <c r="N259" s="53"/>
      <c r="O259" s="53"/>
    </row>
    <row r="260" spans="8:15" customFormat="1" x14ac:dyDescent="0.35">
      <c r="H260" s="53"/>
      <c r="M260" s="53"/>
      <c r="N260" s="53"/>
      <c r="O260" s="53"/>
    </row>
    <row r="261" spans="8:15" customFormat="1" x14ac:dyDescent="0.35">
      <c r="H261" s="53"/>
      <c r="M261" s="53"/>
      <c r="N261" s="53"/>
      <c r="O261" s="53"/>
    </row>
    <row r="262" spans="8:15" customFormat="1" x14ac:dyDescent="0.35">
      <c r="H262" s="53"/>
      <c r="M262" s="53"/>
      <c r="N262" s="53"/>
      <c r="O262" s="53"/>
    </row>
    <row r="263" spans="8:15" customFormat="1" x14ac:dyDescent="0.35">
      <c r="H263" s="53"/>
      <c r="M263" s="53"/>
      <c r="N263" s="53"/>
      <c r="O263" s="53"/>
    </row>
    <row r="264" spans="8:15" customFormat="1" x14ac:dyDescent="0.35">
      <c r="H264" s="53"/>
      <c r="M264" s="53"/>
      <c r="N264" s="53"/>
      <c r="O264" s="53"/>
    </row>
    <row r="265" spans="8:15" customFormat="1" x14ac:dyDescent="0.35">
      <c r="H265" s="53"/>
      <c r="M265" s="53"/>
      <c r="N265" s="53"/>
      <c r="O265" s="53"/>
    </row>
    <row r="266" spans="8:15" customFormat="1" x14ac:dyDescent="0.35">
      <c r="H266" s="53"/>
      <c r="M266" s="53"/>
      <c r="N266" s="53"/>
      <c r="O266" s="53"/>
    </row>
    <row r="267" spans="8:15" customFormat="1" x14ac:dyDescent="0.35">
      <c r="H267" s="53"/>
      <c r="M267" s="53"/>
      <c r="N267" s="53"/>
      <c r="O267" s="53"/>
    </row>
    <row r="268" spans="8:15" customFormat="1" x14ac:dyDescent="0.35">
      <c r="H268" s="53"/>
      <c r="M268" s="53"/>
      <c r="N268" s="53"/>
      <c r="O268" s="53"/>
    </row>
    <row r="269" spans="8:15" customFormat="1" x14ac:dyDescent="0.35">
      <c r="H269" s="53"/>
      <c r="M269" s="53"/>
      <c r="N269" s="53"/>
      <c r="O269" s="53"/>
    </row>
    <row r="270" spans="8:15" customFormat="1" x14ac:dyDescent="0.35">
      <c r="H270" s="53"/>
      <c r="M270" s="53"/>
      <c r="N270" s="53"/>
      <c r="O270" s="53"/>
    </row>
    <row r="271" spans="8:15" customFormat="1" x14ac:dyDescent="0.35">
      <c r="H271" s="53"/>
      <c r="M271" s="53"/>
      <c r="N271" s="53"/>
      <c r="O271" s="53"/>
    </row>
    <row r="272" spans="8:15" customFormat="1" x14ac:dyDescent="0.35">
      <c r="H272" s="53"/>
      <c r="M272" s="53"/>
      <c r="N272" s="53"/>
      <c r="O272" s="53"/>
    </row>
    <row r="273" spans="8:15" customFormat="1" x14ac:dyDescent="0.35">
      <c r="H273" s="53"/>
      <c r="M273" s="53"/>
      <c r="N273" s="53"/>
      <c r="O273" s="53"/>
    </row>
    <row r="274" spans="8:15" customFormat="1" x14ac:dyDescent="0.35">
      <c r="H274" s="53"/>
      <c r="M274" s="53"/>
      <c r="N274" s="53"/>
      <c r="O274" s="53"/>
    </row>
    <row r="275" spans="8:15" customFormat="1" x14ac:dyDescent="0.35">
      <c r="H275" s="53"/>
      <c r="M275" s="53"/>
      <c r="N275" s="53"/>
      <c r="O275" s="53"/>
    </row>
    <row r="276" spans="8:15" customFormat="1" x14ac:dyDescent="0.35">
      <c r="H276" s="53"/>
      <c r="M276" s="53"/>
      <c r="N276" s="53"/>
      <c r="O276" s="53"/>
    </row>
    <row r="277" spans="8:15" customFormat="1" x14ac:dyDescent="0.35">
      <c r="H277" s="53"/>
      <c r="M277" s="53"/>
      <c r="N277" s="53"/>
      <c r="O277" s="53"/>
    </row>
    <row r="278" spans="8:15" customFormat="1" x14ac:dyDescent="0.35">
      <c r="H278" s="53"/>
      <c r="M278" s="53"/>
      <c r="N278" s="53"/>
      <c r="O278" s="53"/>
    </row>
    <row r="279" spans="8:15" customFormat="1" x14ac:dyDescent="0.35">
      <c r="H279" s="53"/>
      <c r="M279" s="53"/>
      <c r="N279" s="53"/>
      <c r="O279" s="53"/>
    </row>
    <row r="280" spans="8:15" customFormat="1" x14ac:dyDescent="0.35">
      <c r="H280" s="53"/>
      <c r="M280" s="53"/>
      <c r="N280" s="53"/>
      <c r="O280" s="53"/>
    </row>
    <row r="281" spans="8:15" customFormat="1" x14ac:dyDescent="0.35">
      <c r="H281" s="53"/>
      <c r="M281" s="53"/>
      <c r="N281" s="53"/>
      <c r="O281" s="53"/>
    </row>
    <row r="282" spans="8:15" customFormat="1" x14ac:dyDescent="0.35">
      <c r="H282" s="53"/>
      <c r="M282" s="53"/>
      <c r="N282" s="53"/>
      <c r="O282" s="53"/>
    </row>
    <row r="283" spans="8:15" customFormat="1" x14ac:dyDescent="0.35">
      <c r="H283" s="53"/>
      <c r="M283" s="53"/>
      <c r="N283" s="53"/>
      <c r="O283" s="53"/>
    </row>
    <row r="284" spans="8:15" customFormat="1" x14ac:dyDescent="0.35">
      <c r="H284" s="53"/>
      <c r="M284" s="53"/>
      <c r="N284" s="53"/>
      <c r="O284" s="53"/>
    </row>
    <row r="285" spans="8:15" customFormat="1" x14ac:dyDescent="0.35">
      <c r="H285" s="53"/>
      <c r="M285" s="53"/>
      <c r="N285" s="53"/>
      <c r="O285" s="53"/>
    </row>
    <row r="286" spans="8:15" customFormat="1" x14ac:dyDescent="0.35">
      <c r="H286" s="53"/>
      <c r="M286" s="53"/>
      <c r="N286" s="53"/>
      <c r="O286" s="53"/>
    </row>
    <row r="287" spans="8:15" customFormat="1" x14ac:dyDescent="0.35">
      <c r="H287" s="53"/>
      <c r="M287" s="53"/>
      <c r="N287" s="53"/>
      <c r="O287" s="53"/>
    </row>
    <row r="288" spans="8:15" customFormat="1" x14ac:dyDescent="0.35">
      <c r="H288" s="53"/>
      <c r="M288" s="53"/>
      <c r="N288" s="53"/>
      <c r="O288" s="53"/>
    </row>
    <row r="289" spans="8:15" customFormat="1" x14ac:dyDescent="0.35">
      <c r="H289" s="53"/>
      <c r="M289" s="53"/>
      <c r="N289" s="53"/>
      <c r="O289" s="53"/>
    </row>
    <row r="290" spans="8:15" customFormat="1" x14ac:dyDescent="0.35">
      <c r="H290" s="53"/>
      <c r="M290" s="53"/>
      <c r="N290" s="53"/>
      <c r="O290" s="53"/>
    </row>
    <row r="291" spans="8:15" customFormat="1" x14ac:dyDescent="0.35">
      <c r="H291" s="53"/>
      <c r="M291" s="53"/>
      <c r="N291" s="53"/>
      <c r="O291" s="53"/>
    </row>
    <row r="292" spans="8:15" customFormat="1" x14ac:dyDescent="0.35">
      <c r="H292" s="53"/>
      <c r="M292" s="53"/>
      <c r="N292" s="53"/>
      <c r="O292" s="53"/>
    </row>
    <row r="293" spans="8:15" customFormat="1" x14ac:dyDescent="0.35">
      <c r="H293" s="53"/>
      <c r="M293" s="53"/>
      <c r="N293" s="53"/>
      <c r="O293" s="53"/>
    </row>
    <row r="294" spans="8:15" customFormat="1" x14ac:dyDescent="0.35">
      <c r="H294" s="53"/>
      <c r="M294" s="53"/>
      <c r="N294" s="53"/>
      <c r="O294" s="53"/>
    </row>
    <row r="295" spans="8:15" customFormat="1" x14ac:dyDescent="0.35">
      <c r="H295" s="53"/>
      <c r="M295" s="53"/>
      <c r="N295" s="53"/>
      <c r="O295" s="53"/>
    </row>
    <row r="296" spans="8:15" customFormat="1" x14ac:dyDescent="0.35">
      <c r="H296" s="53"/>
      <c r="M296" s="53"/>
      <c r="N296" s="53"/>
      <c r="O296" s="53"/>
    </row>
    <row r="297" spans="8:15" customFormat="1" x14ac:dyDescent="0.35">
      <c r="H297" s="53"/>
      <c r="M297" s="53"/>
      <c r="N297" s="53"/>
      <c r="O297" s="53"/>
    </row>
    <row r="298" spans="8:15" customFormat="1" x14ac:dyDescent="0.35">
      <c r="H298" s="53"/>
      <c r="M298" s="53"/>
      <c r="N298" s="53"/>
      <c r="O298" s="53"/>
    </row>
    <row r="299" spans="8:15" customFormat="1" x14ac:dyDescent="0.35">
      <c r="H299" s="53"/>
      <c r="M299" s="53"/>
      <c r="N299" s="53"/>
      <c r="O299" s="53"/>
    </row>
    <row r="300" spans="8:15" customFormat="1" x14ac:dyDescent="0.35">
      <c r="H300" s="53"/>
      <c r="M300" s="53"/>
      <c r="N300" s="53"/>
      <c r="O300" s="53"/>
    </row>
    <row r="301" spans="8:15" customFormat="1" x14ac:dyDescent="0.35">
      <c r="H301" s="53"/>
      <c r="M301" s="53"/>
      <c r="N301" s="53"/>
      <c r="O301" s="53"/>
    </row>
    <row r="302" spans="8:15" customFormat="1" x14ac:dyDescent="0.35">
      <c r="H302" s="53"/>
      <c r="M302" s="53"/>
      <c r="N302" s="53"/>
      <c r="O302" s="53"/>
    </row>
    <row r="303" spans="8:15" customFormat="1" x14ac:dyDescent="0.35">
      <c r="H303" s="53"/>
      <c r="M303" s="53"/>
      <c r="N303" s="53"/>
      <c r="O303" s="53"/>
    </row>
    <row r="304" spans="8:15" customFormat="1" x14ac:dyDescent="0.35">
      <c r="H304" s="53"/>
      <c r="M304" s="53"/>
      <c r="N304" s="53"/>
      <c r="O304" s="53"/>
    </row>
    <row r="305" spans="8:15" customFormat="1" x14ac:dyDescent="0.35">
      <c r="H305" s="53"/>
      <c r="M305" s="53"/>
      <c r="N305" s="53"/>
      <c r="O305" s="53"/>
    </row>
    <row r="306" spans="8:15" customFormat="1" x14ac:dyDescent="0.35">
      <c r="H306" s="53"/>
      <c r="M306" s="53"/>
      <c r="N306" s="53"/>
      <c r="O306" s="53"/>
    </row>
    <row r="307" spans="8:15" customFormat="1" x14ac:dyDescent="0.35">
      <c r="H307" s="53"/>
      <c r="M307" s="53"/>
      <c r="N307" s="53"/>
      <c r="O307" s="53"/>
    </row>
    <row r="308" spans="8:15" customFormat="1" x14ac:dyDescent="0.35">
      <c r="H308" s="53"/>
      <c r="M308" s="53"/>
      <c r="N308" s="53"/>
      <c r="O308" s="53"/>
    </row>
    <row r="309" spans="8:15" customFormat="1" x14ac:dyDescent="0.35">
      <c r="H309" s="53"/>
      <c r="M309" s="53"/>
      <c r="N309" s="53"/>
      <c r="O309" s="53"/>
    </row>
    <row r="310" spans="8:15" customFormat="1" x14ac:dyDescent="0.35">
      <c r="H310" s="53"/>
      <c r="M310" s="53"/>
      <c r="N310" s="53"/>
      <c r="O310" s="53"/>
    </row>
    <row r="311" spans="8:15" customFormat="1" x14ac:dyDescent="0.35">
      <c r="H311" s="53"/>
      <c r="M311" s="53"/>
      <c r="N311" s="53"/>
      <c r="O311" s="53"/>
    </row>
    <row r="312" spans="8:15" customFormat="1" x14ac:dyDescent="0.35">
      <c r="H312" s="53"/>
      <c r="M312" s="53"/>
      <c r="N312" s="53"/>
      <c r="O312" s="53"/>
    </row>
    <row r="313" spans="8:15" customFormat="1" x14ac:dyDescent="0.35">
      <c r="H313" s="53"/>
      <c r="M313" s="53"/>
      <c r="N313" s="53"/>
      <c r="O313" s="53"/>
    </row>
    <row r="314" spans="8:15" customFormat="1" x14ac:dyDescent="0.35">
      <c r="H314" s="53"/>
      <c r="M314" s="53"/>
      <c r="N314" s="53"/>
      <c r="O314" s="53"/>
    </row>
    <row r="315" spans="8:15" customFormat="1" x14ac:dyDescent="0.35">
      <c r="H315" s="53"/>
      <c r="M315" s="53"/>
      <c r="N315" s="53"/>
      <c r="O315" s="53"/>
    </row>
    <row r="316" spans="8:15" customFormat="1" x14ac:dyDescent="0.35">
      <c r="H316" s="53"/>
      <c r="M316" s="53"/>
      <c r="N316" s="53"/>
      <c r="O316" s="53"/>
    </row>
    <row r="317" spans="8:15" customFormat="1" x14ac:dyDescent="0.35">
      <c r="H317" s="53"/>
      <c r="M317" s="53"/>
      <c r="N317" s="53"/>
      <c r="O317" s="53"/>
    </row>
    <row r="318" spans="8:15" customFormat="1" x14ac:dyDescent="0.35">
      <c r="H318" s="53"/>
      <c r="M318" s="53"/>
      <c r="N318" s="53"/>
      <c r="O318" s="53"/>
    </row>
    <row r="319" spans="8:15" customFormat="1" x14ac:dyDescent="0.35">
      <c r="H319" s="53"/>
      <c r="M319" s="53"/>
      <c r="N319" s="53"/>
      <c r="O319" s="53"/>
    </row>
    <row r="320" spans="8:15" customFormat="1" x14ac:dyDescent="0.35">
      <c r="H320" s="53"/>
      <c r="M320" s="53"/>
      <c r="N320" s="53"/>
      <c r="O320" s="53"/>
    </row>
    <row r="321" spans="8:15" customFormat="1" x14ac:dyDescent="0.35">
      <c r="H321" s="53"/>
      <c r="M321" s="53"/>
      <c r="N321" s="53"/>
      <c r="O321" s="53"/>
    </row>
    <row r="322" spans="8:15" customFormat="1" x14ac:dyDescent="0.35">
      <c r="H322" s="53"/>
      <c r="M322" s="53"/>
      <c r="N322" s="53"/>
      <c r="O322" s="53"/>
    </row>
    <row r="323" spans="8:15" customFormat="1" x14ac:dyDescent="0.35">
      <c r="H323" s="53"/>
      <c r="M323" s="53"/>
      <c r="N323" s="53"/>
      <c r="O323" s="53"/>
    </row>
    <row r="324" spans="8:15" customFormat="1" x14ac:dyDescent="0.35">
      <c r="H324" s="53"/>
      <c r="M324" s="53"/>
      <c r="N324" s="53"/>
      <c r="O324" s="53"/>
    </row>
    <row r="325" spans="8:15" customFormat="1" x14ac:dyDescent="0.35">
      <c r="H325" s="53"/>
      <c r="M325" s="53"/>
      <c r="N325" s="53"/>
      <c r="O325" s="53"/>
    </row>
    <row r="326" spans="8:15" customFormat="1" x14ac:dyDescent="0.35">
      <c r="H326" s="53"/>
      <c r="M326" s="53"/>
      <c r="N326" s="53"/>
      <c r="O326" s="53"/>
    </row>
    <row r="327" spans="8:15" customFormat="1" x14ac:dyDescent="0.35">
      <c r="H327" s="53"/>
      <c r="M327" s="53"/>
      <c r="N327" s="53"/>
      <c r="O327" s="53"/>
    </row>
    <row r="328" spans="8:15" customFormat="1" x14ac:dyDescent="0.35">
      <c r="H328" s="53"/>
      <c r="M328" s="53"/>
      <c r="N328" s="53"/>
      <c r="O328" s="53"/>
    </row>
    <row r="329" spans="8:15" customFormat="1" x14ac:dyDescent="0.35">
      <c r="H329" s="53"/>
      <c r="M329" s="53"/>
      <c r="N329" s="53"/>
      <c r="O329" s="53"/>
    </row>
    <row r="330" spans="8:15" customFormat="1" x14ac:dyDescent="0.35">
      <c r="H330" s="53"/>
      <c r="M330" s="53"/>
      <c r="N330" s="53"/>
      <c r="O330" s="53"/>
    </row>
    <row r="331" spans="8:15" customFormat="1" x14ac:dyDescent="0.35">
      <c r="H331" s="53"/>
      <c r="M331" s="53"/>
      <c r="N331" s="53"/>
      <c r="O331" s="53"/>
    </row>
    <row r="332" spans="8:15" customFormat="1" x14ac:dyDescent="0.35">
      <c r="H332" s="53"/>
      <c r="M332" s="53"/>
      <c r="N332" s="53"/>
      <c r="O332" s="53"/>
    </row>
    <row r="333" spans="8:15" customFormat="1" x14ac:dyDescent="0.35">
      <c r="H333" s="53"/>
      <c r="M333" s="53"/>
      <c r="N333" s="53"/>
      <c r="O333" s="53"/>
    </row>
    <row r="334" spans="8:15" customFormat="1" x14ac:dyDescent="0.35">
      <c r="H334" s="53"/>
      <c r="M334" s="53"/>
      <c r="N334" s="53"/>
      <c r="O334" s="53"/>
    </row>
    <row r="335" spans="8:15" customFormat="1" x14ac:dyDescent="0.35">
      <c r="H335" s="53"/>
      <c r="M335" s="53"/>
      <c r="N335" s="53"/>
      <c r="O335" s="53"/>
    </row>
    <row r="336" spans="8:15" customFormat="1" x14ac:dyDescent="0.35">
      <c r="H336" s="53"/>
      <c r="M336" s="53"/>
      <c r="N336" s="53"/>
      <c r="O336" s="53"/>
    </row>
    <row r="337" spans="8:15" customFormat="1" x14ac:dyDescent="0.35">
      <c r="H337" s="53"/>
      <c r="M337" s="53"/>
      <c r="N337" s="53"/>
      <c r="O337" s="53"/>
    </row>
    <row r="338" spans="8:15" customFormat="1" x14ac:dyDescent="0.35">
      <c r="H338" s="53"/>
      <c r="M338" s="53"/>
      <c r="N338" s="53"/>
      <c r="O338" s="53"/>
    </row>
    <row r="339" spans="8:15" customFormat="1" x14ac:dyDescent="0.35">
      <c r="H339" s="53"/>
      <c r="M339" s="53"/>
      <c r="N339" s="53"/>
      <c r="O339" s="53"/>
    </row>
    <row r="340" spans="8:15" customFormat="1" x14ac:dyDescent="0.35">
      <c r="H340" s="53"/>
      <c r="M340" s="53"/>
      <c r="N340" s="53"/>
      <c r="O340" s="53"/>
    </row>
    <row r="341" spans="8:15" customFormat="1" x14ac:dyDescent="0.35">
      <c r="H341" s="53"/>
      <c r="M341" s="53"/>
      <c r="N341" s="53"/>
      <c r="O341" s="53"/>
    </row>
    <row r="342" spans="8:15" customFormat="1" x14ac:dyDescent="0.35">
      <c r="H342" s="53"/>
      <c r="M342" s="53"/>
      <c r="N342" s="53"/>
      <c r="O342" s="53"/>
    </row>
    <row r="343" spans="8:15" customFormat="1" x14ac:dyDescent="0.35">
      <c r="H343" s="53"/>
      <c r="M343" s="53"/>
      <c r="N343" s="53"/>
      <c r="O343" s="53"/>
    </row>
    <row r="344" spans="8:15" customFormat="1" x14ac:dyDescent="0.35">
      <c r="H344" s="53"/>
      <c r="M344" s="53"/>
      <c r="N344" s="53"/>
      <c r="O344" s="53"/>
    </row>
    <row r="345" spans="8:15" customFormat="1" x14ac:dyDescent="0.35">
      <c r="H345" s="53"/>
      <c r="M345" s="53"/>
      <c r="N345" s="53"/>
      <c r="O345" s="53"/>
    </row>
    <row r="346" spans="8:15" customFormat="1" x14ac:dyDescent="0.35">
      <c r="H346" s="53"/>
      <c r="M346" s="53"/>
      <c r="N346" s="53"/>
      <c r="O346" s="53"/>
    </row>
    <row r="347" spans="8:15" customFormat="1" x14ac:dyDescent="0.35">
      <c r="H347" s="53"/>
      <c r="M347" s="53"/>
      <c r="N347" s="53"/>
      <c r="O347" s="53"/>
    </row>
    <row r="348" spans="8:15" customFormat="1" x14ac:dyDescent="0.35">
      <c r="H348" s="53"/>
      <c r="M348" s="53"/>
      <c r="N348" s="53"/>
      <c r="O348" s="53"/>
    </row>
    <row r="349" spans="8:15" customFormat="1" x14ac:dyDescent="0.35">
      <c r="H349" s="53"/>
      <c r="M349" s="53"/>
      <c r="N349" s="53"/>
      <c r="O349" s="53"/>
    </row>
    <row r="350" spans="8:15" customFormat="1" x14ac:dyDescent="0.35">
      <c r="H350" s="53"/>
      <c r="M350" s="53"/>
      <c r="N350" s="53"/>
      <c r="O350" s="53"/>
    </row>
    <row r="351" spans="8:15" customFormat="1" x14ac:dyDescent="0.35">
      <c r="H351" s="53"/>
      <c r="M351" s="53"/>
      <c r="N351" s="53"/>
      <c r="O351" s="53"/>
    </row>
    <row r="352" spans="8:15" customFormat="1" x14ac:dyDescent="0.35">
      <c r="H352" s="53"/>
      <c r="M352" s="53"/>
      <c r="N352" s="53"/>
      <c r="O352" s="53"/>
    </row>
    <row r="353" spans="8:15" customFormat="1" x14ac:dyDescent="0.35">
      <c r="H353" s="53"/>
      <c r="M353" s="53"/>
      <c r="N353" s="53"/>
      <c r="O353" s="53"/>
    </row>
    <row r="354" spans="8:15" customFormat="1" x14ac:dyDescent="0.35">
      <c r="H354" s="53"/>
      <c r="M354" s="53"/>
      <c r="N354" s="53"/>
      <c r="O354" s="53"/>
    </row>
    <row r="355" spans="8:15" customFormat="1" x14ac:dyDescent="0.35">
      <c r="H355" s="53"/>
      <c r="M355" s="53"/>
      <c r="N355" s="53"/>
      <c r="O355" s="53"/>
    </row>
    <row r="356" spans="8:15" customFormat="1" x14ac:dyDescent="0.35">
      <c r="H356" s="53"/>
      <c r="M356" s="53"/>
      <c r="N356" s="53"/>
      <c r="O356" s="53"/>
    </row>
    <row r="357" spans="8:15" customFormat="1" x14ac:dyDescent="0.35">
      <c r="H357" s="53"/>
      <c r="M357" s="53"/>
      <c r="N357" s="53"/>
      <c r="O357" s="53"/>
    </row>
    <row r="358" spans="8:15" customFormat="1" x14ac:dyDescent="0.35">
      <c r="H358" s="53"/>
      <c r="M358" s="53"/>
      <c r="N358" s="53"/>
      <c r="O358" s="53"/>
    </row>
    <row r="359" spans="8:15" customFormat="1" x14ac:dyDescent="0.35">
      <c r="H359" s="53"/>
      <c r="M359" s="53"/>
      <c r="N359" s="53"/>
      <c r="O359" s="53"/>
    </row>
    <row r="360" spans="8:15" customFormat="1" x14ac:dyDescent="0.35">
      <c r="H360" s="53"/>
      <c r="M360" s="53"/>
      <c r="N360" s="53"/>
      <c r="O360" s="53"/>
    </row>
    <row r="361" spans="8:15" customFormat="1" x14ac:dyDescent="0.35">
      <c r="H361" s="53"/>
      <c r="M361" s="53"/>
      <c r="N361" s="53"/>
      <c r="O361" s="53"/>
    </row>
    <row r="362" spans="8:15" customFormat="1" x14ac:dyDescent="0.35">
      <c r="H362" s="53"/>
      <c r="M362" s="53"/>
      <c r="N362" s="53"/>
      <c r="O362" s="53"/>
    </row>
    <row r="363" spans="8:15" customFormat="1" x14ac:dyDescent="0.35">
      <c r="H363" s="53"/>
      <c r="M363" s="53"/>
      <c r="N363" s="53"/>
      <c r="O363" s="53"/>
    </row>
    <row r="364" spans="8:15" customFormat="1" x14ac:dyDescent="0.35">
      <c r="H364" s="53"/>
      <c r="M364" s="53"/>
      <c r="N364" s="53"/>
      <c r="O364" s="53"/>
    </row>
    <row r="365" spans="8:15" customFormat="1" x14ac:dyDescent="0.35">
      <c r="H365" s="53"/>
      <c r="M365" s="53"/>
      <c r="N365" s="53"/>
      <c r="O365" s="53"/>
    </row>
    <row r="366" spans="8:15" customFormat="1" x14ac:dyDescent="0.35">
      <c r="H366" s="53"/>
      <c r="M366" s="53"/>
      <c r="N366" s="53"/>
      <c r="O366" s="53"/>
    </row>
    <row r="367" spans="8:15" customFormat="1" x14ac:dyDescent="0.35">
      <c r="H367" s="53"/>
      <c r="M367" s="53"/>
      <c r="N367" s="53"/>
      <c r="O367" s="53"/>
    </row>
    <row r="368" spans="8:15" customFormat="1" x14ac:dyDescent="0.35">
      <c r="H368" s="53"/>
      <c r="M368" s="53"/>
      <c r="N368" s="53"/>
      <c r="O368" s="53"/>
    </row>
    <row r="369" spans="8:15" customFormat="1" x14ac:dyDescent="0.35">
      <c r="H369" s="53"/>
      <c r="M369" s="53"/>
      <c r="N369" s="53"/>
      <c r="O369" s="53"/>
    </row>
    <row r="370" spans="8:15" customFormat="1" x14ac:dyDescent="0.35">
      <c r="H370" s="53"/>
      <c r="M370" s="53"/>
      <c r="N370" s="53"/>
      <c r="O370" s="53"/>
    </row>
    <row r="371" spans="8:15" customFormat="1" x14ac:dyDescent="0.35">
      <c r="H371" s="53"/>
      <c r="M371" s="53"/>
      <c r="N371" s="53"/>
      <c r="O371" s="53"/>
    </row>
    <row r="372" spans="8:15" customFormat="1" x14ac:dyDescent="0.35">
      <c r="H372" s="53"/>
      <c r="M372" s="53"/>
      <c r="N372" s="53"/>
      <c r="O372" s="53"/>
    </row>
    <row r="373" spans="8:15" customFormat="1" x14ac:dyDescent="0.35">
      <c r="H373" s="53"/>
      <c r="M373" s="53"/>
      <c r="N373" s="53"/>
      <c r="O373" s="53"/>
    </row>
    <row r="374" spans="8:15" customFormat="1" x14ac:dyDescent="0.35">
      <c r="H374" s="53"/>
      <c r="M374" s="53"/>
      <c r="N374" s="53"/>
      <c r="O374" s="53"/>
    </row>
    <row r="375" spans="8:15" customFormat="1" x14ac:dyDescent="0.35">
      <c r="H375" s="53"/>
      <c r="M375" s="53"/>
      <c r="N375" s="53"/>
      <c r="O375" s="53"/>
    </row>
    <row r="376" spans="8:15" customFormat="1" x14ac:dyDescent="0.35">
      <c r="H376" s="53"/>
      <c r="M376" s="53"/>
      <c r="N376" s="53"/>
      <c r="O376" s="53"/>
    </row>
    <row r="377" spans="8:15" customFormat="1" x14ac:dyDescent="0.35">
      <c r="H377" s="53"/>
      <c r="M377" s="53"/>
      <c r="N377" s="53"/>
      <c r="O377" s="53"/>
    </row>
    <row r="378" spans="8:15" customFormat="1" x14ac:dyDescent="0.35">
      <c r="H378" s="53"/>
      <c r="M378" s="53"/>
      <c r="N378" s="53"/>
      <c r="O378" s="53"/>
    </row>
    <row r="379" spans="8:15" customFormat="1" x14ac:dyDescent="0.35">
      <c r="H379" s="53"/>
      <c r="M379" s="53"/>
      <c r="N379" s="53"/>
      <c r="O379" s="53"/>
    </row>
    <row r="380" spans="8:15" customFormat="1" x14ac:dyDescent="0.35">
      <c r="H380" s="53"/>
      <c r="M380" s="53"/>
      <c r="N380" s="53"/>
      <c r="O380" s="53"/>
    </row>
    <row r="381" spans="8:15" customFormat="1" x14ac:dyDescent="0.35">
      <c r="H381" s="53"/>
      <c r="M381" s="53"/>
      <c r="N381" s="53"/>
      <c r="O381" s="53"/>
    </row>
    <row r="382" spans="8:15" customFormat="1" x14ac:dyDescent="0.35">
      <c r="H382" s="53"/>
      <c r="M382" s="53"/>
      <c r="N382" s="53"/>
      <c r="O382" s="53"/>
    </row>
    <row r="383" spans="8:15" customFormat="1" x14ac:dyDescent="0.35">
      <c r="H383" s="53"/>
      <c r="M383" s="53"/>
      <c r="N383" s="53"/>
      <c r="O383" s="53"/>
    </row>
    <row r="384" spans="8:15" customFormat="1" x14ac:dyDescent="0.35">
      <c r="H384" s="53"/>
      <c r="M384" s="53"/>
      <c r="N384" s="53"/>
      <c r="O384" s="53"/>
    </row>
    <row r="385" spans="8:15" customFormat="1" x14ac:dyDescent="0.35">
      <c r="H385" s="53"/>
      <c r="M385" s="53"/>
      <c r="N385" s="53"/>
      <c r="O385" s="53"/>
    </row>
    <row r="386" spans="8:15" customFormat="1" x14ac:dyDescent="0.35">
      <c r="H386" s="53"/>
      <c r="M386" s="53"/>
      <c r="N386" s="53"/>
      <c r="O386" s="53"/>
    </row>
    <row r="387" spans="8:15" customFormat="1" x14ac:dyDescent="0.35">
      <c r="H387" s="53"/>
      <c r="M387" s="53"/>
      <c r="N387" s="53"/>
      <c r="O387" s="53"/>
    </row>
    <row r="388" spans="8:15" customFormat="1" x14ac:dyDescent="0.35">
      <c r="H388" s="53"/>
      <c r="M388" s="53"/>
      <c r="N388" s="53"/>
      <c r="O388" s="53"/>
    </row>
    <row r="389" spans="8:15" customFormat="1" x14ac:dyDescent="0.35">
      <c r="H389" s="53"/>
      <c r="M389" s="53"/>
      <c r="N389" s="53"/>
      <c r="O389" s="53"/>
    </row>
    <row r="390" spans="8:15" customFormat="1" x14ac:dyDescent="0.35">
      <c r="H390" s="53"/>
      <c r="M390" s="53"/>
      <c r="N390" s="53"/>
      <c r="O390" s="53"/>
    </row>
    <row r="391" spans="8:15" customFormat="1" x14ac:dyDescent="0.35">
      <c r="H391" s="53"/>
      <c r="M391" s="53"/>
      <c r="N391" s="53"/>
      <c r="O391" s="53"/>
    </row>
    <row r="392" spans="8:15" customFormat="1" x14ac:dyDescent="0.35">
      <c r="H392" s="53"/>
      <c r="M392" s="53"/>
      <c r="N392" s="53"/>
      <c r="O392" s="53"/>
    </row>
    <row r="393" spans="8:15" customFormat="1" x14ac:dyDescent="0.35">
      <c r="H393" s="53"/>
      <c r="M393" s="53"/>
      <c r="N393" s="53"/>
      <c r="O393" s="53"/>
    </row>
    <row r="394" spans="8:15" customFormat="1" x14ac:dyDescent="0.35">
      <c r="H394" s="53"/>
      <c r="M394" s="53"/>
      <c r="N394" s="53"/>
      <c r="O394" s="53"/>
    </row>
    <row r="395" spans="8:15" customFormat="1" x14ac:dyDescent="0.35">
      <c r="H395" s="53"/>
      <c r="M395" s="53"/>
      <c r="N395" s="53"/>
      <c r="O395" s="53"/>
    </row>
    <row r="396" spans="8:15" customFormat="1" x14ac:dyDescent="0.35">
      <c r="H396" s="53"/>
      <c r="M396" s="53"/>
      <c r="N396" s="53"/>
      <c r="O396" s="53"/>
    </row>
    <row r="397" spans="8:15" customFormat="1" x14ac:dyDescent="0.35">
      <c r="H397" s="53"/>
      <c r="M397" s="53"/>
      <c r="N397" s="53"/>
      <c r="O397" s="53"/>
    </row>
    <row r="398" spans="8:15" customFormat="1" x14ac:dyDescent="0.35">
      <c r="H398" s="53"/>
      <c r="M398" s="53"/>
      <c r="N398" s="53"/>
      <c r="O398" s="53"/>
    </row>
    <row r="399" spans="8:15" customFormat="1" x14ac:dyDescent="0.35">
      <c r="H399" s="53"/>
      <c r="M399" s="53"/>
      <c r="N399" s="53"/>
      <c r="O399" s="53"/>
    </row>
    <row r="400" spans="8:15" customFormat="1" x14ac:dyDescent="0.35">
      <c r="H400" s="53"/>
      <c r="M400" s="53"/>
      <c r="N400" s="53"/>
      <c r="O400" s="53"/>
    </row>
    <row r="401" spans="8:15" customFormat="1" x14ac:dyDescent="0.35">
      <c r="H401" s="53"/>
      <c r="M401" s="53"/>
      <c r="N401" s="53"/>
      <c r="O401" s="53"/>
    </row>
    <row r="402" spans="8:15" customFormat="1" x14ac:dyDescent="0.35">
      <c r="H402" s="53"/>
      <c r="M402" s="53"/>
      <c r="N402" s="53"/>
      <c r="O402" s="53"/>
    </row>
    <row r="403" spans="8:15" customFormat="1" x14ac:dyDescent="0.35">
      <c r="H403" s="53"/>
      <c r="M403" s="53"/>
      <c r="N403" s="53"/>
      <c r="O403" s="53"/>
    </row>
    <row r="404" spans="8:15" customFormat="1" x14ac:dyDescent="0.35">
      <c r="H404" s="53"/>
      <c r="M404" s="53"/>
      <c r="N404" s="53"/>
      <c r="O404" s="53"/>
    </row>
    <row r="405" spans="8:15" customFormat="1" x14ac:dyDescent="0.35">
      <c r="H405" s="53"/>
      <c r="M405" s="53"/>
      <c r="N405" s="53"/>
      <c r="O405" s="53"/>
    </row>
    <row r="406" spans="8:15" customFormat="1" x14ac:dyDescent="0.35">
      <c r="H406" s="53"/>
      <c r="M406" s="53"/>
      <c r="N406" s="53"/>
      <c r="O406" s="53"/>
    </row>
    <row r="407" spans="8:15" customFormat="1" x14ac:dyDescent="0.35">
      <c r="H407" s="53"/>
      <c r="M407" s="53"/>
      <c r="N407" s="53"/>
      <c r="O407" s="53"/>
    </row>
    <row r="408" spans="8:15" customFormat="1" x14ac:dyDescent="0.35">
      <c r="H408" s="53"/>
      <c r="M408" s="53"/>
      <c r="N408" s="53"/>
      <c r="O408" s="53"/>
    </row>
    <row r="409" spans="8:15" customFormat="1" x14ac:dyDescent="0.35">
      <c r="H409" s="53"/>
      <c r="M409" s="53"/>
      <c r="N409" s="53"/>
      <c r="O409" s="53"/>
    </row>
    <row r="410" spans="8:15" customFormat="1" x14ac:dyDescent="0.35">
      <c r="H410" s="53"/>
      <c r="M410" s="53"/>
      <c r="N410" s="53"/>
      <c r="O410" s="53"/>
    </row>
    <row r="411" spans="8:15" customFormat="1" x14ac:dyDescent="0.35">
      <c r="H411" s="53"/>
      <c r="M411" s="53"/>
      <c r="N411" s="53"/>
      <c r="O411" s="53"/>
    </row>
    <row r="412" spans="8:15" customFormat="1" x14ac:dyDescent="0.35">
      <c r="H412" s="53"/>
      <c r="M412" s="53"/>
      <c r="N412" s="53"/>
      <c r="O412" s="53"/>
    </row>
    <row r="413" spans="8:15" customFormat="1" x14ac:dyDescent="0.35">
      <c r="H413" s="53"/>
      <c r="M413" s="53"/>
      <c r="N413" s="53"/>
      <c r="O413" s="53"/>
    </row>
    <row r="414" spans="8:15" customFormat="1" x14ac:dyDescent="0.35">
      <c r="H414" s="53"/>
      <c r="M414" s="53"/>
      <c r="N414" s="53"/>
      <c r="O414" s="53"/>
    </row>
    <row r="415" spans="8:15" customFormat="1" x14ac:dyDescent="0.35">
      <c r="H415" s="53"/>
      <c r="M415" s="53"/>
      <c r="N415" s="53"/>
      <c r="O415" s="53"/>
    </row>
    <row r="416" spans="8:15" customFormat="1" x14ac:dyDescent="0.35">
      <c r="H416" s="53"/>
      <c r="M416" s="53"/>
      <c r="N416" s="53"/>
      <c r="O416" s="53"/>
    </row>
    <row r="417" spans="8:15" customFormat="1" x14ac:dyDescent="0.35">
      <c r="H417" s="53"/>
      <c r="M417" s="53"/>
      <c r="N417" s="53"/>
      <c r="O417" s="53"/>
    </row>
    <row r="418" spans="8:15" customFormat="1" x14ac:dyDescent="0.35">
      <c r="H418" s="53"/>
      <c r="M418" s="53"/>
      <c r="N418" s="53"/>
      <c r="O418" s="53"/>
    </row>
    <row r="419" spans="8:15" customFormat="1" x14ac:dyDescent="0.35">
      <c r="H419" s="53"/>
      <c r="M419" s="53"/>
      <c r="N419" s="53"/>
      <c r="O419" s="53"/>
    </row>
    <row r="420" spans="8:15" customFormat="1" x14ac:dyDescent="0.35">
      <c r="H420" s="53"/>
      <c r="M420" s="53"/>
      <c r="N420" s="53"/>
      <c r="O420" s="53"/>
    </row>
    <row r="421" spans="8:15" customFormat="1" x14ac:dyDescent="0.35">
      <c r="H421" s="53"/>
      <c r="M421" s="53"/>
      <c r="N421" s="53"/>
      <c r="O421" s="53"/>
    </row>
    <row r="422" spans="8:15" customFormat="1" x14ac:dyDescent="0.35">
      <c r="H422" s="53"/>
      <c r="M422" s="53"/>
      <c r="N422" s="53"/>
      <c r="O422" s="53"/>
    </row>
    <row r="423" spans="8:15" customFormat="1" x14ac:dyDescent="0.35">
      <c r="H423" s="53"/>
      <c r="M423" s="53"/>
      <c r="N423" s="53"/>
      <c r="O423" s="53"/>
    </row>
    <row r="424" spans="8:15" customFormat="1" x14ac:dyDescent="0.35">
      <c r="H424" s="53"/>
      <c r="M424" s="53"/>
      <c r="N424" s="53"/>
      <c r="O424" s="53"/>
    </row>
    <row r="425" spans="8:15" customFormat="1" x14ac:dyDescent="0.35">
      <c r="H425" s="53"/>
      <c r="M425" s="53"/>
      <c r="N425" s="53"/>
      <c r="O425" s="53"/>
    </row>
    <row r="426" spans="8:15" customFormat="1" x14ac:dyDescent="0.35">
      <c r="H426" s="53"/>
      <c r="M426" s="53"/>
      <c r="N426" s="53"/>
      <c r="O426" s="53"/>
    </row>
    <row r="427" spans="8:15" customFormat="1" x14ac:dyDescent="0.35">
      <c r="H427" s="53"/>
      <c r="M427" s="53"/>
      <c r="N427" s="53"/>
      <c r="O427" s="53"/>
    </row>
    <row r="428" spans="8:15" customFormat="1" x14ac:dyDescent="0.35">
      <c r="H428" s="53"/>
      <c r="M428" s="53"/>
      <c r="N428" s="53"/>
      <c r="O428" s="53"/>
    </row>
    <row r="429" spans="8:15" customFormat="1" x14ac:dyDescent="0.35">
      <c r="H429" s="53"/>
      <c r="M429" s="53"/>
      <c r="N429" s="53"/>
      <c r="O429" s="53"/>
    </row>
    <row r="430" spans="8:15" customFormat="1" x14ac:dyDescent="0.35">
      <c r="H430" s="53"/>
      <c r="M430" s="53"/>
      <c r="N430" s="53"/>
      <c r="O430" s="53"/>
    </row>
    <row r="431" spans="8:15" customFormat="1" x14ac:dyDescent="0.35">
      <c r="H431" s="53"/>
      <c r="M431" s="53"/>
      <c r="N431" s="53"/>
      <c r="O431" s="53"/>
    </row>
    <row r="432" spans="8:15" customFormat="1" x14ac:dyDescent="0.35">
      <c r="H432" s="53"/>
      <c r="M432" s="53"/>
      <c r="N432" s="53"/>
      <c r="O432" s="53"/>
    </row>
    <row r="433" spans="8:15" customFormat="1" x14ac:dyDescent="0.35">
      <c r="H433" s="53"/>
      <c r="M433" s="53"/>
      <c r="N433" s="53"/>
      <c r="O433" s="53"/>
    </row>
    <row r="434" spans="8:15" customFormat="1" x14ac:dyDescent="0.35">
      <c r="H434" s="53"/>
      <c r="M434" s="53"/>
      <c r="N434" s="53"/>
      <c r="O434" s="53"/>
    </row>
    <row r="435" spans="8:15" customFormat="1" x14ac:dyDescent="0.35">
      <c r="H435" s="53"/>
      <c r="M435" s="53"/>
      <c r="N435" s="53"/>
      <c r="O435" s="53"/>
    </row>
    <row r="436" spans="8:15" customFormat="1" x14ac:dyDescent="0.35">
      <c r="H436" s="53"/>
      <c r="M436" s="53"/>
      <c r="N436" s="53"/>
      <c r="O436" s="53"/>
    </row>
    <row r="437" spans="8:15" customFormat="1" x14ac:dyDescent="0.35">
      <c r="H437" s="53"/>
      <c r="M437" s="53"/>
      <c r="N437" s="53"/>
      <c r="O437" s="53"/>
    </row>
    <row r="438" spans="8:15" customFormat="1" x14ac:dyDescent="0.35">
      <c r="H438" s="53"/>
      <c r="M438" s="53"/>
      <c r="N438" s="53"/>
      <c r="O438" s="53"/>
    </row>
    <row r="439" spans="8:15" customFormat="1" x14ac:dyDescent="0.35">
      <c r="H439" s="53"/>
      <c r="M439" s="53"/>
      <c r="N439" s="53"/>
      <c r="O439" s="53"/>
    </row>
    <row r="440" spans="8:15" customFormat="1" x14ac:dyDescent="0.35">
      <c r="H440" s="53"/>
      <c r="M440" s="53"/>
      <c r="N440" s="53"/>
      <c r="O440" s="53"/>
    </row>
    <row r="441" spans="8:15" customFormat="1" x14ac:dyDescent="0.35">
      <c r="H441" s="53"/>
      <c r="M441" s="53"/>
      <c r="N441" s="53"/>
      <c r="O441" s="53"/>
    </row>
    <row r="442" spans="8:15" customFormat="1" x14ac:dyDescent="0.35">
      <c r="H442" s="53"/>
      <c r="M442" s="53"/>
      <c r="N442" s="53"/>
      <c r="O442" s="53"/>
    </row>
    <row r="443" spans="8:15" customFormat="1" x14ac:dyDescent="0.35">
      <c r="H443" s="53"/>
      <c r="M443" s="53"/>
      <c r="N443" s="53"/>
      <c r="O443" s="53"/>
    </row>
    <row r="444" spans="8:15" customFormat="1" x14ac:dyDescent="0.35">
      <c r="H444" s="53"/>
      <c r="M444" s="53"/>
      <c r="N444" s="53"/>
      <c r="O444" s="53"/>
    </row>
    <row r="445" spans="8:15" customFormat="1" x14ac:dyDescent="0.35">
      <c r="H445" s="53"/>
      <c r="M445" s="53"/>
      <c r="N445" s="53"/>
      <c r="O445" s="53"/>
    </row>
    <row r="446" spans="8:15" customFormat="1" x14ac:dyDescent="0.35">
      <c r="H446" s="53"/>
      <c r="M446" s="53"/>
      <c r="N446" s="53"/>
      <c r="O446" s="53"/>
    </row>
    <row r="447" spans="8:15" customFormat="1" x14ac:dyDescent="0.35">
      <c r="H447" s="53"/>
      <c r="M447" s="53"/>
      <c r="N447" s="53"/>
      <c r="O447" s="53"/>
    </row>
    <row r="448" spans="8:15" customFormat="1" x14ac:dyDescent="0.35">
      <c r="H448" s="53"/>
      <c r="M448" s="53"/>
      <c r="N448" s="53"/>
      <c r="O448" s="53"/>
    </row>
    <row r="449" spans="8:15" customFormat="1" x14ac:dyDescent="0.35">
      <c r="H449" s="53"/>
      <c r="M449" s="53"/>
      <c r="N449" s="53"/>
      <c r="O449" s="53"/>
    </row>
    <row r="450" spans="8:15" customFormat="1" x14ac:dyDescent="0.35">
      <c r="H450" s="53"/>
      <c r="M450" s="53"/>
      <c r="N450" s="53"/>
      <c r="O450" s="53"/>
    </row>
    <row r="451" spans="8:15" customFormat="1" x14ac:dyDescent="0.35">
      <c r="H451" s="53"/>
      <c r="M451" s="53"/>
      <c r="N451" s="53"/>
      <c r="O451" s="53"/>
    </row>
    <row r="452" spans="8:15" customFormat="1" x14ac:dyDescent="0.35">
      <c r="H452" s="53"/>
      <c r="M452" s="53"/>
      <c r="N452" s="53"/>
      <c r="O452" s="53"/>
    </row>
    <row r="453" spans="8:15" customFormat="1" x14ac:dyDescent="0.35">
      <c r="H453" s="53"/>
      <c r="M453" s="53"/>
      <c r="N453" s="53"/>
      <c r="O453" s="53"/>
    </row>
    <row r="454" spans="8:15" customFormat="1" x14ac:dyDescent="0.35">
      <c r="H454" s="53"/>
      <c r="M454" s="53"/>
      <c r="N454" s="53"/>
      <c r="O454" s="53"/>
    </row>
    <row r="455" spans="8:15" customFormat="1" x14ac:dyDescent="0.35">
      <c r="H455" s="53"/>
      <c r="M455" s="53"/>
      <c r="N455" s="53"/>
      <c r="O455" s="53"/>
    </row>
    <row r="456" spans="8:15" customFormat="1" x14ac:dyDescent="0.35">
      <c r="H456" s="53"/>
      <c r="M456" s="53"/>
      <c r="N456" s="53"/>
      <c r="O456" s="53"/>
    </row>
    <row r="457" spans="8:15" customFormat="1" x14ac:dyDescent="0.35">
      <c r="H457" s="53"/>
      <c r="M457" s="53"/>
      <c r="N457" s="53"/>
      <c r="O457" s="53"/>
    </row>
    <row r="458" spans="8:15" customFormat="1" x14ac:dyDescent="0.35">
      <c r="H458" s="53"/>
      <c r="M458" s="53"/>
      <c r="N458" s="53"/>
      <c r="O458" s="53"/>
    </row>
    <row r="459" spans="8:15" customFormat="1" x14ac:dyDescent="0.35">
      <c r="H459" s="53"/>
      <c r="M459" s="53"/>
      <c r="N459" s="53"/>
      <c r="O459" s="53"/>
    </row>
    <row r="460" spans="8:15" customFormat="1" x14ac:dyDescent="0.35">
      <c r="H460" s="53"/>
      <c r="M460" s="53"/>
      <c r="N460" s="53"/>
      <c r="O460" s="53"/>
    </row>
    <row r="461" spans="8:15" customFormat="1" x14ac:dyDescent="0.35">
      <c r="H461" s="53"/>
      <c r="M461" s="53"/>
      <c r="N461" s="53"/>
      <c r="O461" s="53"/>
    </row>
    <row r="462" spans="8:15" customFormat="1" x14ac:dyDescent="0.35">
      <c r="H462" s="53"/>
      <c r="M462" s="53"/>
      <c r="N462" s="53"/>
      <c r="O462" s="53"/>
    </row>
    <row r="463" spans="8:15" customFormat="1" x14ac:dyDescent="0.35">
      <c r="H463" s="53"/>
      <c r="M463" s="53"/>
      <c r="N463" s="53"/>
      <c r="O463" s="53"/>
    </row>
    <row r="464" spans="8:15" customFormat="1" x14ac:dyDescent="0.35">
      <c r="H464" s="53"/>
      <c r="M464" s="53"/>
      <c r="N464" s="53"/>
      <c r="O464" s="53"/>
    </row>
    <row r="465" spans="8:15" customFormat="1" x14ac:dyDescent="0.35">
      <c r="H465" s="53"/>
      <c r="M465" s="53"/>
      <c r="N465" s="53"/>
      <c r="O465" s="53"/>
    </row>
    <row r="466" spans="8:15" customFormat="1" x14ac:dyDescent="0.35">
      <c r="H466" s="53"/>
      <c r="M466" s="53"/>
      <c r="N466" s="53"/>
      <c r="O466" s="53"/>
    </row>
    <row r="467" spans="8:15" customFormat="1" x14ac:dyDescent="0.35">
      <c r="H467" s="53"/>
      <c r="M467" s="53"/>
      <c r="N467" s="53"/>
      <c r="O467" s="53"/>
    </row>
    <row r="468" spans="8:15" customFormat="1" x14ac:dyDescent="0.35">
      <c r="H468" s="53"/>
      <c r="M468" s="53"/>
      <c r="N468" s="53"/>
      <c r="O468" s="53"/>
    </row>
    <row r="469" spans="8:15" customFormat="1" x14ac:dyDescent="0.35">
      <c r="H469" s="53"/>
      <c r="M469" s="53"/>
      <c r="N469" s="53"/>
      <c r="O469" s="53"/>
    </row>
    <row r="470" spans="8:15" customFormat="1" x14ac:dyDescent="0.35">
      <c r="H470" s="53"/>
      <c r="M470" s="53"/>
      <c r="N470" s="53"/>
      <c r="O470" s="53"/>
    </row>
    <row r="471" spans="8:15" customFormat="1" x14ac:dyDescent="0.35">
      <c r="H471" s="53"/>
      <c r="M471" s="53"/>
      <c r="N471" s="53"/>
      <c r="O471" s="53"/>
    </row>
    <row r="472" spans="8:15" customFormat="1" x14ac:dyDescent="0.35">
      <c r="H472" s="53"/>
      <c r="M472" s="53"/>
      <c r="N472" s="53"/>
      <c r="O472" s="53"/>
    </row>
    <row r="473" spans="8:15" customFormat="1" x14ac:dyDescent="0.35">
      <c r="H473" s="53"/>
      <c r="M473" s="53"/>
      <c r="N473" s="53"/>
      <c r="O473" s="53"/>
    </row>
    <row r="474" spans="8:15" customFormat="1" x14ac:dyDescent="0.35">
      <c r="H474" s="53"/>
      <c r="M474" s="53"/>
      <c r="N474" s="53"/>
      <c r="O474" s="53"/>
    </row>
    <row r="475" spans="8:15" customFormat="1" x14ac:dyDescent="0.35">
      <c r="H475" s="53"/>
      <c r="M475" s="53"/>
      <c r="N475" s="53"/>
      <c r="O475" s="53"/>
    </row>
    <row r="476" spans="8:15" customFormat="1" x14ac:dyDescent="0.35">
      <c r="H476" s="53"/>
      <c r="M476" s="53"/>
      <c r="N476" s="53"/>
      <c r="O476" s="53"/>
    </row>
    <row r="477" spans="8:15" customFormat="1" x14ac:dyDescent="0.35">
      <c r="H477" s="53"/>
      <c r="M477" s="53"/>
      <c r="N477" s="53"/>
      <c r="O477" s="53"/>
    </row>
    <row r="478" spans="8:15" customFormat="1" x14ac:dyDescent="0.35">
      <c r="H478" s="53"/>
      <c r="M478" s="53"/>
      <c r="N478" s="53"/>
      <c r="O478" s="53"/>
    </row>
    <row r="479" spans="8:15" customFormat="1" x14ac:dyDescent="0.35">
      <c r="H479" s="53"/>
      <c r="M479" s="53"/>
      <c r="N479" s="53"/>
      <c r="O479" s="53"/>
    </row>
    <row r="480" spans="8:15" customFormat="1" x14ac:dyDescent="0.35">
      <c r="H480" s="53"/>
      <c r="M480" s="53"/>
      <c r="N480" s="53"/>
      <c r="O480" s="53"/>
    </row>
    <row r="481" spans="8:15" customFormat="1" x14ac:dyDescent="0.35">
      <c r="H481" s="53"/>
      <c r="M481" s="53"/>
      <c r="N481" s="53"/>
      <c r="O481" s="53"/>
    </row>
    <row r="482" spans="8:15" customFormat="1" x14ac:dyDescent="0.35">
      <c r="H482" s="53"/>
      <c r="M482" s="53"/>
      <c r="N482" s="53"/>
      <c r="O482" s="53"/>
    </row>
    <row r="483" spans="8:15" customFormat="1" x14ac:dyDescent="0.35">
      <c r="H483" s="53"/>
      <c r="M483" s="53"/>
      <c r="N483" s="53"/>
      <c r="O483" s="53"/>
    </row>
    <row r="484" spans="8:15" customFormat="1" x14ac:dyDescent="0.35">
      <c r="H484" s="53"/>
      <c r="M484" s="53"/>
      <c r="N484" s="53"/>
      <c r="O484" s="53"/>
    </row>
    <row r="485" spans="8:15" customFormat="1" x14ac:dyDescent="0.35">
      <c r="H485" s="53"/>
      <c r="M485" s="53"/>
      <c r="N485" s="53"/>
      <c r="O485" s="53"/>
    </row>
    <row r="486" spans="8:15" customFormat="1" x14ac:dyDescent="0.35">
      <c r="H486" s="53"/>
      <c r="M486" s="53"/>
      <c r="N486" s="53"/>
      <c r="O486" s="53"/>
    </row>
    <row r="487" spans="8:15" customFormat="1" x14ac:dyDescent="0.35">
      <c r="H487" s="53"/>
      <c r="M487" s="53"/>
      <c r="N487" s="53"/>
      <c r="O487" s="53"/>
    </row>
    <row r="488" spans="8:15" customFormat="1" x14ac:dyDescent="0.35">
      <c r="H488" s="53"/>
      <c r="M488" s="53"/>
      <c r="N488" s="53"/>
      <c r="O488" s="53"/>
    </row>
    <row r="489" spans="8:15" customFormat="1" x14ac:dyDescent="0.35">
      <c r="H489" s="53"/>
      <c r="M489" s="53"/>
      <c r="N489" s="53"/>
      <c r="O489" s="53"/>
    </row>
    <row r="490" spans="8:15" customFormat="1" x14ac:dyDescent="0.35">
      <c r="H490" s="53"/>
      <c r="M490" s="53"/>
      <c r="N490" s="53"/>
      <c r="O490" s="53"/>
    </row>
    <row r="491" spans="8:15" customFormat="1" x14ac:dyDescent="0.35">
      <c r="H491" s="53"/>
      <c r="M491" s="53"/>
      <c r="N491" s="53"/>
      <c r="O491" s="53"/>
    </row>
    <row r="492" spans="8:15" customFormat="1" x14ac:dyDescent="0.35">
      <c r="H492" s="53"/>
      <c r="M492" s="53"/>
      <c r="N492" s="53"/>
      <c r="O492" s="53"/>
    </row>
    <row r="493" spans="8:15" customFormat="1" x14ac:dyDescent="0.35">
      <c r="H493" s="53"/>
      <c r="M493" s="53"/>
      <c r="N493" s="53"/>
      <c r="O493" s="53"/>
    </row>
    <row r="494" spans="8:15" customFormat="1" x14ac:dyDescent="0.35">
      <c r="H494" s="53"/>
      <c r="M494" s="53"/>
      <c r="N494" s="53"/>
      <c r="O494" s="53"/>
    </row>
    <row r="495" spans="8:15" customFormat="1" x14ac:dyDescent="0.35">
      <c r="H495" s="53"/>
      <c r="M495" s="53"/>
      <c r="N495" s="53"/>
      <c r="O495" s="53"/>
    </row>
    <row r="496" spans="8:15" customFormat="1" x14ac:dyDescent="0.35">
      <c r="H496" s="53"/>
      <c r="M496" s="53"/>
      <c r="N496" s="53"/>
      <c r="O496" s="53"/>
    </row>
    <row r="497" spans="8:15" customFormat="1" x14ac:dyDescent="0.35">
      <c r="H497" s="53"/>
      <c r="M497" s="53"/>
      <c r="N497" s="53"/>
      <c r="O497" s="53"/>
    </row>
    <row r="498" spans="8:15" customFormat="1" x14ac:dyDescent="0.35">
      <c r="H498" s="53"/>
      <c r="M498" s="53"/>
      <c r="N498" s="53"/>
      <c r="O498" s="53"/>
    </row>
    <row r="499" spans="8:15" customFormat="1" x14ac:dyDescent="0.35">
      <c r="H499" s="53"/>
      <c r="M499" s="53"/>
      <c r="N499" s="53"/>
      <c r="O499" s="53"/>
    </row>
    <row r="500" spans="8:15" customFormat="1" x14ac:dyDescent="0.35">
      <c r="H500" s="53"/>
      <c r="M500" s="53"/>
      <c r="N500" s="53"/>
      <c r="O500" s="53"/>
    </row>
    <row r="501" spans="8:15" customFormat="1" x14ac:dyDescent="0.35">
      <c r="H501" s="53"/>
      <c r="M501" s="53"/>
      <c r="N501" s="53"/>
      <c r="O501" s="53"/>
    </row>
    <row r="502" spans="8:15" customFormat="1" x14ac:dyDescent="0.35">
      <c r="H502" s="53"/>
      <c r="M502" s="53"/>
      <c r="N502" s="53"/>
      <c r="O502" s="53"/>
    </row>
    <row r="503" spans="8:15" customFormat="1" x14ac:dyDescent="0.35">
      <c r="H503" s="53"/>
      <c r="M503" s="53"/>
      <c r="N503" s="53"/>
      <c r="O503" s="53"/>
    </row>
    <row r="504" spans="8:15" customFormat="1" x14ac:dyDescent="0.35">
      <c r="H504" s="53"/>
      <c r="M504" s="53"/>
      <c r="N504" s="53"/>
      <c r="O504" s="53"/>
    </row>
    <row r="505" spans="8:15" customFormat="1" x14ac:dyDescent="0.35">
      <c r="H505" s="53"/>
      <c r="M505" s="53"/>
      <c r="N505" s="53"/>
      <c r="O505" s="53"/>
    </row>
    <row r="506" spans="8:15" customFormat="1" x14ac:dyDescent="0.35">
      <c r="H506" s="53"/>
      <c r="M506" s="53"/>
      <c r="N506" s="53"/>
      <c r="O506" s="53"/>
    </row>
    <row r="507" spans="8:15" customFormat="1" x14ac:dyDescent="0.35">
      <c r="H507" s="53"/>
      <c r="M507" s="53"/>
      <c r="N507" s="53"/>
      <c r="O507" s="53"/>
    </row>
    <row r="508" spans="8:15" customFormat="1" x14ac:dyDescent="0.35">
      <c r="H508" s="53"/>
      <c r="M508" s="53"/>
      <c r="N508" s="53"/>
      <c r="O508" s="53"/>
    </row>
    <row r="509" spans="8:15" customFormat="1" x14ac:dyDescent="0.35">
      <c r="H509" s="53"/>
      <c r="M509" s="53"/>
      <c r="N509" s="53"/>
      <c r="O509" s="53"/>
    </row>
    <row r="510" spans="8:15" customFormat="1" x14ac:dyDescent="0.35">
      <c r="H510" s="53"/>
      <c r="M510" s="53"/>
      <c r="N510" s="53"/>
      <c r="O510" s="53"/>
    </row>
    <row r="511" spans="8:15" customFormat="1" x14ac:dyDescent="0.35">
      <c r="H511" s="53"/>
      <c r="M511" s="53"/>
      <c r="N511" s="53"/>
      <c r="O511" s="53"/>
    </row>
    <row r="512" spans="8:15" customFormat="1" x14ac:dyDescent="0.35">
      <c r="H512" s="53"/>
      <c r="M512" s="53"/>
      <c r="N512" s="53"/>
      <c r="O512" s="53"/>
    </row>
    <row r="513" spans="8:15" customFormat="1" x14ac:dyDescent="0.35">
      <c r="H513" s="53"/>
      <c r="M513" s="53"/>
      <c r="N513" s="53"/>
      <c r="O513" s="53"/>
    </row>
    <row r="514" spans="8:15" customFormat="1" x14ac:dyDescent="0.35">
      <c r="H514" s="53"/>
      <c r="M514" s="53"/>
      <c r="N514" s="53"/>
      <c r="O514" s="53"/>
    </row>
    <row r="515" spans="8:15" customFormat="1" x14ac:dyDescent="0.35">
      <c r="H515" s="53"/>
      <c r="M515" s="53"/>
      <c r="N515" s="53"/>
      <c r="O515" s="53"/>
    </row>
    <row r="516" spans="8:15" customFormat="1" x14ac:dyDescent="0.35">
      <c r="H516" s="53"/>
      <c r="M516" s="53"/>
      <c r="N516" s="53"/>
      <c r="O516" s="53"/>
    </row>
    <row r="517" spans="8:15" customFormat="1" x14ac:dyDescent="0.35">
      <c r="H517" s="53"/>
      <c r="M517" s="53"/>
      <c r="N517" s="53"/>
      <c r="O517" s="53"/>
    </row>
    <row r="518" spans="8:15" customFormat="1" x14ac:dyDescent="0.35">
      <c r="H518" s="53"/>
      <c r="M518" s="53"/>
      <c r="N518" s="53"/>
      <c r="O518" s="53"/>
    </row>
    <row r="519" spans="8:15" customFormat="1" x14ac:dyDescent="0.35">
      <c r="H519" s="53"/>
      <c r="M519" s="53"/>
      <c r="N519" s="53"/>
      <c r="O519" s="53"/>
    </row>
    <row r="520" spans="8:15" customFormat="1" x14ac:dyDescent="0.35">
      <c r="H520" s="53"/>
      <c r="M520" s="53"/>
      <c r="N520" s="53"/>
      <c r="O520" s="53"/>
    </row>
    <row r="521" spans="8:15" customFormat="1" x14ac:dyDescent="0.35">
      <c r="H521" s="53"/>
      <c r="M521" s="53"/>
      <c r="N521" s="53"/>
      <c r="O521" s="53"/>
    </row>
    <row r="522" spans="8:15" customFormat="1" x14ac:dyDescent="0.35">
      <c r="H522" s="53"/>
      <c r="M522" s="53"/>
      <c r="N522" s="53"/>
      <c r="O522" s="53"/>
    </row>
    <row r="523" spans="8:15" customFormat="1" x14ac:dyDescent="0.35">
      <c r="H523" s="53"/>
      <c r="M523" s="53"/>
      <c r="N523" s="53"/>
      <c r="O523" s="53"/>
    </row>
    <row r="524" spans="8:15" customFormat="1" x14ac:dyDescent="0.35">
      <c r="H524" s="53"/>
      <c r="M524" s="53"/>
      <c r="N524" s="53"/>
      <c r="O524" s="53"/>
    </row>
    <row r="525" spans="8:15" customFormat="1" x14ac:dyDescent="0.35">
      <c r="H525" s="53"/>
      <c r="M525" s="53"/>
      <c r="N525" s="53"/>
      <c r="O525" s="53"/>
    </row>
    <row r="526" spans="8:15" customFormat="1" x14ac:dyDescent="0.35">
      <c r="H526" s="53"/>
      <c r="M526" s="53"/>
      <c r="N526" s="53"/>
      <c r="O526" s="53"/>
    </row>
    <row r="527" spans="8:15" customFormat="1" x14ac:dyDescent="0.35">
      <c r="H527" s="53"/>
      <c r="M527" s="53"/>
      <c r="N527" s="53"/>
      <c r="O527" s="53"/>
    </row>
    <row r="528" spans="8:15" customFormat="1" x14ac:dyDescent="0.35">
      <c r="H528" s="53"/>
      <c r="M528" s="53"/>
      <c r="N528" s="53"/>
      <c r="O528" s="53"/>
    </row>
    <row r="529" spans="8:15" customFormat="1" x14ac:dyDescent="0.35">
      <c r="H529" s="53"/>
      <c r="M529" s="53"/>
      <c r="N529" s="53"/>
      <c r="O529" s="53"/>
    </row>
    <row r="530" spans="8:15" customFormat="1" x14ac:dyDescent="0.35">
      <c r="H530" s="53"/>
      <c r="M530" s="53"/>
      <c r="N530" s="53"/>
      <c r="O530" s="53"/>
    </row>
    <row r="531" spans="8:15" customFormat="1" x14ac:dyDescent="0.35">
      <c r="H531" s="53"/>
      <c r="M531" s="53"/>
      <c r="N531" s="53"/>
      <c r="O531" s="53"/>
    </row>
    <row r="532" spans="8:15" customFormat="1" x14ac:dyDescent="0.35">
      <c r="H532" s="53"/>
      <c r="M532" s="53"/>
      <c r="N532" s="53"/>
      <c r="O532" s="53"/>
    </row>
    <row r="533" spans="8:15" customFormat="1" x14ac:dyDescent="0.35">
      <c r="H533" s="53"/>
      <c r="M533" s="53"/>
      <c r="N533" s="53"/>
      <c r="O533" s="53"/>
    </row>
    <row r="534" spans="8:15" customFormat="1" x14ac:dyDescent="0.35">
      <c r="H534" s="53"/>
      <c r="M534" s="53"/>
      <c r="N534" s="53"/>
      <c r="O534" s="53"/>
    </row>
    <row r="535" spans="8:15" customFormat="1" x14ac:dyDescent="0.35">
      <c r="H535" s="53"/>
      <c r="M535" s="53"/>
      <c r="N535" s="53"/>
      <c r="O535" s="53"/>
    </row>
    <row r="536" spans="8:15" customFormat="1" x14ac:dyDescent="0.35">
      <c r="H536" s="53"/>
      <c r="M536" s="53"/>
      <c r="N536" s="53"/>
      <c r="O536" s="53"/>
    </row>
    <row r="537" spans="8:15" customFormat="1" x14ac:dyDescent="0.35">
      <c r="H537" s="53"/>
      <c r="M537" s="53"/>
      <c r="N537" s="53"/>
      <c r="O537" s="53"/>
    </row>
    <row r="538" spans="8:15" customFormat="1" x14ac:dyDescent="0.35">
      <c r="H538" s="53"/>
      <c r="M538" s="53"/>
      <c r="N538" s="53"/>
      <c r="O538" s="53"/>
    </row>
    <row r="539" spans="8:15" customFormat="1" x14ac:dyDescent="0.35">
      <c r="H539" s="53"/>
      <c r="M539" s="53"/>
      <c r="N539" s="53"/>
      <c r="O539" s="53"/>
    </row>
    <row r="540" spans="8:15" customFormat="1" x14ac:dyDescent="0.35">
      <c r="H540" s="53"/>
      <c r="M540" s="53"/>
      <c r="N540" s="53"/>
      <c r="O540" s="53"/>
    </row>
    <row r="541" spans="8:15" customFormat="1" x14ac:dyDescent="0.35">
      <c r="H541" s="53"/>
      <c r="M541" s="53"/>
      <c r="N541" s="53"/>
      <c r="O541" s="53"/>
    </row>
    <row r="542" spans="8:15" customFormat="1" x14ac:dyDescent="0.35">
      <c r="H542" s="53"/>
      <c r="M542" s="53"/>
      <c r="N542" s="53"/>
      <c r="O542" s="53"/>
    </row>
    <row r="543" spans="8:15" customFormat="1" x14ac:dyDescent="0.35">
      <c r="H543" s="53"/>
      <c r="M543" s="53"/>
      <c r="N543" s="53"/>
      <c r="O543" s="53"/>
    </row>
    <row r="544" spans="8:15" customFormat="1" x14ac:dyDescent="0.35">
      <c r="H544" s="53"/>
      <c r="M544" s="53"/>
      <c r="N544" s="53"/>
      <c r="O544" s="53"/>
    </row>
    <row r="545" spans="8:15" customFormat="1" x14ac:dyDescent="0.35">
      <c r="H545" s="53"/>
      <c r="M545" s="53"/>
      <c r="N545" s="53"/>
      <c r="O545" s="53"/>
    </row>
    <row r="546" spans="8:15" customFormat="1" x14ac:dyDescent="0.35">
      <c r="H546" s="53"/>
      <c r="M546" s="53"/>
      <c r="N546" s="53"/>
      <c r="O546" s="53"/>
    </row>
    <row r="547" spans="8:15" customFormat="1" x14ac:dyDescent="0.35">
      <c r="H547" s="53"/>
      <c r="M547" s="53"/>
      <c r="N547" s="53"/>
      <c r="O547" s="53"/>
    </row>
    <row r="548" spans="8:15" customFormat="1" x14ac:dyDescent="0.35">
      <c r="H548" s="53"/>
      <c r="M548" s="53"/>
      <c r="N548" s="53"/>
      <c r="O548" s="53"/>
    </row>
    <row r="549" spans="8:15" customFormat="1" x14ac:dyDescent="0.35">
      <c r="H549" s="53"/>
      <c r="M549" s="53"/>
      <c r="N549" s="53"/>
      <c r="O549" s="53"/>
    </row>
    <row r="550" spans="8:15" customFormat="1" x14ac:dyDescent="0.35">
      <c r="H550" s="53"/>
      <c r="M550" s="53"/>
      <c r="N550" s="53"/>
      <c r="O550" s="53"/>
    </row>
    <row r="551" spans="8:15" customFormat="1" x14ac:dyDescent="0.35">
      <c r="H551" s="53"/>
      <c r="M551" s="53"/>
      <c r="N551" s="53"/>
      <c r="O551" s="53"/>
    </row>
    <row r="552" spans="8:15" customFormat="1" x14ac:dyDescent="0.35">
      <c r="H552" s="53"/>
      <c r="M552" s="53"/>
      <c r="N552" s="53"/>
      <c r="O552" s="53"/>
    </row>
    <row r="553" spans="8:15" customFormat="1" x14ac:dyDescent="0.35">
      <c r="H553" s="53"/>
      <c r="M553" s="53"/>
      <c r="N553" s="53"/>
      <c r="O553" s="53"/>
    </row>
    <row r="554" spans="8:15" customFormat="1" x14ac:dyDescent="0.35">
      <c r="H554" s="53"/>
      <c r="M554" s="53"/>
      <c r="N554" s="53"/>
      <c r="O554" s="53"/>
    </row>
    <row r="555" spans="8:15" customFormat="1" x14ac:dyDescent="0.35">
      <c r="H555" s="53"/>
      <c r="M555" s="53"/>
      <c r="N555" s="53"/>
      <c r="O555" s="53"/>
    </row>
    <row r="556" spans="8:15" customFormat="1" x14ac:dyDescent="0.35">
      <c r="H556" s="53"/>
      <c r="M556" s="53"/>
      <c r="N556" s="53"/>
      <c r="O556" s="53"/>
    </row>
    <row r="557" spans="8:15" customFormat="1" x14ac:dyDescent="0.35">
      <c r="H557" s="53"/>
      <c r="M557" s="53"/>
      <c r="N557" s="53"/>
      <c r="O557" s="53"/>
    </row>
    <row r="558" spans="8:15" customFormat="1" x14ac:dyDescent="0.35">
      <c r="H558" s="53"/>
      <c r="M558" s="53"/>
      <c r="N558" s="53"/>
      <c r="O558" s="53"/>
    </row>
    <row r="559" spans="8:15" customFormat="1" x14ac:dyDescent="0.35">
      <c r="H559" s="53"/>
      <c r="M559" s="53"/>
      <c r="N559" s="53"/>
      <c r="O559" s="53"/>
    </row>
    <row r="560" spans="8:15" customFormat="1" x14ac:dyDescent="0.35">
      <c r="H560" s="53"/>
      <c r="M560" s="53"/>
      <c r="N560" s="53"/>
      <c r="O560" s="53"/>
    </row>
    <row r="561" spans="8:15" customFormat="1" x14ac:dyDescent="0.35">
      <c r="H561" s="53"/>
      <c r="M561" s="53"/>
      <c r="N561" s="53"/>
      <c r="O561" s="53"/>
    </row>
    <row r="562" spans="8:15" customFormat="1" x14ac:dyDescent="0.35">
      <c r="H562" s="53"/>
      <c r="M562" s="53"/>
      <c r="N562" s="53"/>
      <c r="O562" s="53"/>
    </row>
    <row r="563" spans="8:15" customFormat="1" x14ac:dyDescent="0.35">
      <c r="H563" s="53"/>
      <c r="M563" s="53"/>
      <c r="N563" s="53"/>
      <c r="O563" s="53"/>
    </row>
    <row r="564" spans="8:15" customFormat="1" x14ac:dyDescent="0.35">
      <c r="H564" s="53"/>
      <c r="M564" s="53"/>
      <c r="N564" s="53"/>
      <c r="O564" s="53"/>
    </row>
    <row r="565" spans="8:15" customFormat="1" x14ac:dyDescent="0.35">
      <c r="H565" s="53"/>
      <c r="M565" s="53"/>
      <c r="N565" s="53"/>
      <c r="O565" s="53"/>
    </row>
    <row r="566" spans="8:15" customFormat="1" x14ac:dyDescent="0.35">
      <c r="H566" s="53"/>
      <c r="M566" s="53"/>
      <c r="N566" s="53"/>
      <c r="O566" s="53"/>
    </row>
    <row r="567" spans="8:15" customFormat="1" x14ac:dyDescent="0.35">
      <c r="H567" s="53"/>
      <c r="M567" s="53"/>
      <c r="N567" s="53"/>
      <c r="O567" s="53"/>
    </row>
    <row r="568" spans="8:15" customFormat="1" x14ac:dyDescent="0.35">
      <c r="H568" s="53"/>
      <c r="M568" s="53"/>
      <c r="N568" s="53"/>
      <c r="O568" s="53"/>
    </row>
    <row r="569" spans="8:15" customFormat="1" x14ac:dyDescent="0.35">
      <c r="H569" s="53"/>
      <c r="M569" s="53"/>
      <c r="N569" s="53"/>
      <c r="O569" s="53"/>
    </row>
    <row r="570" spans="8:15" customFormat="1" x14ac:dyDescent="0.35">
      <c r="H570" s="53"/>
      <c r="M570" s="53"/>
      <c r="N570" s="53"/>
      <c r="O570" s="53"/>
    </row>
    <row r="571" spans="8:15" customFormat="1" x14ac:dyDescent="0.35">
      <c r="H571" s="53"/>
      <c r="M571" s="53"/>
      <c r="N571" s="53"/>
      <c r="O571" s="53"/>
    </row>
    <row r="572" spans="8:15" customFormat="1" x14ac:dyDescent="0.35">
      <c r="H572" s="53"/>
      <c r="M572" s="53"/>
      <c r="N572" s="53"/>
      <c r="O572" s="53"/>
    </row>
    <row r="573" spans="8:15" customFormat="1" x14ac:dyDescent="0.35">
      <c r="H573" s="53"/>
      <c r="M573" s="53"/>
      <c r="N573" s="53"/>
      <c r="O573" s="53"/>
    </row>
    <row r="574" spans="8:15" customFormat="1" x14ac:dyDescent="0.35">
      <c r="H574" s="53"/>
      <c r="M574" s="53"/>
      <c r="N574" s="53"/>
      <c r="O574" s="53"/>
    </row>
    <row r="575" spans="8:15" customFormat="1" x14ac:dyDescent="0.35">
      <c r="H575" s="53"/>
      <c r="M575" s="53"/>
      <c r="N575" s="53"/>
      <c r="O575" s="53"/>
    </row>
    <row r="576" spans="8:15" customFormat="1" x14ac:dyDescent="0.35">
      <c r="H576" s="53"/>
      <c r="M576" s="53"/>
      <c r="N576" s="53"/>
      <c r="O576" s="53"/>
    </row>
    <row r="577" spans="8:15" customFormat="1" x14ac:dyDescent="0.35">
      <c r="H577" s="53"/>
      <c r="M577" s="53"/>
      <c r="N577" s="53"/>
      <c r="O577" s="53"/>
    </row>
    <row r="578" spans="8:15" customFormat="1" x14ac:dyDescent="0.35">
      <c r="H578" s="53"/>
      <c r="M578" s="53"/>
      <c r="N578" s="53"/>
      <c r="O578" s="53"/>
    </row>
    <row r="579" spans="8:15" customFormat="1" x14ac:dyDescent="0.35">
      <c r="H579" s="53"/>
      <c r="M579" s="53"/>
      <c r="N579" s="53"/>
      <c r="O579" s="53"/>
    </row>
    <row r="580" spans="8:15" customFormat="1" x14ac:dyDescent="0.35">
      <c r="H580" s="53"/>
      <c r="M580" s="53"/>
      <c r="N580" s="53"/>
      <c r="O580" s="53"/>
    </row>
    <row r="581" spans="8:15" customFormat="1" x14ac:dyDescent="0.35">
      <c r="H581" s="53"/>
      <c r="M581" s="53"/>
      <c r="N581" s="53"/>
      <c r="O581" s="53"/>
    </row>
    <row r="582" spans="8:15" customFormat="1" x14ac:dyDescent="0.35">
      <c r="H582" s="53"/>
      <c r="M582" s="53"/>
      <c r="N582" s="53"/>
      <c r="O582" s="53"/>
    </row>
    <row r="583" spans="8:15" customFormat="1" x14ac:dyDescent="0.35">
      <c r="H583" s="53"/>
      <c r="M583" s="53"/>
      <c r="N583" s="53"/>
      <c r="O583" s="53"/>
    </row>
    <row r="584" spans="8:15" customFormat="1" x14ac:dyDescent="0.35">
      <c r="H584" s="53"/>
      <c r="M584" s="53"/>
      <c r="N584" s="53"/>
      <c r="O584" s="53"/>
    </row>
    <row r="585" spans="8:15" customFormat="1" x14ac:dyDescent="0.35">
      <c r="H585" s="53"/>
      <c r="M585" s="53"/>
      <c r="N585" s="53"/>
      <c r="O585" s="53"/>
    </row>
    <row r="586" spans="8:15" customFormat="1" x14ac:dyDescent="0.35">
      <c r="H586" s="53"/>
      <c r="M586" s="53"/>
      <c r="N586" s="53"/>
      <c r="O586" s="53"/>
    </row>
    <row r="587" spans="8:15" customFormat="1" x14ac:dyDescent="0.35">
      <c r="H587" s="53"/>
      <c r="M587" s="53"/>
      <c r="N587" s="53"/>
      <c r="O587" s="53"/>
    </row>
    <row r="588" spans="8:15" customFormat="1" x14ac:dyDescent="0.35">
      <c r="H588" s="53"/>
      <c r="M588" s="53"/>
      <c r="N588" s="53"/>
      <c r="O588" s="53"/>
    </row>
    <row r="589" spans="8:15" customFormat="1" x14ac:dyDescent="0.35">
      <c r="H589" s="53"/>
      <c r="M589" s="53"/>
      <c r="N589" s="53"/>
      <c r="O589" s="53"/>
    </row>
    <row r="590" spans="8:15" customFormat="1" x14ac:dyDescent="0.35">
      <c r="H590" s="53"/>
      <c r="M590" s="53"/>
      <c r="N590" s="53"/>
      <c r="O590" s="53"/>
    </row>
    <row r="591" spans="8:15" customFormat="1" x14ac:dyDescent="0.35">
      <c r="H591" s="53"/>
      <c r="M591" s="53"/>
      <c r="N591" s="53"/>
      <c r="O591" s="53"/>
    </row>
    <row r="592" spans="8:15" customFormat="1" x14ac:dyDescent="0.35">
      <c r="H592" s="53"/>
      <c r="M592" s="53"/>
      <c r="N592" s="53"/>
      <c r="O592" s="53"/>
    </row>
    <row r="593" spans="8:15" customFormat="1" x14ac:dyDescent="0.35">
      <c r="H593" s="53"/>
      <c r="M593" s="53"/>
      <c r="N593" s="53"/>
      <c r="O593" s="53"/>
    </row>
    <row r="594" spans="8:15" customFormat="1" x14ac:dyDescent="0.35">
      <c r="H594" s="53"/>
      <c r="M594" s="53"/>
      <c r="N594" s="53"/>
      <c r="O594" s="53"/>
    </row>
    <row r="595" spans="8:15" customFormat="1" x14ac:dyDescent="0.35">
      <c r="H595" s="53"/>
      <c r="M595" s="53"/>
      <c r="N595" s="53"/>
      <c r="O595" s="53"/>
    </row>
    <row r="596" spans="8:15" customFormat="1" x14ac:dyDescent="0.35">
      <c r="H596" s="53"/>
      <c r="M596" s="53"/>
      <c r="N596" s="53"/>
      <c r="O596" s="53"/>
    </row>
    <row r="597" spans="8:15" customFormat="1" x14ac:dyDescent="0.35">
      <c r="H597" s="53"/>
      <c r="M597" s="53"/>
      <c r="N597" s="53"/>
      <c r="O597" s="53"/>
    </row>
    <row r="598" spans="8:15" customFormat="1" x14ac:dyDescent="0.35">
      <c r="H598" s="53"/>
      <c r="M598" s="53"/>
      <c r="N598" s="53"/>
      <c r="O598" s="53"/>
    </row>
    <row r="599" spans="8:15" customFormat="1" x14ac:dyDescent="0.35">
      <c r="H599" s="53"/>
      <c r="M599" s="53"/>
      <c r="N599" s="53"/>
      <c r="O599" s="53"/>
    </row>
    <row r="600" spans="8:15" customFormat="1" x14ac:dyDescent="0.35">
      <c r="H600" s="53"/>
      <c r="M600" s="53"/>
      <c r="N600" s="53"/>
      <c r="O600" s="53"/>
    </row>
    <row r="601" spans="8:15" customFormat="1" x14ac:dyDescent="0.35">
      <c r="H601" s="53"/>
      <c r="M601" s="53"/>
      <c r="N601" s="53"/>
      <c r="O601" s="53"/>
    </row>
    <row r="602" spans="8:15" customFormat="1" x14ac:dyDescent="0.35">
      <c r="H602" s="53"/>
      <c r="M602" s="53"/>
      <c r="N602" s="53"/>
      <c r="O602" s="53"/>
    </row>
    <row r="603" spans="8:15" customFormat="1" x14ac:dyDescent="0.35">
      <c r="H603" s="53"/>
      <c r="M603" s="53"/>
      <c r="N603" s="53"/>
      <c r="O603" s="53"/>
    </row>
    <row r="604" spans="8:15" customFormat="1" x14ac:dyDescent="0.35">
      <c r="H604" s="53"/>
      <c r="M604" s="53"/>
      <c r="N604" s="53"/>
      <c r="O604" s="53"/>
    </row>
    <row r="605" spans="8:15" customFormat="1" x14ac:dyDescent="0.35">
      <c r="H605" s="53"/>
      <c r="M605" s="53"/>
      <c r="N605" s="53"/>
      <c r="O605" s="53"/>
    </row>
    <row r="606" spans="8:15" customFormat="1" x14ac:dyDescent="0.35">
      <c r="H606" s="53"/>
      <c r="M606" s="53"/>
      <c r="N606" s="53"/>
      <c r="O606" s="53"/>
    </row>
    <row r="607" spans="8:15" customFormat="1" x14ac:dyDescent="0.35">
      <c r="H607" s="53"/>
      <c r="M607" s="53"/>
      <c r="N607" s="53"/>
      <c r="O607" s="53"/>
    </row>
    <row r="608" spans="8:15" customFormat="1" x14ac:dyDescent="0.35">
      <c r="H608" s="53"/>
      <c r="M608" s="53"/>
      <c r="N608" s="53"/>
      <c r="O608" s="53"/>
    </row>
    <row r="609" spans="8:15" customFormat="1" x14ac:dyDescent="0.35">
      <c r="H609" s="53"/>
      <c r="M609" s="53"/>
      <c r="N609" s="53"/>
      <c r="O609" s="53"/>
    </row>
    <row r="610" spans="8:15" customFormat="1" x14ac:dyDescent="0.35">
      <c r="H610" s="53"/>
      <c r="M610" s="53"/>
      <c r="N610" s="53"/>
      <c r="O610" s="53"/>
    </row>
    <row r="611" spans="8:15" customFormat="1" x14ac:dyDescent="0.35">
      <c r="H611" s="53"/>
      <c r="M611" s="53"/>
      <c r="N611" s="53"/>
      <c r="O611" s="53"/>
    </row>
    <row r="612" spans="8:15" customFormat="1" x14ac:dyDescent="0.35">
      <c r="H612" s="53"/>
      <c r="M612" s="53"/>
      <c r="N612" s="53"/>
      <c r="O612" s="53"/>
    </row>
    <row r="613" spans="8:15" customFormat="1" x14ac:dyDescent="0.35">
      <c r="H613" s="53"/>
      <c r="M613" s="53"/>
      <c r="N613" s="53"/>
      <c r="O613" s="53"/>
    </row>
    <row r="614" spans="8:15" customFormat="1" x14ac:dyDescent="0.35">
      <c r="H614" s="53"/>
      <c r="M614" s="53"/>
      <c r="N614" s="53"/>
      <c r="O614" s="53"/>
    </row>
    <row r="615" spans="8:15" customFormat="1" x14ac:dyDescent="0.35">
      <c r="H615" s="53"/>
      <c r="M615" s="53"/>
      <c r="N615" s="53"/>
      <c r="O615" s="53"/>
    </row>
    <row r="616" spans="8:15" customFormat="1" x14ac:dyDescent="0.35">
      <c r="H616" s="53"/>
      <c r="M616" s="53"/>
      <c r="N616" s="53"/>
      <c r="O616" s="53"/>
    </row>
    <row r="617" spans="8:15" customFormat="1" x14ac:dyDescent="0.35">
      <c r="H617" s="53"/>
      <c r="M617" s="53"/>
      <c r="N617" s="53"/>
      <c r="O617" s="53"/>
    </row>
    <row r="618" spans="8:15" customFormat="1" x14ac:dyDescent="0.35">
      <c r="H618" s="53"/>
      <c r="M618" s="53"/>
      <c r="N618" s="53"/>
      <c r="O618" s="53"/>
    </row>
    <row r="619" spans="8:15" customFormat="1" x14ac:dyDescent="0.35">
      <c r="H619" s="53"/>
      <c r="M619" s="53"/>
      <c r="N619" s="53"/>
      <c r="O619" s="53"/>
    </row>
    <row r="620" spans="8:15" customFormat="1" x14ac:dyDescent="0.35">
      <c r="H620" s="53"/>
      <c r="M620" s="53"/>
      <c r="N620" s="53"/>
      <c r="O620" s="53"/>
    </row>
    <row r="621" spans="8:15" customFormat="1" x14ac:dyDescent="0.35">
      <c r="H621" s="53"/>
      <c r="M621" s="53"/>
      <c r="N621" s="53"/>
      <c r="O621" s="53"/>
    </row>
    <row r="622" spans="8:15" customFormat="1" x14ac:dyDescent="0.35">
      <c r="H622" s="53"/>
      <c r="M622" s="53"/>
      <c r="N622" s="53"/>
      <c r="O622" s="53"/>
    </row>
    <row r="623" spans="8:15" customFormat="1" x14ac:dyDescent="0.35">
      <c r="H623" s="53"/>
      <c r="M623" s="53"/>
      <c r="N623" s="53"/>
      <c r="O623" s="53"/>
    </row>
  </sheetData>
  <autoFilter ref="B8:Q49" xr:uid="{00000000-0009-0000-0000-000004000000}"/>
  <conditionalFormatting sqref="L1:L43 L50:L1048576">
    <cfRule type="containsText" dxfId="15" priority="13" operator="containsText" text="GREEN">
      <formula>NOT(ISERROR(SEARCH("GREEN",L1)))</formula>
    </cfRule>
    <cfRule type="containsText" dxfId="14" priority="14" operator="containsText" text="YELLOW">
      <formula>NOT(ISERROR(SEARCH("YELLOW",L1)))</formula>
    </cfRule>
    <cfRule type="containsText" dxfId="13" priority="15" operator="containsText" text="RED">
      <formula>NOT(ISERROR(SEARCH("RED",L1)))</formula>
    </cfRule>
    <cfRule type="containsText" dxfId="12" priority="16" operator="containsText" text="No Flag">
      <formula>NOT(ISERROR(SEARCH("No Flag",L1)))</formula>
    </cfRule>
  </conditionalFormatting>
  <conditionalFormatting sqref="L45:L48">
    <cfRule type="containsText" dxfId="11" priority="9" operator="containsText" text="GREEN">
      <formula>NOT(ISERROR(SEARCH("GREEN",L45)))</formula>
    </cfRule>
    <cfRule type="containsText" dxfId="10" priority="10" operator="containsText" text="YELLOW">
      <formula>NOT(ISERROR(SEARCH("YELLOW",L45)))</formula>
    </cfRule>
    <cfRule type="containsText" dxfId="9" priority="11" operator="containsText" text="RED">
      <formula>NOT(ISERROR(SEARCH("RED",L45)))</formula>
    </cfRule>
    <cfRule type="containsText" dxfId="8" priority="12" operator="containsText" text="No Flag">
      <formula>NOT(ISERROR(SEARCH("No Flag",L45)))</formula>
    </cfRule>
  </conditionalFormatting>
  <conditionalFormatting sqref="L49">
    <cfRule type="containsText" dxfId="7" priority="5" operator="containsText" text="GREEN">
      <formula>NOT(ISERROR(SEARCH("GREEN",L49)))</formula>
    </cfRule>
    <cfRule type="containsText" dxfId="6" priority="6" operator="containsText" text="YELLOW">
      <formula>NOT(ISERROR(SEARCH("YELLOW",L49)))</formula>
    </cfRule>
    <cfRule type="containsText" dxfId="5" priority="7" operator="containsText" text="RED">
      <formula>NOT(ISERROR(SEARCH("RED",L49)))</formula>
    </cfRule>
    <cfRule type="containsText" dxfId="4" priority="8" operator="containsText" text="No Flag">
      <formula>NOT(ISERROR(SEARCH("No Flag",L49)))</formula>
    </cfRule>
  </conditionalFormatting>
  <conditionalFormatting sqref="L44">
    <cfRule type="containsText" dxfId="3" priority="1" operator="containsText" text="GREEN">
      <formula>NOT(ISERROR(SEARCH("GREEN",L44)))</formula>
    </cfRule>
    <cfRule type="containsText" dxfId="2" priority="2" operator="containsText" text="YELLOW">
      <formula>NOT(ISERROR(SEARCH("YELLOW",L44)))</formula>
    </cfRule>
    <cfRule type="containsText" dxfId="1" priority="3" operator="containsText" text="RED">
      <formula>NOT(ISERROR(SEARCH("RED",L44)))</formula>
    </cfRule>
    <cfRule type="containsText" dxfId="0" priority="4" operator="containsText" text="No Flag">
      <formula>NOT(ISERROR(SEARCH("No Flag",L44)))</formula>
    </cfRule>
  </conditionalFormatting>
  <dataValidations count="8">
    <dataValidation type="list" allowBlank="1" showInputMessage="1" showErrorMessage="1" sqref="E9:E49" xr:uid="{89A85CB9-7CCF-4CCB-89F2-26549C08DC37}">
      <formula1>$D$6:$D$8</formula1>
    </dataValidation>
    <dataValidation type="list" allowBlank="1" showInputMessage="1" showErrorMessage="1" sqref="F142:F1048576" xr:uid="{5F711298-2502-4596-95E6-466CEB97CAF5}">
      <formula1>$F$6:$F$15</formula1>
    </dataValidation>
    <dataValidation type="list" allowBlank="1" showInputMessage="1" showErrorMessage="1" sqref="H142:H1048576" xr:uid="{0BBB97D5-500D-4E25-96F4-579A246A848A}">
      <formula1>$J$6:$J$127</formula1>
    </dataValidation>
    <dataValidation type="list" allowBlank="1" showInputMessage="1" showErrorMessage="1" sqref="G142:G1048576" xr:uid="{2D2673B4-5D43-404A-9B23-1E8DDE5C25E9}">
      <formula1>$H$6:$H$41</formula1>
    </dataValidation>
    <dataValidation type="whole" allowBlank="1" showInputMessage="1" showErrorMessage="1" sqref="J9:J49" xr:uid="{BEF13ACB-317F-4614-B6B3-3998D5FEA842}">
      <formula1>0</formula1>
      <formula2>1</formula2>
    </dataValidation>
    <dataValidation type="list" allowBlank="1" showInputMessage="1" showErrorMessage="1" sqref="F9:F49" xr:uid="{980B5173-9DC7-4046-8A62-55005F321E47}">
      <formula1>INDIRECT($E9)</formula1>
    </dataValidation>
    <dataValidation type="list" allowBlank="1" showInputMessage="1" showErrorMessage="1" sqref="G9:G49" xr:uid="{7EC0ED30-F32B-4931-8224-C6C5DD6AA5CF}">
      <formula1>INDIRECT($F9)</formula1>
    </dataValidation>
    <dataValidation type="list" allowBlank="1" showInputMessage="1" showErrorMessage="1" sqref="H9:H43" xr:uid="{DEDB3B28-B4C6-4B68-B53E-039B1906340D}">
      <formula1>INDIRECT($G9)</formula1>
    </dataValidation>
  </dataValidations>
  <pageMargins left="0.7" right="0.7" top="0.75" bottom="0.75" header="0.3" footer="0.3"/>
  <pageSetup orientation="portrait" r:id="rId1"/>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L125"/>
  <sheetViews>
    <sheetView showGridLines="0" topLeftCell="F1" zoomScale="145" zoomScaleNormal="145" workbookViewId="0">
      <selection activeCell="H5" sqref="H5"/>
    </sheetView>
  </sheetViews>
  <sheetFormatPr defaultColWidth="8.81640625" defaultRowHeight="14.5" x14ac:dyDescent="0.35"/>
  <cols>
    <col min="1" max="1" width="5.36328125" customWidth="1"/>
    <col min="2" max="2" width="9.1796875" style="19"/>
    <col min="3" max="3" width="18.1796875" bestFit="1" customWidth="1"/>
    <col min="4" max="4" width="35" bestFit="1" customWidth="1"/>
    <col min="5" max="5" width="66" bestFit="1" customWidth="1"/>
    <col min="6" max="6" width="68.6328125" customWidth="1"/>
    <col min="7" max="7" width="36.453125" customWidth="1"/>
    <col min="8" max="11" width="46.81640625" customWidth="1"/>
    <col min="12" max="12" width="25.1796875" customWidth="1"/>
  </cols>
  <sheetData>
    <row r="2" spans="2:12" ht="18.5" x14ac:dyDescent="0.45">
      <c r="B2" s="26" t="s">
        <v>411</v>
      </c>
    </row>
    <row r="3" spans="2:12" ht="15" thickBot="1" x14ac:dyDescent="0.4"/>
    <row r="4" spans="2:12" x14ac:dyDescent="0.35">
      <c r="B4" s="20"/>
      <c r="C4" s="27" t="s">
        <v>32</v>
      </c>
      <c r="D4" s="27" t="s">
        <v>33</v>
      </c>
      <c r="E4" s="27" t="s">
        <v>34</v>
      </c>
      <c r="F4" s="27" t="s">
        <v>35</v>
      </c>
      <c r="G4" s="27" t="s">
        <v>412</v>
      </c>
      <c r="H4" s="27" t="s">
        <v>413</v>
      </c>
      <c r="I4" s="41" t="s">
        <v>414</v>
      </c>
      <c r="J4" s="41" t="s">
        <v>415</v>
      </c>
      <c r="K4" s="41" t="s">
        <v>416</v>
      </c>
      <c r="L4" s="28" t="s">
        <v>16</v>
      </c>
    </row>
    <row r="5" spans="2:12" x14ac:dyDescent="0.35">
      <c r="B5" s="21">
        <v>1</v>
      </c>
      <c r="C5" s="14" t="s">
        <v>10</v>
      </c>
      <c r="D5" s="14" t="s">
        <v>100</v>
      </c>
      <c r="E5" s="14" t="s">
        <v>54</v>
      </c>
      <c r="F5" s="14" t="s">
        <v>55</v>
      </c>
      <c r="G5" s="14" t="s">
        <v>56</v>
      </c>
      <c r="H5" s="14"/>
      <c r="I5" s="30"/>
      <c r="J5" s="30"/>
      <c r="K5" s="30"/>
      <c r="L5" s="22"/>
    </row>
    <row r="6" spans="2:12" x14ac:dyDescent="0.35">
      <c r="B6" s="21">
        <v>1.1000000000000001</v>
      </c>
      <c r="C6" s="14" t="s">
        <v>10</v>
      </c>
      <c r="D6" s="14" t="s">
        <v>100</v>
      </c>
      <c r="E6" s="14" t="s">
        <v>54</v>
      </c>
      <c r="F6" s="14" t="s">
        <v>417</v>
      </c>
      <c r="G6" s="14" t="s">
        <v>60</v>
      </c>
      <c r="H6" s="14"/>
      <c r="I6" s="30"/>
      <c r="J6" s="30"/>
      <c r="K6" s="30"/>
      <c r="L6" s="22"/>
    </row>
    <row r="7" spans="2:12" x14ac:dyDescent="0.35">
      <c r="B7" s="21">
        <v>1.2</v>
      </c>
      <c r="C7" s="14" t="s">
        <v>10</v>
      </c>
      <c r="D7" s="14" t="s">
        <v>100</v>
      </c>
      <c r="E7" s="14" t="s">
        <v>54</v>
      </c>
      <c r="F7" s="14" t="s">
        <v>418</v>
      </c>
      <c r="G7" s="14" t="s">
        <v>56</v>
      </c>
      <c r="H7" s="14"/>
      <c r="I7" s="30"/>
      <c r="J7" s="30"/>
      <c r="K7" s="30"/>
      <c r="L7" s="22"/>
    </row>
    <row r="8" spans="2:12" x14ac:dyDescent="0.35">
      <c r="B8" s="21">
        <v>1.3</v>
      </c>
      <c r="C8" s="14" t="s">
        <v>10</v>
      </c>
      <c r="D8" s="14" t="s">
        <v>100</v>
      </c>
      <c r="E8" s="14" t="s">
        <v>54</v>
      </c>
      <c r="F8" s="14" t="s">
        <v>419</v>
      </c>
      <c r="G8" s="14" t="s">
        <v>56</v>
      </c>
      <c r="H8" s="14"/>
      <c r="I8" s="30"/>
      <c r="J8" s="30"/>
      <c r="K8" s="30"/>
      <c r="L8" s="22"/>
    </row>
    <row r="9" spans="2:12" x14ac:dyDescent="0.35">
      <c r="B9" s="21">
        <v>2</v>
      </c>
      <c r="C9" s="14" t="s">
        <v>10</v>
      </c>
      <c r="D9" s="14" t="s">
        <v>100</v>
      </c>
      <c r="E9" s="14" t="s">
        <v>420</v>
      </c>
      <c r="F9" s="14" t="s">
        <v>421</v>
      </c>
      <c r="G9" s="14" t="s">
        <v>74</v>
      </c>
      <c r="H9" s="14"/>
      <c r="I9" s="30"/>
      <c r="J9" s="30"/>
      <c r="K9" s="30"/>
      <c r="L9" s="22"/>
    </row>
    <row r="10" spans="2:12" x14ac:dyDescent="0.35">
      <c r="B10" s="21">
        <v>2.1</v>
      </c>
      <c r="C10" s="14" t="s">
        <v>10</v>
      </c>
      <c r="D10" s="14" t="s">
        <v>100</v>
      </c>
      <c r="E10" s="14" t="s">
        <v>420</v>
      </c>
      <c r="F10" s="14" t="s">
        <v>422</v>
      </c>
      <c r="G10" s="14" t="s">
        <v>423</v>
      </c>
      <c r="H10" s="14"/>
      <c r="I10" s="30"/>
      <c r="J10" s="30"/>
      <c r="K10" s="30"/>
      <c r="L10" s="22"/>
    </row>
    <row r="11" spans="2:12" x14ac:dyDescent="0.35">
      <c r="B11" s="21">
        <v>3</v>
      </c>
      <c r="C11" s="14" t="s">
        <v>10</v>
      </c>
      <c r="D11" s="14" t="s">
        <v>100</v>
      </c>
      <c r="E11" s="14" t="s">
        <v>424</v>
      </c>
      <c r="F11" s="14" t="s">
        <v>425</v>
      </c>
      <c r="G11" s="14" t="s">
        <v>83</v>
      </c>
      <c r="H11" s="14"/>
      <c r="I11" s="30"/>
      <c r="J11" s="30"/>
      <c r="K11" s="30"/>
      <c r="L11" s="22"/>
    </row>
    <row r="12" spans="2:12" x14ac:dyDescent="0.35">
      <c r="B12" s="21">
        <v>4</v>
      </c>
      <c r="C12" s="14" t="s">
        <v>10</v>
      </c>
      <c r="D12" s="14" t="s">
        <v>100</v>
      </c>
      <c r="E12" s="14" t="s">
        <v>85</v>
      </c>
      <c r="F12" s="14" t="s">
        <v>426</v>
      </c>
      <c r="G12" s="14" t="s">
        <v>87</v>
      </c>
      <c r="H12" s="14"/>
      <c r="I12" s="30"/>
      <c r="J12" s="30"/>
      <c r="K12" s="30"/>
      <c r="L12" s="22"/>
    </row>
    <row r="13" spans="2:12" x14ac:dyDescent="0.35">
      <c r="B13" s="21" t="s">
        <v>88</v>
      </c>
      <c r="C13" s="14" t="s">
        <v>10</v>
      </c>
      <c r="D13" s="14" t="s">
        <v>100</v>
      </c>
      <c r="E13" s="14" t="s">
        <v>85</v>
      </c>
      <c r="F13" s="14" t="s">
        <v>427</v>
      </c>
      <c r="G13" s="14" t="s">
        <v>90</v>
      </c>
      <c r="H13" s="14"/>
      <c r="I13" s="30"/>
      <c r="J13" s="30"/>
      <c r="K13" s="30"/>
      <c r="L13" s="22"/>
    </row>
    <row r="14" spans="2:12" x14ac:dyDescent="0.35">
      <c r="B14" s="21" t="s">
        <v>92</v>
      </c>
      <c r="C14" s="14" t="s">
        <v>10</v>
      </c>
      <c r="D14" s="14" t="s">
        <v>100</v>
      </c>
      <c r="E14" s="14" t="s">
        <v>85</v>
      </c>
      <c r="F14" s="14" t="s">
        <v>428</v>
      </c>
      <c r="G14" s="14" t="s">
        <v>90</v>
      </c>
      <c r="H14" s="14"/>
      <c r="I14" s="30"/>
      <c r="J14" s="30"/>
      <c r="K14" s="30"/>
      <c r="L14" s="22"/>
    </row>
    <row r="15" spans="2:12" x14ac:dyDescent="0.35">
      <c r="B15" s="21" t="s">
        <v>95</v>
      </c>
      <c r="C15" s="14" t="s">
        <v>10</v>
      </c>
      <c r="D15" s="14" t="s">
        <v>100</v>
      </c>
      <c r="E15" s="14" t="s">
        <v>85</v>
      </c>
      <c r="F15" s="14" t="s">
        <v>429</v>
      </c>
      <c r="G15" s="14" t="s">
        <v>90</v>
      </c>
      <c r="H15" s="14"/>
      <c r="I15" s="30"/>
      <c r="J15" s="30"/>
      <c r="K15" s="30"/>
      <c r="L15" s="22"/>
    </row>
    <row r="16" spans="2:12" x14ac:dyDescent="0.35">
      <c r="B16" s="21">
        <v>4.2</v>
      </c>
      <c r="C16" s="14" t="s">
        <v>10</v>
      </c>
      <c r="D16" s="14" t="s">
        <v>100</v>
      </c>
      <c r="E16" s="14" t="s">
        <v>85</v>
      </c>
      <c r="F16" s="14" t="s">
        <v>430</v>
      </c>
      <c r="G16" s="14" t="s">
        <v>90</v>
      </c>
      <c r="H16" s="14"/>
      <c r="I16" s="30"/>
      <c r="J16" s="30"/>
      <c r="K16" s="30"/>
      <c r="L16" s="22"/>
    </row>
    <row r="17" spans="2:12" x14ac:dyDescent="0.35">
      <c r="B17" s="21">
        <v>5</v>
      </c>
      <c r="C17" s="14" t="s">
        <v>10</v>
      </c>
      <c r="D17" s="14" t="s">
        <v>431</v>
      </c>
      <c r="E17" s="14" t="s">
        <v>432</v>
      </c>
      <c r="F17" s="14" t="s">
        <v>433</v>
      </c>
      <c r="G17" s="14" t="s">
        <v>83</v>
      </c>
      <c r="H17" s="14"/>
      <c r="I17" s="30"/>
      <c r="J17" s="30"/>
      <c r="K17" s="30"/>
      <c r="L17" s="22"/>
    </row>
    <row r="18" spans="2:12" x14ac:dyDescent="0.35">
      <c r="B18" s="21">
        <v>6</v>
      </c>
      <c r="C18" s="14" t="s">
        <v>10</v>
      </c>
      <c r="D18" s="14" t="s">
        <v>431</v>
      </c>
      <c r="E18" s="14" t="s">
        <v>434</v>
      </c>
      <c r="F18" s="14" t="s">
        <v>435</v>
      </c>
      <c r="G18" s="14" t="s">
        <v>436</v>
      </c>
      <c r="H18" s="14"/>
      <c r="I18" s="30"/>
      <c r="J18" s="30"/>
      <c r="K18" s="30"/>
      <c r="L18" s="22"/>
    </row>
    <row r="19" spans="2:12" x14ac:dyDescent="0.35">
      <c r="B19" s="21">
        <v>6.1</v>
      </c>
      <c r="C19" s="14" t="s">
        <v>10</v>
      </c>
      <c r="D19" s="14" t="s">
        <v>431</v>
      </c>
      <c r="E19" s="14" t="s">
        <v>434</v>
      </c>
      <c r="F19" s="14" t="s">
        <v>437</v>
      </c>
      <c r="G19" s="14" t="s">
        <v>83</v>
      </c>
      <c r="H19" s="14"/>
      <c r="I19" s="30"/>
      <c r="J19" s="30"/>
      <c r="K19" s="30"/>
      <c r="L19" s="22"/>
    </row>
    <row r="20" spans="2:12" x14ac:dyDescent="0.35">
      <c r="B20" s="21">
        <v>7</v>
      </c>
      <c r="C20" s="14" t="s">
        <v>10</v>
      </c>
      <c r="D20" s="14" t="s">
        <v>431</v>
      </c>
      <c r="E20" s="14" t="s">
        <v>438</v>
      </c>
      <c r="F20" s="14" t="s">
        <v>439</v>
      </c>
      <c r="G20" s="14" t="s">
        <v>115</v>
      </c>
      <c r="H20" s="14"/>
      <c r="I20" s="30"/>
      <c r="J20" s="30"/>
      <c r="K20" s="30"/>
      <c r="L20" s="22"/>
    </row>
    <row r="21" spans="2:12" x14ac:dyDescent="0.35">
      <c r="B21" s="21">
        <v>7.1</v>
      </c>
      <c r="C21" s="14" t="s">
        <v>10</v>
      </c>
      <c r="D21" s="14" t="s">
        <v>431</v>
      </c>
      <c r="E21" s="14" t="s">
        <v>438</v>
      </c>
      <c r="F21" s="14" t="s">
        <v>440</v>
      </c>
      <c r="G21" s="14" t="s">
        <v>115</v>
      </c>
      <c r="H21" s="14"/>
      <c r="I21" s="30"/>
      <c r="J21" s="30"/>
      <c r="K21" s="30"/>
      <c r="L21" s="22"/>
    </row>
    <row r="22" spans="2:12" x14ac:dyDescent="0.35">
      <c r="B22" s="21">
        <v>8</v>
      </c>
      <c r="C22" s="14" t="s">
        <v>10</v>
      </c>
      <c r="D22" s="14" t="s">
        <v>441</v>
      </c>
      <c r="E22" s="14" t="s">
        <v>442</v>
      </c>
      <c r="F22" s="14" t="s">
        <v>443</v>
      </c>
      <c r="G22" s="14" t="s">
        <v>121</v>
      </c>
      <c r="H22" s="14"/>
      <c r="I22" s="30"/>
      <c r="J22" s="30"/>
      <c r="K22" s="30"/>
      <c r="L22" s="22"/>
    </row>
    <row r="23" spans="2:12" x14ac:dyDescent="0.35">
      <c r="B23" s="21">
        <v>8.1</v>
      </c>
      <c r="C23" s="14" t="s">
        <v>10</v>
      </c>
      <c r="D23" s="14" t="s">
        <v>441</v>
      </c>
      <c r="E23" s="14" t="s">
        <v>442</v>
      </c>
      <c r="F23" s="14" t="s">
        <v>444</v>
      </c>
      <c r="G23" s="14" t="s">
        <v>125</v>
      </c>
      <c r="H23" s="14"/>
      <c r="I23" s="30"/>
      <c r="J23" s="30"/>
      <c r="K23" s="30"/>
      <c r="L23" s="22"/>
    </row>
    <row r="24" spans="2:12" x14ac:dyDescent="0.35">
      <c r="B24" s="21">
        <v>9</v>
      </c>
      <c r="C24" s="14" t="s">
        <v>10</v>
      </c>
      <c r="D24" s="14" t="s">
        <v>441</v>
      </c>
      <c r="E24" s="14" t="s">
        <v>445</v>
      </c>
      <c r="F24" s="14" t="s">
        <v>446</v>
      </c>
      <c r="G24" s="14" t="s">
        <v>83</v>
      </c>
      <c r="H24" s="14"/>
      <c r="I24" s="30"/>
      <c r="J24" s="30"/>
      <c r="K24" s="30"/>
      <c r="L24" s="22"/>
    </row>
    <row r="25" spans="2:12" x14ac:dyDescent="0.35">
      <c r="B25" s="21">
        <v>9.1</v>
      </c>
      <c r="C25" s="14" t="s">
        <v>10</v>
      </c>
      <c r="D25" s="14" t="s">
        <v>441</v>
      </c>
      <c r="E25" s="14" t="s">
        <v>445</v>
      </c>
      <c r="F25" s="14" t="s">
        <v>447</v>
      </c>
      <c r="G25" s="14" t="s">
        <v>83</v>
      </c>
      <c r="H25" s="14"/>
      <c r="I25" s="30"/>
      <c r="J25" s="30"/>
      <c r="K25" s="30"/>
      <c r="L25" s="22"/>
    </row>
    <row r="26" spans="2:12" x14ac:dyDescent="0.35">
      <c r="B26" s="21">
        <v>9.1999999999999993</v>
      </c>
      <c r="C26" s="14" t="s">
        <v>10</v>
      </c>
      <c r="D26" s="14" t="s">
        <v>441</v>
      </c>
      <c r="E26" s="14" t="s">
        <v>445</v>
      </c>
      <c r="F26" s="14" t="s">
        <v>448</v>
      </c>
      <c r="G26" s="14" t="s">
        <v>83</v>
      </c>
      <c r="H26" s="14"/>
      <c r="I26" s="30"/>
      <c r="J26" s="30"/>
      <c r="K26" s="30"/>
      <c r="L26" s="22"/>
    </row>
    <row r="27" spans="2:12" x14ac:dyDescent="0.35">
      <c r="B27" s="21">
        <v>10</v>
      </c>
      <c r="C27" s="14" t="s">
        <v>12</v>
      </c>
      <c r="D27" s="14" t="s">
        <v>449</v>
      </c>
      <c r="E27" s="14" t="s">
        <v>450</v>
      </c>
      <c r="F27" s="14" t="s">
        <v>451</v>
      </c>
      <c r="G27" s="14" t="s">
        <v>141</v>
      </c>
      <c r="H27" s="14"/>
      <c r="I27" s="30"/>
      <c r="J27" s="30"/>
      <c r="K27" s="30"/>
      <c r="L27" s="22"/>
    </row>
    <row r="28" spans="2:12" x14ac:dyDescent="0.35">
      <c r="B28" s="21">
        <v>10.1</v>
      </c>
      <c r="C28" s="14" t="s">
        <v>12</v>
      </c>
      <c r="D28" s="14" t="s">
        <v>449</v>
      </c>
      <c r="E28" s="14" t="s">
        <v>450</v>
      </c>
      <c r="F28" s="14" t="s">
        <v>452</v>
      </c>
      <c r="G28" s="14" t="s">
        <v>83</v>
      </c>
      <c r="H28" s="14"/>
      <c r="I28" s="30"/>
      <c r="J28" s="30"/>
      <c r="K28" s="30"/>
      <c r="L28" s="22"/>
    </row>
    <row r="29" spans="2:12" x14ac:dyDescent="0.35">
      <c r="B29" s="21">
        <v>10.199999999999999</v>
      </c>
      <c r="C29" s="14" t="s">
        <v>12</v>
      </c>
      <c r="D29" s="14" t="s">
        <v>449</v>
      </c>
      <c r="E29" s="14" t="s">
        <v>450</v>
      </c>
      <c r="F29" s="14" t="s">
        <v>453</v>
      </c>
      <c r="G29" s="14" t="s">
        <v>148</v>
      </c>
      <c r="H29" s="14"/>
      <c r="I29" s="30"/>
      <c r="J29" s="30"/>
      <c r="K29" s="30"/>
      <c r="L29" s="22"/>
    </row>
    <row r="30" spans="2:12" x14ac:dyDescent="0.35">
      <c r="B30" s="21">
        <v>10.3</v>
      </c>
      <c r="C30" s="14" t="s">
        <v>12</v>
      </c>
      <c r="D30" s="14" t="s">
        <v>449</v>
      </c>
      <c r="E30" s="14" t="s">
        <v>450</v>
      </c>
      <c r="F30" s="14" t="s">
        <v>454</v>
      </c>
      <c r="G30" s="14" t="s">
        <v>83</v>
      </c>
      <c r="H30" s="14"/>
      <c r="I30" s="30"/>
      <c r="J30" s="30"/>
      <c r="K30" s="30"/>
      <c r="L30" s="22"/>
    </row>
    <row r="31" spans="2:12" x14ac:dyDescent="0.35">
      <c r="B31" s="21">
        <v>11</v>
      </c>
      <c r="C31" s="14" t="s">
        <v>12</v>
      </c>
      <c r="D31" s="14" t="s">
        <v>449</v>
      </c>
      <c r="E31" s="14" t="s">
        <v>455</v>
      </c>
      <c r="F31" s="14" t="s">
        <v>456</v>
      </c>
      <c r="G31" s="14" t="s">
        <v>153</v>
      </c>
      <c r="H31" s="14"/>
      <c r="I31" s="30"/>
      <c r="J31" s="30"/>
      <c r="K31" s="30"/>
      <c r="L31" s="22"/>
    </row>
    <row r="32" spans="2:12" x14ac:dyDescent="0.35">
      <c r="B32" s="21">
        <v>11.1</v>
      </c>
      <c r="C32" s="14" t="s">
        <v>12</v>
      </c>
      <c r="D32" s="14" t="s">
        <v>449</v>
      </c>
      <c r="E32" s="14" t="s">
        <v>455</v>
      </c>
      <c r="F32" s="14" t="s">
        <v>457</v>
      </c>
      <c r="G32" s="14" t="s">
        <v>83</v>
      </c>
      <c r="H32" s="14"/>
      <c r="I32" s="30"/>
      <c r="J32" s="30"/>
      <c r="K32" s="30"/>
      <c r="L32" s="22"/>
    </row>
    <row r="33" spans="2:12" x14ac:dyDescent="0.35">
      <c r="B33" s="21">
        <v>11.2</v>
      </c>
      <c r="C33" s="14" t="s">
        <v>12</v>
      </c>
      <c r="D33" s="14" t="s">
        <v>449</v>
      </c>
      <c r="E33" s="14" t="s">
        <v>455</v>
      </c>
      <c r="F33" s="14" t="s">
        <v>458</v>
      </c>
      <c r="G33" s="14" t="s">
        <v>159</v>
      </c>
      <c r="H33" s="14"/>
      <c r="I33" s="30"/>
      <c r="J33" s="30"/>
      <c r="K33" s="30"/>
      <c r="L33" s="22"/>
    </row>
    <row r="34" spans="2:12" x14ac:dyDescent="0.35">
      <c r="B34" s="21">
        <v>11.3</v>
      </c>
      <c r="C34" s="14" t="s">
        <v>12</v>
      </c>
      <c r="D34" s="14" t="s">
        <v>449</v>
      </c>
      <c r="E34" s="14" t="s">
        <v>455</v>
      </c>
      <c r="F34" s="14" t="s">
        <v>459</v>
      </c>
      <c r="G34" s="14" t="s">
        <v>163</v>
      </c>
      <c r="H34" s="14"/>
      <c r="I34" s="30"/>
      <c r="J34" s="30"/>
      <c r="K34" s="30"/>
      <c r="L34" s="22"/>
    </row>
    <row r="35" spans="2:12" x14ac:dyDescent="0.35">
      <c r="B35" s="21">
        <v>11.4</v>
      </c>
      <c r="C35" s="14" t="s">
        <v>12</v>
      </c>
      <c r="D35" s="14" t="s">
        <v>449</v>
      </c>
      <c r="E35" s="14" t="s">
        <v>455</v>
      </c>
      <c r="F35" s="14" t="s">
        <v>460</v>
      </c>
      <c r="G35" s="14" t="s">
        <v>166</v>
      </c>
      <c r="H35" s="14"/>
      <c r="I35" s="30"/>
      <c r="J35" s="30"/>
      <c r="K35" s="30"/>
      <c r="L35" s="22"/>
    </row>
    <row r="36" spans="2:12" x14ac:dyDescent="0.35">
      <c r="B36" s="21">
        <v>11.5</v>
      </c>
      <c r="C36" s="14" t="s">
        <v>12</v>
      </c>
      <c r="D36" s="14" t="s">
        <v>449</v>
      </c>
      <c r="E36" s="14" t="s">
        <v>455</v>
      </c>
      <c r="F36" s="14" t="s">
        <v>461</v>
      </c>
      <c r="G36" s="14" t="s">
        <v>166</v>
      </c>
      <c r="H36" s="14"/>
      <c r="I36" s="30"/>
      <c r="J36" s="30"/>
      <c r="K36" s="30"/>
      <c r="L36" s="22"/>
    </row>
    <row r="37" spans="2:12" x14ac:dyDescent="0.35">
      <c r="B37" s="21">
        <v>11.6</v>
      </c>
      <c r="C37" s="14" t="s">
        <v>12</v>
      </c>
      <c r="D37" s="14" t="s">
        <v>449</v>
      </c>
      <c r="E37" s="14" t="s">
        <v>455</v>
      </c>
      <c r="F37" s="14" t="s">
        <v>462</v>
      </c>
      <c r="G37" s="14" t="s">
        <v>83</v>
      </c>
      <c r="H37" s="14"/>
      <c r="I37" s="30"/>
      <c r="J37" s="30"/>
      <c r="K37" s="30"/>
      <c r="L37" s="22"/>
    </row>
    <row r="38" spans="2:12" x14ac:dyDescent="0.35">
      <c r="B38" s="21">
        <v>11.7</v>
      </c>
      <c r="C38" s="14" t="s">
        <v>12</v>
      </c>
      <c r="D38" s="14" t="s">
        <v>449</v>
      </c>
      <c r="E38" s="14" t="s">
        <v>455</v>
      </c>
      <c r="F38" s="14" t="s">
        <v>463</v>
      </c>
      <c r="G38" s="14" t="s">
        <v>176</v>
      </c>
      <c r="H38" s="14"/>
      <c r="I38" s="30"/>
      <c r="J38" s="30"/>
      <c r="K38" s="30"/>
      <c r="L38" s="22"/>
    </row>
    <row r="39" spans="2:12" x14ac:dyDescent="0.35">
      <c r="B39" s="21">
        <v>12</v>
      </c>
      <c r="C39" s="14" t="s">
        <v>12</v>
      </c>
      <c r="D39" s="14" t="s">
        <v>449</v>
      </c>
      <c r="E39" s="14" t="s">
        <v>464</v>
      </c>
      <c r="F39" s="14" t="s">
        <v>465</v>
      </c>
      <c r="G39" s="14" t="s">
        <v>180</v>
      </c>
      <c r="H39" s="14"/>
      <c r="I39" s="30"/>
      <c r="J39" s="30"/>
      <c r="K39" s="30"/>
      <c r="L39" s="22"/>
    </row>
    <row r="40" spans="2:12" x14ac:dyDescent="0.35">
      <c r="B40" s="21">
        <v>12.1</v>
      </c>
      <c r="C40" s="14" t="s">
        <v>12</v>
      </c>
      <c r="D40" s="14" t="s">
        <v>449</v>
      </c>
      <c r="E40" s="14" t="s">
        <v>464</v>
      </c>
      <c r="F40" s="14" t="s">
        <v>466</v>
      </c>
      <c r="G40" s="14" t="s">
        <v>180</v>
      </c>
      <c r="H40" s="14"/>
      <c r="I40" s="30"/>
      <c r="J40" s="30"/>
      <c r="K40" s="30"/>
      <c r="L40" s="22"/>
    </row>
    <row r="41" spans="2:12" x14ac:dyDescent="0.35">
      <c r="B41" s="21">
        <v>13</v>
      </c>
      <c r="C41" s="14" t="s">
        <v>12</v>
      </c>
      <c r="D41" s="14" t="s">
        <v>449</v>
      </c>
      <c r="E41" s="14" t="s">
        <v>467</v>
      </c>
      <c r="F41" s="14" t="s">
        <v>468</v>
      </c>
      <c r="G41" s="14" t="s">
        <v>188</v>
      </c>
      <c r="H41" s="14"/>
      <c r="I41" s="30"/>
      <c r="J41" s="30"/>
      <c r="K41" s="30"/>
      <c r="L41" s="22"/>
    </row>
    <row r="42" spans="2:12" x14ac:dyDescent="0.35">
      <c r="B42" s="21">
        <v>13.1</v>
      </c>
      <c r="C42" s="14" t="s">
        <v>12</v>
      </c>
      <c r="D42" s="14" t="s">
        <v>449</v>
      </c>
      <c r="E42" s="14" t="s">
        <v>467</v>
      </c>
      <c r="F42" s="14" t="s">
        <v>469</v>
      </c>
      <c r="G42" s="14" t="s">
        <v>188</v>
      </c>
      <c r="H42" s="14"/>
      <c r="I42" s="30"/>
      <c r="J42" s="30"/>
      <c r="K42" s="30"/>
      <c r="L42" s="22"/>
    </row>
    <row r="43" spans="2:12" x14ac:dyDescent="0.35">
      <c r="B43" s="21">
        <v>14</v>
      </c>
      <c r="C43" s="14" t="s">
        <v>12</v>
      </c>
      <c r="D43" s="14" t="s">
        <v>470</v>
      </c>
      <c r="E43" s="14" t="s">
        <v>471</v>
      </c>
      <c r="F43" s="14" t="s">
        <v>472</v>
      </c>
      <c r="G43" s="14" t="s">
        <v>199</v>
      </c>
      <c r="H43" s="14"/>
      <c r="I43" s="30"/>
      <c r="J43" s="30"/>
      <c r="K43" s="30"/>
      <c r="L43" s="22"/>
    </row>
    <row r="44" spans="2:12" x14ac:dyDescent="0.35">
      <c r="B44" s="21">
        <v>14.1</v>
      </c>
      <c r="C44" s="14" t="s">
        <v>12</v>
      </c>
      <c r="D44" s="14" t="s">
        <v>470</v>
      </c>
      <c r="E44" s="14" t="s">
        <v>471</v>
      </c>
      <c r="F44" s="14" t="s">
        <v>473</v>
      </c>
      <c r="G44" s="14" t="s">
        <v>199</v>
      </c>
      <c r="H44" s="14"/>
      <c r="I44" s="30"/>
      <c r="J44" s="30"/>
      <c r="K44" s="30"/>
      <c r="L44" s="22"/>
    </row>
    <row r="45" spans="2:12" x14ac:dyDescent="0.35">
      <c r="B45" s="21">
        <v>14.2</v>
      </c>
      <c r="C45" s="14" t="s">
        <v>12</v>
      </c>
      <c r="D45" s="14" t="s">
        <v>470</v>
      </c>
      <c r="E45" s="14" t="s">
        <v>471</v>
      </c>
      <c r="F45" s="14" t="s">
        <v>474</v>
      </c>
      <c r="G45" s="14" t="s">
        <v>199</v>
      </c>
      <c r="H45" s="14"/>
      <c r="I45" s="30"/>
      <c r="J45" s="30"/>
      <c r="K45" s="30"/>
      <c r="L45" s="22"/>
    </row>
    <row r="46" spans="2:12" x14ac:dyDescent="0.35">
      <c r="B46" s="21">
        <v>15</v>
      </c>
      <c r="C46" s="14" t="s">
        <v>12</v>
      </c>
      <c r="D46" s="14" t="s">
        <v>470</v>
      </c>
      <c r="E46" s="14" t="s">
        <v>475</v>
      </c>
      <c r="F46" s="14" t="s">
        <v>476</v>
      </c>
      <c r="G46" s="14" t="s">
        <v>199</v>
      </c>
      <c r="H46" s="14"/>
      <c r="I46" s="30"/>
      <c r="J46" s="30"/>
      <c r="K46" s="30"/>
      <c r="L46" s="22"/>
    </row>
    <row r="47" spans="2:12" x14ac:dyDescent="0.35">
      <c r="B47" s="21">
        <v>15.1</v>
      </c>
      <c r="C47" s="14" t="s">
        <v>12</v>
      </c>
      <c r="D47" s="14" t="s">
        <v>470</v>
      </c>
      <c r="E47" s="14" t="s">
        <v>475</v>
      </c>
      <c r="F47" s="14" t="s">
        <v>477</v>
      </c>
      <c r="G47" s="14" t="s">
        <v>199</v>
      </c>
      <c r="H47" s="14"/>
      <c r="I47" s="30"/>
      <c r="J47" s="30"/>
      <c r="K47" s="30"/>
      <c r="L47" s="22"/>
    </row>
    <row r="48" spans="2:12" x14ac:dyDescent="0.35">
      <c r="B48" s="21">
        <v>15.2</v>
      </c>
      <c r="C48" s="14" t="s">
        <v>12</v>
      </c>
      <c r="D48" s="14" t="s">
        <v>470</v>
      </c>
      <c r="E48" s="14" t="s">
        <v>475</v>
      </c>
      <c r="F48" s="14" t="s">
        <v>478</v>
      </c>
      <c r="G48" s="14" t="s">
        <v>199</v>
      </c>
      <c r="H48" s="14"/>
      <c r="I48" s="30"/>
      <c r="J48" s="30"/>
      <c r="K48" s="30"/>
      <c r="L48" s="22"/>
    </row>
    <row r="49" spans="2:12" x14ac:dyDescent="0.35">
      <c r="B49" s="21">
        <v>15.3</v>
      </c>
      <c r="C49" s="14" t="s">
        <v>12</v>
      </c>
      <c r="D49" s="14" t="s">
        <v>470</v>
      </c>
      <c r="E49" s="14" t="s">
        <v>479</v>
      </c>
      <c r="F49" s="14" t="s">
        <v>480</v>
      </c>
      <c r="G49" s="14" t="s">
        <v>83</v>
      </c>
      <c r="H49" s="14"/>
      <c r="I49" s="30"/>
      <c r="J49" s="30"/>
      <c r="K49" s="30"/>
      <c r="L49" s="22"/>
    </row>
    <row r="50" spans="2:12" x14ac:dyDescent="0.35">
      <c r="B50" s="21">
        <v>15.4</v>
      </c>
      <c r="C50" s="14" t="s">
        <v>12</v>
      </c>
      <c r="D50" s="14" t="s">
        <v>470</v>
      </c>
      <c r="E50" s="14" t="s">
        <v>479</v>
      </c>
      <c r="F50" s="14" t="s">
        <v>481</v>
      </c>
      <c r="G50" s="14" t="s">
        <v>83</v>
      </c>
      <c r="H50" s="14"/>
      <c r="I50" s="30"/>
      <c r="J50" s="30"/>
      <c r="K50" s="30"/>
      <c r="L50" s="22"/>
    </row>
    <row r="51" spans="2:12" x14ac:dyDescent="0.35">
      <c r="B51" s="21">
        <v>16</v>
      </c>
      <c r="C51" s="14" t="s">
        <v>12</v>
      </c>
      <c r="D51" s="14" t="s">
        <v>482</v>
      </c>
      <c r="E51" s="14" t="s">
        <v>483</v>
      </c>
      <c r="F51" s="14" t="s">
        <v>484</v>
      </c>
      <c r="G51" s="14" t="s">
        <v>221</v>
      </c>
      <c r="H51" s="14"/>
      <c r="I51" s="30"/>
      <c r="J51" s="30"/>
      <c r="K51" s="30"/>
      <c r="L51" s="22"/>
    </row>
    <row r="52" spans="2:12" x14ac:dyDescent="0.35">
      <c r="B52" s="21">
        <v>17</v>
      </c>
      <c r="C52" s="14" t="s">
        <v>12</v>
      </c>
      <c r="D52" s="14" t="s">
        <v>482</v>
      </c>
      <c r="E52" s="14" t="s">
        <v>485</v>
      </c>
      <c r="F52" s="14" t="s">
        <v>486</v>
      </c>
      <c r="G52" s="14" t="s">
        <v>225</v>
      </c>
      <c r="H52" s="14"/>
      <c r="I52" s="30"/>
      <c r="J52" s="30"/>
      <c r="K52" s="30"/>
      <c r="L52" s="22"/>
    </row>
    <row r="53" spans="2:12" x14ac:dyDescent="0.35">
      <c r="B53" s="21">
        <v>18</v>
      </c>
      <c r="C53" s="14" t="s">
        <v>12</v>
      </c>
      <c r="D53" s="14" t="s">
        <v>482</v>
      </c>
      <c r="E53" s="14" t="s">
        <v>487</v>
      </c>
      <c r="F53" s="14" t="s">
        <v>488</v>
      </c>
      <c r="G53" s="14" t="s">
        <v>229</v>
      </c>
      <c r="H53" s="14"/>
      <c r="I53" s="30"/>
      <c r="J53" s="30"/>
      <c r="K53" s="30"/>
      <c r="L53" s="22"/>
    </row>
    <row r="54" spans="2:12" x14ac:dyDescent="0.35">
      <c r="B54" s="21">
        <v>18.100000000000001</v>
      </c>
      <c r="C54" s="14" t="s">
        <v>12</v>
      </c>
      <c r="D54" s="14" t="s">
        <v>482</v>
      </c>
      <c r="E54" s="14" t="s">
        <v>487</v>
      </c>
      <c r="F54" s="14" t="s">
        <v>489</v>
      </c>
      <c r="G54" s="14" t="s">
        <v>232</v>
      </c>
      <c r="H54" s="14"/>
      <c r="I54" s="30"/>
      <c r="J54" s="30"/>
      <c r="K54" s="30"/>
      <c r="L54" s="22"/>
    </row>
    <row r="55" spans="2:12" x14ac:dyDescent="0.35">
      <c r="B55" s="21">
        <v>18.2</v>
      </c>
      <c r="C55" s="14" t="s">
        <v>12</v>
      </c>
      <c r="D55" s="14" t="s">
        <v>482</v>
      </c>
      <c r="E55" s="14" t="s">
        <v>487</v>
      </c>
      <c r="F55" s="14" t="s">
        <v>490</v>
      </c>
      <c r="G55" s="14" t="s">
        <v>83</v>
      </c>
      <c r="H55" s="14"/>
      <c r="I55" s="30"/>
      <c r="J55" s="30"/>
      <c r="K55" s="30"/>
      <c r="L55" s="22"/>
    </row>
    <row r="56" spans="2:12" x14ac:dyDescent="0.35">
      <c r="B56" s="21">
        <v>19</v>
      </c>
      <c r="C56" s="14" t="s">
        <v>12</v>
      </c>
      <c r="D56" s="14" t="s">
        <v>482</v>
      </c>
      <c r="E56" s="14" t="s">
        <v>491</v>
      </c>
      <c r="F56" s="14" t="s">
        <v>492</v>
      </c>
      <c r="G56" s="14" t="s">
        <v>83</v>
      </c>
      <c r="H56" s="14"/>
      <c r="I56" s="30"/>
      <c r="J56" s="30"/>
      <c r="K56" s="30"/>
      <c r="L56" s="22"/>
    </row>
    <row r="57" spans="2:12" x14ac:dyDescent="0.35">
      <c r="B57" s="21">
        <v>20</v>
      </c>
      <c r="C57" s="14" t="s">
        <v>12</v>
      </c>
      <c r="D57" s="14" t="s">
        <v>482</v>
      </c>
      <c r="E57" s="14" t="s">
        <v>493</v>
      </c>
      <c r="F57" s="14" t="s">
        <v>494</v>
      </c>
      <c r="G57" s="14" t="s">
        <v>83</v>
      </c>
      <c r="H57" s="14"/>
      <c r="I57" s="30"/>
      <c r="J57" s="30"/>
      <c r="K57" s="30"/>
      <c r="L57" s="22"/>
    </row>
    <row r="58" spans="2:12" x14ac:dyDescent="0.35">
      <c r="B58" s="21">
        <v>21</v>
      </c>
      <c r="C58" s="14" t="s">
        <v>12</v>
      </c>
      <c r="D58" s="14" t="s">
        <v>495</v>
      </c>
      <c r="E58" s="14" t="s">
        <v>496</v>
      </c>
      <c r="F58" s="14" t="s">
        <v>497</v>
      </c>
      <c r="G58" s="14" t="s">
        <v>83</v>
      </c>
      <c r="H58" s="14"/>
      <c r="I58" s="30"/>
      <c r="J58" s="30"/>
      <c r="K58" s="30"/>
      <c r="L58" s="22"/>
    </row>
    <row r="59" spans="2:12" x14ac:dyDescent="0.35">
      <c r="B59" s="21">
        <v>21.1</v>
      </c>
      <c r="C59" s="14" t="s">
        <v>12</v>
      </c>
      <c r="D59" s="14" t="s">
        <v>495</v>
      </c>
      <c r="E59" s="14" t="s">
        <v>496</v>
      </c>
      <c r="F59" s="14" t="s">
        <v>498</v>
      </c>
      <c r="G59" s="14" t="s">
        <v>247</v>
      </c>
      <c r="H59" s="14"/>
      <c r="I59" s="30"/>
      <c r="J59" s="30"/>
      <c r="K59" s="30"/>
      <c r="L59" s="22"/>
    </row>
    <row r="60" spans="2:12" x14ac:dyDescent="0.35">
      <c r="B60" s="21">
        <v>22</v>
      </c>
      <c r="C60" s="14" t="s">
        <v>12</v>
      </c>
      <c r="D60" s="14" t="s">
        <v>495</v>
      </c>
      <c r="E60" s="14" t="s">
        <v>499</v>
      </c>
      <c r="F60" s="14" t="s">
        <v>500</v>
      </c>
      <c r="G60" s="14" t="s">
        <v>83</v>
      </c>
      <c r="H60" s="14"/>
      <c r="I60" s="30"/>
      <c r="J60" s="30"/>
      <c r="K60" s="30"/>
      <c r="L60" s="22"/>
    </row>
    <row r="61" spans="2:12" x14ac:dyDescent="0.35">
      <c r="B61" s="21">
        <v>23</v>
      </c>
      <c r="C61" s="14" t="s">
        <v>12</v>
      </c>
      <c r="D61" s="14" t="s">
        <v>495</v>
      </c>
      <c r="E61" s="14" t="s">
        <v>501</v>
      </c>
      <c r="F61" s="14" t="s">
        <v>502</v>
      </c>
      <c r="G61" s="14" t="s">
        <v>83</v>
      </c>
      <c r="H61" s="14"/>
      <c r="I61" s="30"/>
      <c r="J61" s="30"/>
      <c r="K61" s="30"/>
      <c r="L61" s="22"/>
    </row>
    <row r="62" spans="2:12" x14ac:dyDescent="0.35">
      <c r="B62" s="21">
        <v>24</v>
      </c>
      <c r="C62" s="14" t="s">
        <v>12</v>
      </c>
      <c r="D62" s="14" t="s">
        <v>495</v>
      </c>
      <c r="E62" s="14" t="s">
        <v>503</v>
      </c>
      <c r="F62" s="14" t="s">
        <v>504</v>
      </c>
      <c r="G62" s="14" t="s">
        <v>83</v>
      </c>
      <c r="H62" s="14"/>
      <c r="I62" s="30"/>
      <c r="J62" s="30"/>
      <c r="K62" s="30"/>
      <c r="L62" s="22"/>
    </row>
    <row r="63" spans="2:12" x14ac:dyDescent="0.35">
      <c r="B63" s="21">
        <v>25</v>
      </c>
      <c r="C63" s="14" t="s">
        <v>12</v>
      </c>
      <c r="D63" s="14" t="s">
        <v>505</v>
      </c>
      <c r="E63" s="14" t="s">
        <v>506</v>
      </c>
      <c r="F63" s="14" t="s">
        <v>507</v>
      </c>
      <c r="G63" s="14" t="s">
        <v>259</v>
      </c>
      <c r="H63" s="14"/>
      <c r="I63" s="30"/>
      <c r="J63" s="30"/>
      <c r="K63" s="30"/>
      <c r="L63" s="22"/>
    </row>
    <row r="64" spans="2:12" x14ac:dyDescent="0.35">
      <c r="B64" s="21">
        <v>25.1</v>
      </c>
      <c r="C64" s="14" t="s">
        <v>12</v>
      </c>
      <c r="D64" s="14" t="s">
        <v>505</v>
      </c>
      <c r="E64" s="14" t="s">
        <v>506</v>
      </c>
      <c r="F64" s="14" t="s">
        <v>508</v>
      </c>
      <c r="G64" s="14" t="s">
        <v>264</v>
      </c>
      <c r="H64" s="14"/>
      <c r="I64" s="30"/>
      <c r="J64" s="30"/>
      <c r="K64" s="30"/>
      <c r="L64" s="22"/>
    </row>
    <row r="65" spans="2:12" x14ac:dyDescent="0.35">
      <c r="B65" s="21">
        <v>25.2</v>
      </c>
      <c r="C65" s="14" t="s">
        <v>12</v>
      </c>
      <c r="D65" s="14" t="s">
        <v>505</v>
      </c>
      <c r="E65" s="14" t="s">
        <v>506</v>
      </c>
      <c r="F65" s="14" t="s">
        <v>509</v>
      </c>
      <c r="G65" s="14" t="s">
        <v>267</v>
      </c>
      <c r="H65" s="14"/>
      <c r="I65" s="30"/>
      <c r="J65" s="30"/>
      <c r="K65" s="30"/>
      <c r="L65" s="22"/>
    </row>
    <row r="66" spans="2:12" x14ac:dyDescent="0.35">
      <c r="B66" s="21">
        <v>25.3</v>
      </c>
      <c r="C66" s="14" t="s">
        <v>12</v>
      </c>
      <c r="D66" s="14" t="s">
        <v>505</v>
      </c>
      <c r="E66" s="14" t="s">
        <v>506</v>
      </c>
      <c r="F66" s="14" t="s">
        <v>510</v>
      </c>
      <c r="G66" s="14" t="s">
        <v>83</v>
      </c>
      <c r="H66" s="14"/>
      <c r="I66" s="30"/>
      <c r="J66" s="30"/>
      <c r="K66" s="30"/>
      <c r="L66" s="22"/>
    </row>
    <row r="67" spans="2:12" x14ac:dyDescent="0.35">
      <c r="B67" s="21">
        <v>26</v>
      </c>
      <c r="C67" s="14" t="s">
        <v>12</v>
      </c>
      <c r="D67" s="14" t="s">
        <v>505</v>
      </c>
      <c r="E67" s="14" t="s">
        <v>511</v>
      </c>
      <c r="F67" s="14" t="s">
        <v>512</v>
      </c>
      <c r="G67" s="14" t="s">
        <v>83</v>
      </c>
      <c r="H67" s="14"/>
      <c r="I67" s="30"/>
      <c r="J67" s="30"/>
      <c r="K67" s="30"/>
      <c r="L67" s="22"/>
    </row>
    <row r="68" spans="2:12" x14ac:dyDescent="0.35">
      <c r="B68" s="21">
        <v>26.1</v>
      </c>
      <c r="C68" s="14" t="s">
        <v>12</v>
      </c>
      <c r="D68" s="14" t="s">
        <v>505</v>
      </c>
      <c r="E68" s="14" t="s">
        <v>511</v>
      </c>
      <c r="F68" s="14" t="s">
        <v>513</v>
      </c>
      <c r="G68" s="14" t="s">
        <v>275</v>
      </c>
      <c r="H68" s="14"/>
      <c r="I68" s="30"/>
      <c r="J68" s="30"/>
      <c r="K68" s="30"/>
      <c r="L68" s="22"/>
    </row>
    <row r="69" spans="2:12" x14ac:dyDescent="0.35">
      <c r="B69" s="21">
        <v>27</v>
      </c>
      <c r="C69" s="14" t="s">
        <v>12</v>
      </c>
      <c r="D69" s="14" t="s">
        <v>505</v>
      </c>
      <c r="E69" s="14" t="s">
        <v>514</v>
      </c>
      <c r="F69" s="14" t="s">
        <v>515</v>
      </c>
      <c r="G69" s="14" t="s">
        <v>83</v>
      </c>
      <c r="H69" s="14"/>
      <c r="I69" s="30"/>
      <c r="J69" s="30"/>
      <c r="K69" s="30"/>
      <c r="L69" s="22"/>
    </row>
    <row r="70" spans="2:12" x14ac:dyDescent="0.35">
      <c r="B70" s="21">
        <v>27.1</v>
      </c>
      <c r="C70" s="14" t="s">
        <v>12</v>
      </c>
      <c r="D70" s="14" t="s">
        <v>505</v>
      </c>
      <c r="E70" s="14" t="s">
        <v>514</v>
      </c>
      <c r="F70" s="14" t="s">
        <v>516</v>
      </c>
      <c r="G70" s="14" t="s">
        <v>83</v>
      </c>
      <c r="H70" s="14"/>
      <c r="I70" s="30"/>
      <c r="J70" s="30"/>
      <c r="K70" s="30"/>
      <c r="L70" s="22"/>
    </row>
    <row r="71" spans="2:12" x14ac:dyDescent="0.35">
      <c r="B71" s="21">
        <v>27.2</v>
      </c>
      <c r="C71" s="14" t="s">
        <v>12</v>
      </c>
      <c r="D71" s="14" t="s">
        <v>505</v>
      </c>
      <c r="E71" s="14" t="s">
        <v>514</v>
      </c>
      <c r="F71" s="14" t="s">
        <v>517</v>
      </c>
      <c r="G71" s="14" t="s">
        <v>83</v>
      </c>
      <c r="H71" s="14"/>
      <c r="I71" s="30"/>
      <c r="J71" s="30"/>
      <c r="K71" s="30"/>
      <c r="L71" s="22"/>
    </row>
    <row r="72" spans="2:12" x14ac:dyDescent="0.35">
      <c r="B72" s="21">
        <v>28</v>
      </c>
      <c r="C72" s="14" t="s">
        <v>12</v>
      </c>
      <c r="D72" s="14" t="s">
        <v>505</v>
      </c>
      <c r="E72" s="14" t="s">
        <v>518</v>
      </c>
      <c r="F72" s="14" t="s">
        <v>519</v>
      </c>
      <c r="G72" s="14" t="s">
        <v>83</v>
      </c>
      <c r="H72" s="14"/>
      <c r="I72" s="30"/>
      <c r="J72" s="30"/>
      <c r="K72" s="30"/>
      <c r="L72" s="22"/>
    </row>
    <row r="73" spans="2:12" x14ac:dyDescent="0.35">
      <c r="B73" s="21">
        <v>28.1</v>
      </c>
      <c r="C73" s="14" t="s">
        <v>12</v>
      </c>
      <c r="D73" s="14" t="s">
        <v>505</v>
      </c>
      <c r="E73" s="14" t="s">
        <v>518</v>
      </c>
      <c r="F73" s="14" t="s">
        <v>520</v>
      </c>
      <c r="G73" s="14" t="s">
        <v>285</v>
      </c>
      <c r="H73" s="14"/>
      <c r="I73" s="30"/>
      <c r="J73" s="30"/>
      <c r="K73" s="30"/>
      <c r="L73" s="22"/>
    </row>
    <row r="74" spans="2:12" x14ac:dyDescent="0.35">
      <c r="B74" s="21">
        <v>28.2</v>
      </c>
      <c r="C74" s="14" t="s">
        <v>12</v>
      </c>
      <c r="D74" s="14" t="s">
        <v>505</v>
      </c>
      <c r="E74" s="14" t="s">
        <v>518</v>
      </c>
      <c r="F74" s="14" t="s">
        <v>521</v>
      </c>
      <c r="G74" s="14" t="s">
        <v>188</v>
      </c>
      <c r="H74" s="14"/>
      <c r="I74" s="30"/>
      <c r="J74" s="30"/>
      <c r="K74" s="30"/>
      <c r="L74" s="22"/>
    </row>
    <row r="75" spans="2:12" x14ac:dyDescent="0.35">
      <c r="B75" s="21">
        <v>29</v>
      </c>
      <c r="C75" s="14" t="s">
        <v>12</v>
      </c>
      <c r="D75" s="14" t="s">
        <v>522</v>
      </c>
      <c r="E75" s="14" t="s">
        <v>523</v>
      </c>
      <c r="F75" s="14" t="s">
        <v>524</v>
      </c>
      <c r="G75" s="14" t="s">
        <v>294</v>
      </c>
      <c r="H75" s="14"/>
      <c r="I75" s="30"/>
      <c r="J75" s="30"/>
      <c r="K75" s="30"/>
      <c r="L75" s="22"/>
    </row>
    <row r="76" spans="2:12" x14ac:dyDescent="0.35">
      <c r="B76" s="21">
        <v>29.1</v>
      </c>
      <c r="C76" s="14" t="s">
        <v>12</v>
      </c>
      <c r="D76" s="14" t="s">
        <v>522</v>
      </c>
      <c r="E76" s="14" t="s">
        <v>523</v>
      </c>
      <c r="F76" s="14" t="s">
        <v>525</v>
      </c>
      <c r="G76" s="14" t="s">
        <v>297</v>
      </c>
      <c r="H76" s="14"/>
      <c r="I76" s="30"/>
      <c r="J76" s="30"/>
      <c r="K76" s="30"/>
      <c r="L76" s="22"/>
    </row>
    <row r="77" spans="2:12" x14ac:dyDescent="0.35">
      <c r="B77" s="21">
        <v>30</v>
      </c>
      <c r="C77" s="14" t="s">
        <v>12</v>
      </c>
      <c r="D77" s="14" t="s">
        <v>522</v>
      </c>
      <c r="E77" s="14" t="s">
        <v>526</v>
      </c>
      <c r="F77" s="14" t="s">
        <v>527</v>
      </c>
      <c r="G77" s="14" t="s">
        <v>83</v>
      </c>
      <c r="H77" s="14"/>
      <c r="I77" s="30"/>
      <c r="J77" s="30"/>
      <c r="K77" s="30"/>
      <c r="L77" s="22"/>
    </row>
    <row r="78" spans="2:12" x14ac:dyDescent="0.35">
      <c r="B78" s="21">
        <v>31</v>
      </c>
      <c r="C78" s="14" t="s">
        <v>12</v>
      </c>
      <c r="D78" s="14" t="s">
        <v>522</v>
      </c>
      <c r="E78" s="14" t="s">
        <v>528</v>
      </c>
      <c r="F78" s="14" t="s">
        <v>529</v>
      </c>
      <c r="G78" s="14" t="s">
        <v>83</v>
      </c>
      <c r="H78" s="14"/>
      <c r="I78" s="30"/>
      <c r="J78" s="30"/>
      <c r="K78" s="30"/>
      <c r="L78" s="22"/>
    </row>
    <row r="79" spans="2:12" x14ac:dyDescent="0.35">
      <c r="B79" s="21">
        <v>31.1</v>
      </c>
      <c r="C79" s="14" t="s">
        <v>12</v>
      </c>
      <c r="D79" s="14" t="s">
        <v>522</v>
      </c>
      <c r="E79" s="14" t="s">
        <v>528</v>
      </c>
      <c r="F79" s="14" t="s">
        <v>530</v>
      </c>
      <c r="G79" s="14" t="s">
        <v>83</v>
      </c>
      <c r="H79" s="14"/>
      <c r="I79" s="30"/>
      <c r="J79" s="30"/>
      <c r="K79" s="30"/>
      <c r="L79" s="22"/>
    </row>
    <row r="80" spans="2:12" x14ac:dyDescent="0.35">
      <c r="B80" s="21">
        <v>31.2</v>
      </c>
      <c r="C80" s="14" t="s">
        <v>12</v>
      </c>
      <c r="D80" s="14" t="s">
        <v>522</v>
      </c>
      <c r="E80" s="14" t="s">
        <v>528</v>
      </c>
      <c r="F80" s="14" t="s">
        <v>531</v>
      </c>
      <c r="G80" s="14" t="s">
        <v>83</v>
      </c>
      <c r="H80" s="14"/>
      <c r="I80" s="30"/>
      <c r="J80" s="30"/>
      <c r="K80" s="30"/>
      <c r="L80" s="22"/>
    </row>
    <row r="81" spans="2:12" x14ac:dyDescent="0.35">
      <c r="B81" s="21">
        <v>31.3</v>
      </c>
      <c r="C81" s="14" t="s">
        <v>12</v>
      </c>
      <c r="D81" s="14" t="s">
        <v>522</v>
      </c>
      <c r="E81" s="14" t="s">
        <v>528</v>
      </c>
      <c r="F81" s="14" t="s">
        <v>532</v>
      </c>
      <c r="G81" s="14" t="s">
        <v>83</v>
      </c>
      <c r="H81" s="14"/>
      <c r="I81" s="30"/>
      <c r="J81" s="30"/>
      <c r="K81" s="30"/>
      <c r="L81" s="22"/>
    </row>
    <row r="82" spans="2:12" x14ac:dyDescent="0.35">
      <c r="B82" s="21">
        <v>32</v>
      </c>
      <c r="C82" s="14" t="s">
        <v>12</v>
      </c>
      <c r="D82" s="14" t="s">
        <v>522</v>
      </c>
      <c r="E82" s="14" t="s">
        <v>533</v>
      </c>
      <c r="F82" s="14" t="s">
        <v>534</v>
      </c>
      <c r="G82" s="14" t="s">
        <v>141</v>
      </c>
      <c r="H82" s="14"/>
      <c r="I82" s="30"/>
      <c r="J82" s="30"/>
      <c r="K82" s="30"/>
      <c r="L82" s="22"/>
    </row>
    <row r="83" spans="2:12" x14ac:dyDescent="0.35">
      <c r="B83" s="21">
        <v>33</v>
      </c>
      <c r="C83" s="14" t="s">
        <v>12</v>
      </c>
      <c r="D83" s="14" t="s">
        <v>535</v>
      </c>
      <c r="E83" s="14" t="s">
        <v>536</v>
      </c>
      <c r="F83" s="14" t="s">
        <v>537</v>
      </c>
      <c r="G83" s="14" t="s">
        <v>315</v>
      </c>
      <c r="H83" s="14"/>
      <c r="I83" s="30"/>
      <c r="J83" s="30"/>
      <c r="K83" s="30"/>
      <c r="L83" s="22"/>
    </row>
    <row r="84" spans="2:12" x14ac:dyDescent="0.35">
      <c r="B84" s="21">
        <v>33.1</v>
      </c>
      <c r="C84" s="14" t="s">
        <v>12</v>
      </c>
      <c r="D84" s="14" t="s">
        <v>535</v>
      </c>
      <c r="E84" s="14" t="s">
        <v>536</v>
      </c>
      <c r="F84" s="14" t="s">
        <v>538</v>
      </c>
      <c r="G84" s="14" t="s">
        <v>166</v>
      </c>
      <c r="H84" s="14"/>
      <c r="I84" s="30"/>
      <c r="J84" s="30"/>
      <c r="K84" s="30"/>
      <c r="L84" s="22"/>
    </row>
    <row r="85" spans="2:12" x14ac:dyDescent="0.35">
      <c r="B85" s="21">
        <v>33.200000000000003</v>
      </c>
      <c r="C85" s="14" t="s">
        <v>12</v>
      </c>
      <c r="D85" s="14" t="s">
        <v>535</v>
      </c>
      <c r="E85" s="14" t="s">
        <v>536</v>
      </c>
      <c r="F85" s="14" t="s">
        <v>539</v>
      </c>
      <c r="G85" s="14" t="s">
        <v>319</v>
      </c>
      <c r="H85" s="14"/>
      <c r="I85" s="30"/>
      <c r="J85" s="30"/>
      <c r="K85" s="30"/>
      <c r="L85" s="22"/>
    </row>
    <row r="86" spans="2:12" x14ac:dyDescent="0.35">
      <c r="B86" s="21">
        <v>33.299999999999997</v>
      </c>
      <c r="C86" s="14" t="s">
        <v>12</v>
      </c>
      <c r="D86" s="14" t="s">
        <v>535</v>
      </c>
      <c r="E86" s="14" t="s">
        <v>536</v>
      </c>
      <c r="F86" s="14" t="s">
        <v>540</v>
      </c>
      <c r="G86" s="14" t="s">
        <v>83</v>
      </c>
      <c r="H86" s="14"/>
      <c r="I86" s="30"/>
      <c r="J86" s="30"/>
      <c r="K86" s="30"/>
      <c r="L86" s="22"/>
    </row>
    <row r="87" spans="2:12" x14ac:dyDescent="0.35">
      <c r="B87" s="21">
        <v>34</v>
      </c>
      <c r="C87" s="14" t="s">
        <v>12</v>
      </c>
      <c r="D87" s="14" t="s">
        <v>535</v>
      </c>
      <c r="E87" s="14" t="s">
        <v>541</v>
      </c>
      <c r="F87" s="14" t="s">
        <v>542</v>
      </c>
      <c r="G87" s="14" t="s">
        <v>83</v>
      </c>
      <c r="H87" s="14"/>
      <c r="I87" s="30"/>
      <c r="J87" s="30"/>
      <c r="K87" s="30"/>
      <c r="L87" s="22"/>
    </row>
    <row r="88" spans="2:12" x14ac:dyDescent="0.35">
      <c r="B88" s="21">
        <v>34.1</v>
      </c>
      <c r="C88" s="14" t="s">
        <v>12</v>
      </c>
      <c r="D88" s="14" t="s">
        <v>535</v>
      </c>
      <c r="E88" s="14" t="s">
        <v>541</v>
      </c>
      <c r="F88" s="14" t="s">
        <v>543</v>
      </c>
      <c r="G88" s="14" t="s">
        <v>83</v>
      </c>
      <c r="H88" s="14"/>
      <c r="I88" s="30"/>
      <c r="J88" s="30"/>
      <c r="K88" s="30"/>
      <c r="L88" s="22"/>
    </row>
    <row r="89" spans="2:12" x14ac:dyDescent="0.35">
      <c r="B89" s="21">
        <v>35</v>
      </c>
      <c r="C89" s="14" t="s">
        <v>12</v>
      </c>
      <c r="D89" s="14" t="s">
        <v>535</v>
      </c>
      <c r="E89" s="14" t="s">
        <v>544</v>
      </c>
      <c r="F89" s="14" t="s">
        <v>545</v>
      </c>
      <c r="G89" s="14" t="s">
        <v>83</v>
      </c>
      <c r="H89" s="14"/>
      <c r="I89" s="30"/>
      <c r="J89" s="30"/>
      <c r="K89" s="30"/>
      <c r="L89" s="22"/>
    </row>
    <row r="90" spans="2:12" x14ac:dyDescent="0.35">
      <c r="B90" s="21">
        <v>35.1</v>
      </c>
      <c r="C90" s="14" t="s">
        <v>12</v>
      </c>
      <c r="D90" s="14" t="s">
        <v>535</v>
      </c>
      <c r="E90" s="14" t="s">
        <v>544</v>
      </c>
      <c r="F90" s="14" t="s">
        <v>546</v>
      </c>
      <c r="G90" s="14" t="s">
        <v>83</v>
      </c>
      <c r="H90" s="14"/>
      <c r="I90" s="30"/>
      <c r="J90" s="30"/>
      <c r="K90" s="30"/>
      <c r="L90" s="22"/>
    </row>
    <row r="91" spans="2:12" x14ac:dyDescent="0.35">
      <c r="B91" s="21">
        <v>36</v>
      </c>
      <c r="C91" s="14" t="s">
        <v>14</v>
      </c>
      <c r="D91" s="14" t="s">
        <v>449</v>
      </c>
      <c r="E91" s="14" t="s">
        <v>547</v>
      </c>
      <c r="F91" s="14" t="s">
        <v>548</v>
      </c>
      <c r="G91" s="14"/>
      <c r="H91" s="14"/>
      <c r="I91" s="30"/>
      <c r="J91" s="30"/>
      <c r="K91" s="30"/>
      <c r="L91" s="22"/>
    </row>
    <row r="92" spans="2:12" x14ac:dyDescent="0.35">
      <c r="B92" s="21">
        <v>37</v>
      </c>
      <c r="C92" s="14" t="s">
        <v>14</v>
      </c>
      <c r="D92" s="14" t="s">
        <v>449</v>
      </c>
      <c r="E92" s="14" t="s">
        <v>549</v>
      </c>
      <c r="F92" s="14" t="s">
        <v>550</v>
      </c>
      <c r="G92" s="14"/>
      <c r="H92" s="14"/>
      <c r="I92" s="30"/>
      <c r="J92" s="30"/>
      <c r="K92" s="30"/>
      <c r="L92" s="22"/>
    </row>
    <row r="93" spans="2:12" x14ac:dyDescent="0.35">
      <c r="B93" s="21">
        <v>38</v>
      </c>
      <c r="C93" s="14" t="s">
        <v>14</v>
      </c>
      <c r="D93" s="14" t="s">
        <v>449</v>
      </c>
      <c r="E93" s="14" t="s">
        <v>549</v>
      </c>
      <c r="F93" s="14" t="s">
        <v>551</v>
      </c>
      <c r="G93" s="14"/>
      <c r="H93" s="14"/>
      <c r="I93" s="30"/>
      <c r="J93" s="30"/>
      <c r="K93" s="30"/>
      <c r="L93" s="22"/>
    </row>
    <row r="94" spans="2:12" x14ac:dyDescent="0.35">
      <c r="B94" s="21">
        <v>39</v>
      </c>
      <c r="C94" s="14" t="s">
        <v>14</v>
      </c>
      <c r="D94" s="14" t="s">
        <v>449</v>
      </c>
      <c r="E94" s="14" t="s">
        <v>552</v>
      </c>
      <c r="F94" s="14" t="s">
        <v>553</v>
      </c>
      <c r="G94" s="14"/>
      <c r="H94" s="14"/>
      <c r="I94" s="30"/>
      <c r="J94" s="30"/>
      <c r="K94" s="30"/>
      <c r="L94" s="22"/>
    </row>
    <row r="95" spans="2:12" x14ac:dyDescent="0.35">
      <c r="B95" s="21">
        <v>40</v>
      </c>
      <c r="C95" s="14" t="s">
        <v>14</v>
      </c>
      <c r="D95" s="14" t="s">
        <v>449</v>
      </c>
      <c r="E95" s="14" t="s">
        <v>467</v>
      </c>
      <c r="F95" s="14" t="s">
        <v>554</v>
      </c>
      <c r="G95" s="14"/>
      <c r="H95" s="14"/>
      <c r="I95" s="30"/>
      <c r="J95" s="30"/>
      <c r="K95" s="30"/>
      <c r="L95" s="22"/>
    </row>
    <row r="96" spans="2:12" x14ac:dyDescent="0.35">
      <c r="B96" s="21">
        <v>41</v>
      </c>
      <c r="C96" s="14" t="s">
        <v>14</v>
      </c>
      <c r="D96" s="14" t="s">
        <v>470</v>
      </c>
      <c r="E96" s="14" t="s">
        <v>555</v>
      </c>
      <c r="F96" s="14" t="s">
        <v>556</v>
      </c>
      <c r="G96" s="14"/>
      <c r="H96" s="14"/>
      <c r="I96" s="30"/>
      <c r="J96" s="30"/>
      <c r="K96" s="30"/>
      <c r="L96" s="22"/>
    </row>
    <row r="97" spans="2:12" x14ac:dyDescent="0.35">
      <c r="B97" s="21">
        <v>42</v>
      </c>
      <c r="C97" s="14" t="s">
        <v>14</v>
      </c>
      <c r="D97" s="14" t="s">
        <v>470</v>
      </c>
      <c r="E97" s="14" t="s">
        <v>555</v>
      </c>
      <c r="F97" s="14" t="s">
        <v>557</v>
      </c>
      <c r="G97" s="14"/>
      <c r="H97" s="14"/>
      <c r="I97" s="30"/>
      <c r="J97" s="30"/>
      <c r="K97" s="30"/>
      <c r="L97" s="22"/>
    </row>
    <row r="98" spans="2:12" x14ac:dyDescent="0.35">
      <c r="B98" s="21">
        <v>43</v>
      </c>
      <c r="C98" s="14" t="s">
        <v>14</v>
      </c>
      <c r="D98" s="14" t="s">
        <v>470</v>
      </c>
      <c r="E98" s="14" t="s">
        <v>555</v>
      </c>
      <c r="F98" s="14" t="s">
        <v>558</v>
      </c>
      <c r="G98" s="14"/>
      <c r="H98" s="14"/>
      <c r="I98" s="30"/>
      <c r="J98" s="30"/>
      <c r="K98" s="30"/>
      <c r="L98" s="22"/>
    </row>
    <row r="99" spans="2:12" x14ac:dyDescent="0.35">
      <c r="B99" s="21">
        <v>44</v>
      </c>
      <c r="C99" s="14" t="s">
        <v>14</v>
      </c>
      <c r="D99" s="14" t="s">
        <v>482</v>
      </c>
      <c r="E99" s="14" t="s">
        <v>559</v>
      </c>
      <c r="F99" s="14" t="s">
        <v>560</v>
      </c>
      <c r="G99" s="14"/>
      <c r="H99" s="14"/>
      <c r="I99" s="30"/>
      <c r="J99" s="30"/>
      <c r="K99" s="30"/>
      <c r="L99" s="22"/>
    </row>
    <row r="100" spans="2:12" x14ac:dyDescent="0.35">
      <c r="B100" s="21">
        <v>45</v>
      </c>
      <c r="C100" s="14" t="s">
        <v>14</v>
      </c>
      <c r="D100" s="14" t="s">
        <v>482</v>
      </c>
      <c r="E100" s="14" t="s">
        <v>559</v>
      </c>
      <c r="F100" s="14" t="s">
        <v>561</v>
      </c>
      <c r="G100" s="14"/>
      <c r="H100" s="14"/>
      <c r="I100" s="30"/>
      <c r="J100" s="30"/>
      <c r="K100" s="30"/>
      <c r="L100" s="22"/>
    </row>
    <row r="101" spans="2:12" x14ac:dyDescent="0.35">
      <c r="B101" s="21">
        <v>46</v>
      </c>
      <c r="C101" s="14" t="s">
        <v>14</v>
      </c>
      <c r="D101" s="14" t="s">
        <v>482</v>
      </c>
      <c r="E101" s="14" t="s">
        <v>562</v>
      </c>
      <c r="F101" s="14" t="s">
        <v>563</v>
      </c>
      <c r="G101" s="14"/>
      <c r="H101" s="14"/>
      <c r="I101" s="30"/>
      <c r="J101" s="30"/>
      <c r="K101" s="30"/>
      <c r="L101" s="22"/>
    </row>
    <row r="102" spans="2:12" x14ac:dyDescent="0.35">
      <c r="B102" s="21">
        <v>47</v>
      </c>
      <c r="C102" s="14" t="s">
        <v>14</v>
      </c>
      <c r="D102" s="14" t="s">
        <v>482</v>
      </c>
      <c r="E102" s="14" t="s">
        <v>493</v>
      </c>
      <c r="F102" s="14" t="s">
        <v>564</v>
      </c>
      <c r="G102" s="14"/>
      <c r="H102" s="14"/>
      <c r="I102" s="30"/>
      <c r="J102" s="30"/>
      <c r="K102" s="30"/>
      <c r="L102" s="22"/>
    </row>
    <row r="103" spans="2:12" x14ac:dyDescent="0.35">
      <c r="B103" s="21">
        <v>48</v>
      </c>
      <c r="C103" s="14" t="s">
        <v>14</v>
      </c>
      <c r="D103" s="14" t="s">
        <v>495</v>
      </c>
      <c r="E103" s="14" t="s">
        <v>565</v>
      </c>
      <c r="F103" s="14" t="s">
        <v>566</v>
      </c>
      <c r="G103" s="14"/>
      <c r="H103" s="14"/>
      <c r="I103" s="30"/>
      <c r="J103" s="30"/>
      <c r="K103" s="30"/>
      <c r="L103" s="22"/>
    </row>
    <row r="104" spans="2:12" x14ac:dyDescent="0.35">
      <c r="B104" s="21">
        <v>49</v>
      </c>
      <c r="C104" s="14" t="s">
        <v>14</v>
      </c>
      <c r="D104" s="14" t="s">
        <v>495</v>
      </c>
      <c r="E104" s="14" t="s">
        <v>567</v>
      </c>
      <c r="F104" s="14" t="s">
        <v>568</v>
      </c>
      <c r="G104" s="14"/>
      <c r="H104" s="14"/>
      <c r="I104" s="30"/>
      <c r="J104" s="30"/>
      <c r="K104" s="30"/>
      <c r="L104" s="22"/>
    </row>
    <row r="105" spans="2:12" x14ac:dyDescent="0.35">
      <c r="B105" s="21">
        <v>50</v>
      </c>
      <c r="C105" s="14" t="s">
        <v>14</v>
      </c>
      <c r="D105" s="14" t="s">
        <v>495</v>
      </c>
      <c r="E105" s="14" t="s">
        <v>567</v>
      </c>
      <c r="F105" s="14" t="s">
        <v>569</v>
      </c>
      <c r="G105" s="14"/>
      <c r="H105" s="14"/>
      <c r="I105" s="30"/>
      <c r="J105" s="30"/>
      <c r="K105" s="30"/>
      <c r="L105" s="22"/>
    </row>
    <row r="106" spans="2:12" x14ac:dyDescent="0.35">
      <c r="B106" s="21">
        <v>51</v>
      </c>
      <c r="C106" s="14" t="s">
        <v>14</v>
      </c>
      <c r="D106" s="14" t="s">
        <v>495</v>
      </c>
      <c r="E106" s="14" t="s">
        <v>567</v>
      </c>
      <c r="F106" s="14" t="s">
        <v>570</v>
      </c>
      <c r="G106" s="14"/>
      <c r="H106" s="14"/>
      <c r="I106" s="30"/>
      <c r="J106" s="30"/>
      <c r="K106" s="30"/>
      <c r="L106" s="22"/>
    </row>
    <row r="107" spans="2:12" x14ac:dyDescent="0.35">
      <c r="B107" s="21">
        <v>52</v>
      </c>
      <c r="C107" s="14" t="s">
        <v>14</v>
      </c>
      <c r="D107" s="14" t="s">
        <v>495</v>
      </c>
      <c r="E107" s="14" t="s">
        <v>571</v>
      </c>
      <c r="F107" s="14" t="s">
        <v>572</v>
      </c>
      <c r="G107" s="14"/>
      <c r="H107" s="14"/>
      <c r="I107" s="30"/>
      <c r="J107" s="30"/>
      <c r="K107" s="30"/>
      <c r="L107" s="22"/>
    </row>
    <row r="108" spans="2:12" x14ac:dyDescent="0.35">
      <c r="B108" s="21">
        <v>53</v>
      </c>
      <c r="C108" s="14" t="s">
        <v>14</v>
      </c>
      <c r="D108" s="14" t="s">
        <v>505</v>
      </c>
      <c r="E108" s="14" t="s">
        <v>506</v>
      </c>
      <c r="F108" s="14" t="s">
        <v>573</v>
      </c>
      <c r="G108" s="14"/>
      <c r="H108" s="14"/>
      <c r="I108" s="30"/>
      <c r="J108" s="30"/>
      <c r="K108" s="30"/>
      <c r="L108" s="22"/>
    </row>
    <row r="109" spans="2:12" x14ac:dyDescent="0.35">
      <c r="B109" s="21">
        <v>54</v>
      </c>
      <c r="C109" s="14" t="s">
        <v>14</v>
      </c>
      <c r="D109" s="14" t="s">
        <v>505</v>
      </c>
      <c r="E109" s="14" t="s">
        <v>506</v>
      </c>
      <c r="F109" s="14" t="s">
        <v>574</v>
      </c>
      <c r="G109" s="14"/>
      <c r="H109" s="14"/>
      <c r="I109" s="30"/>
      <c r="J109" s="30"/>
      <c r="K109" s="30"/>
      <c r="L109" s="22"/>
    </row>
    <row r="110" spans="2:12" x14ac:dyDescent="0.35">
      <c r="B110" s="21">
        <v>55</v>
      </c>
      <c r="C110" s="14" t="s">
        <v>14</v>
      </c>
      <c r="D110" s="14" t="s">
        <v>505</v>
      </c>
      <c r="E110" s="14" t="s">
        <v>511</v>
      </c>
      <c r="F110" s="14" t="s">
        <v>575</v>
      </c>
      <c r="G110" s="14"/>
      <c r="H110" s="14"/>
      <c r="I110" s="30"/>
      <c r="J110" s="30"/>
      <c r="K110" s="30"/>
      <c r="L110" s="22"/>
    </row>
    <row r="111" spans="2:12" x14ac:dyDescent="0.35">
      <c r="B111" s="21">
        <v>56</v>
      </c>
      <c r="C111" s="14" t="s">
        <v>14</v>
      </c>
      <c r="D111" s="14" t="s">
        <v>505</v>
      </c>
      <c r="E111" s="14" t="s">
        <v>514</v>
      </c>
      <c r="F111" s="14" t="s">
        <v>576</v>
      </c>
      <c r="G111" s="14"/>
      <c r="H111" s="14"/>
      <c r="I111" s="30"/>
      <c r="J111" s="30"/>
      <c r="K111" s="30"/>
      <c r="L111" s="22"/>
    </row>
    <row r="112" spans="2:12" x14ac:dyDescent="0.35">
      <c r="B112" s="21">
        <v>57</v>
      </c>
      <c r="C112" s="14" t="s">
        <v>14</v>
      </c>
      <c r="D112" s="14" t="s">
        <v>505</v>
      </c>
      <c r="E112" s="14" t="s">
        <v>514</v>
      </c>
      <c r="F112" s="14" t="s">
        <v>577</v>
      </c>
      <c r="G112" s="14"/>
      <c r="H112" s="14"/>
      <c r="I112" s="30"/>
      <c r="J112" s="30"/>
      <c r="K112" s="30"/>
      <c r="L112" s="22"/>
    </row>
    <row r="113" spans="2:12" x14ac:dyDescent="0.35">
      <c r="B113" s="21">
        <v>58</v>
      </c>
      <c r="C113" s="14" t="s">
        <v>14</v>
      </c>
      <c r="D113" s="14" t="s">
        <v>505</v>
      </c>
      <c r="E113" s="14" t="s">
        <v>514</v>
      </c>
      <c r="F113" s="14" t="s">
        <v>578</v>
      </c>
      <c r="G113" s="14"/>
      <c r="H113" s="14"/>
      <c r="I113" s="30"/>
      <c r="J113" s="30"/>
      <c r="K113" s="30"/>
      <c r="L113" s="22"/>
    </row>
    <row r="114" spans="2:12" x14ac:dyDescent="0.35">
      <c r="B114" s="21">
        <v>59</v>
      </c>
      <c r="C114" s="14" t="s">
        <v>14</v>
      </c>
      <c r="D114" s="14" t="s">
        <v>505</v>
      </c>
      <c r="E114" s="14" t="s">
        <v>579</v>
      </c>
      <c r="F114" s="14" t="s">
        <v>580</v>
      </c>
      <c r="G114" s="14"/>
      <c r="H114" s="14"/>
      <c r="I114" s="30"/>
      <c r="J114" s="30"/>
      <c r="K114" s="30"/>
      <c r="L114" s="22"/>
    </row>
    <row r="115" spans="2:12" x14ac:dyDescent="0.35">
      <c r="B115" s="21">
        <v>60</v>
      </c>
      <c r="C115" s="14" t="s">
        <v>14</v>
      </c>
      <c r="D115" s="14" t="s">
        <v>505</v>
      </c>
      <c r="E115" s="14" t="s">
        <v>581</v>
      </c>
      <c r="F115" s="14" t="s">
        <v>582</v>
      </c>
      <c r="G115" s="14"/>
      <c r="H115" s="14"/>
      <c r="I115" s="30"/>
      <c r="J115" s="30"/>
      <c r="K115" s="30"/>
      <c r="L115" s="22"/>
    </row>
    <row r="116" spans="2:12" x14ac:dyDescent="0.35">
      <c r="B116" s="21">
        <v>61</v>
      </c>
      <c r="C116" s="14" t="s">
        <v>14</v>
      </c>
      <c r="D116" s="14" t="s">
        <v>505</v>
      </c>
      <c r="E116" s="14" t="s">
        <v>581</v>
      </c>
      <c r="F116" s="14" t="s">
        <v>583</v>
      </c>
      <c r="G116" s="14"/>
      <c r="H116" s="14"/>
      <c r="I116" s="30"/>
      <c r="J116" s="30"/>
      <c r="K116" s="30"/>
      <c r="L116" s="22"/>
    </row>
    <row r="117" spans="2:12" x14ac:dyDescent="0.35">
      <c r="B117" s="21">
        <v>62</v>
      </c>
      <c r="C117" s="14" t="s">
        <v>14</v>
      </c>
      <c r="D117" s="14" t="s">
        <v>522</v>
      </c>
      <c r="E117" s="14" t="s">
        <v>523</v>
      </c>
      <c r="F117" s="14" t="s">
        <v>584</v>
      </c>
      <c r="G117" s="14"/>
      <c r="H117" s="14"/>
      <c r="I117" s="30"/>
      <c r="J117" s="30"/>
      <c r="K117" s="30"/>
      <c r="L117" s="22"/>
    </row>
    <row r="118" spans="2:12" x14ac:dyDescent="0.35">
      <c r="B118" s="21">
        <v>63</v>
      </c>
      <c r="C118" s="14" t="s">
        <v>14</v>
      </c>
      <c r="D118" s="14" t="s">
        <v>522</v>
      </c>
      <c r="E118" s="14" t="s">
        <v>526</v>
      </c>
      <c r="F118" s="14" t="s">
        <v>585</v>
      </c>
      <c r="G118" s="14"/>
      <c r="H118" s="14"/>
      <c r="I118" s="30"/>
      <c r="J118" s="30"/>
      <c r="K118" s="30"/>
      <c r="L118" s="22"/>
    </row>
    <row r="119" spans="2:12" x14ac:dyDescent="0.35">
      <c r="B119" s="21">
        <v>64</v>
      </c>
      <c r="C119" s="14" t="s">
        <v>14</v>
      </c>
      <c r="D119" s="14" t="s">
        <v>522</v>
      </c>
      <c r="E119" s="14" t="s">
        <v>526</v>
      </c>
      <c r="F119" s="14" t="s">
        <v>586</v>
      </c>
      <c r="G119" s="14"/>
      <c r="H119" s="14"/>
      <c r="I119" s="30"/>
      <c r="J119" s="30"/>
      <c r="K119" s="30"/>
      <c r="L119" s="22"/>
    </row>
    <row r="120" spans="2:12" x14ac:dyDescent="0.35">
      <c r="B120" s="21">
        <v>65</v>
      </c>
      <c r="C120" s="14" t="s">
        <v>14</v>
      </c>
      <c r="D120" s="14" t="s">
        <v>522</v>
      </c>
      <c r="E120" s="14" t="s">
        <v>528</v>
      </c>
      <c r="F120" s="14" t="s">
        <v>587</v>
      </c>
      <c r="G120" s="14"/>
      <c r="H120" s="14"/>
      <c r="I120" s="30"/>
      <c r="J120" s="30"/>
      <c r="K120" s="30"/>
      <c r="L120" s="22"/>
    </row>
    <row r="121" spans="2:12" x14ac:dyDescent="0.35">
      <c r="B121" s="21">
        <v>66</v>
      </c>
      <c r="C121" s="14" t="s">
        <v>14</v>
      </c>
      <c r="D121" s="14" t="s">
        <v>522</v>
      </c>
      <c r="E121" s="14" t="s">
        <v>528</v>
      </c>
      <c r="F121" s="14" t="s">
        <v>588</v>
      </c>
      <c r="G121" s="14"/>
      <c r="H121" s="14"/>
      <c r="I121" s="30"/>
      <c r="J121" s="30"/>
      <c r="K121" s="30"/>
      <c r="L121" s="22"/>
    </row>
    <row r="122" spans="2:12" x14ac:dyDescent="0.35">
      <c r="B122" s="21">
        <v>67</v>
      </c>
      <c r="C122" s="14" t="s">
        <v>14</v>
      </c>
      <c r="D122" s="14" t="s">
        <v>522</v>
      </c>
      <c r="E122" s="14" t="s">
        <v>589</v>
      </c>
      <c r="F122" s="14" t="s">
        <v>590</v>
      </c>
      <c r="G122" s="14"/>
      <c r="H122" s="14"/>
      <c r="I122" s="30"/>
      <c r="J122" s="30"/>
      <c r="K122" s="30"/>
      <c r="L122" s="22"/>
    </row>
    <row r="123" spans="2:12" x14ac:dyDescent="0.35">
      <c r="B123" s="21">
        <v>68</v>
      </c>
      <c r="C123" s="14" t="s">
        <v>14</v>
      </c>
      <c r="D123" s="14" t="s">
        <v>535</v>
      </c>
      <c r="E123" s="14" t="s">
        <v>591</v>
      </c>
      <c r="F123" s="14" t="s">
        <v>592</v>
      </c>
      <c r="G123" s="14"/>
      <c r="H123" s="14"/>
      <c r="I123" s="30"/>
      <c r="J123" s="30"/>
      <c r="K123" s="30"/>
      <c r="L123" s="22"/>
    </row>
    <row r="124" spans="2:12" x14ac:dyDescent="0.35">
      <c r="B124" s="21">
        <v>69</v>
      </c>
      <c r="C124" s="14" t="s">
        <v>14</v>
      </c>
      <c r="D124" s="14" t="s">
        <v>535</v>
      </c>
      <c r="E124" s="14" t="s">
        <v>591</v>
      </c>
      <c r="F124" s="14" t="s">
        <v>593</v>
      </c>
      <c r="G124" s="14"/>
      <c r="H124" s="14"/>
      <c r="I124" s="30"/>
      <c r="J124" s="30"/>
      <c r="K124" s="30"/>
      <c r="L124" s="22"/>
    </row>
    <row r="125" spans="2:12" ht="15" thickBot="1" x14ac:dyDescent="0.4">
      <c r="B125" s="23">
        <v>70</v>
      </c>
      <c r="C125" s="24" t="s">
        <v>14</v>
      </c>
      <c r="D125" s="24" t="s">
        <v>535</v>
      </c>
      <c r="E125" s="24" t="s">
        <v>544</v>
      </c>
      <c r="F125" s="24" t="s">
        <v>594</v>
      </c>
      <c r="G125" s="24"/>
      <c r="H125" s="24"/>
      <c r="I125" s="31"/>
      <c r="J125" s="31"/>
      <c r="K125" s="31"/>
      <c r="L125" s="25"/>
    </row>
  </sheetData>
  <dataValidations count="1">
    <dataValidation type="list" allowBlank="1" showInputMessage="1" showErrorMessage="1" sqref="E5" xr:uid="{00000000-0002-0000-0500-000000000000}">
      <formula1>INDIRECT($D5)</formula1>
    </dataValidation>
  </dataValidations>
  <pageMargins left="0.7" right="0.7" top="0.75" bottom="0.75" header="0.3" footer="0.3"/>
  <pageSetup orientation="portrait" r:id="rId1"/>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'Drop-down lists'!$D$5:$D$14</xm:f>
          </x14:formula1>
          <xm:sqref>D5:D125</xm:sqref>
        </x14:dataValidation>
        <x14:dataValidation type="list" allowBlank="1" showInputMessage="1" showErrorMessage="1" xr:uid="{00000000-0002-0000-0500-000002000000}">
          <x14:formula1>
            <xm:f>'Drop-down lists'!$B$5:$B$7</xm:f>
          </x14:formula1>
          <xm:sqref>C5:C125</xm:sqref>
        </x14:dataValidation>
        <x14:dataValidation type="list" allowBlank="1" showInputMessage="1" showErrorMessage="1" xr:uid="{00000000-0002-0000-0500-000003000000}">
          <x14:formula1>
            <xm:f>'Drop-down lists'!$F$5:$F$40</xm:f>
          </x14:formula1>
          <xm:sqref>E5:E125</xm:sqref>
        </x14:dataValidation>
        <x14:dataValidation type="list" allowBlank="1" showInputMessage="1" showErrorMessage="1" xr:uid="{00000000-0002-0000-0500-000004000000}">
          <x14:formula1>
            <xm:f>'Drop-down lists'!$H$5:$H$125</xm:f>
          </x14:formula1>
          <xm:sqref>F5:F125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2:Q126"/>
  <sheetViews>
    <sheetView showGridLines="0" topLeftCell="F1" workbookViewId="0">
      <selection activeCell="P5" sqref="P5"/>
    </sheetView>
  </sheetViews>
  <sheetFormatPr defaultColWidth="8.81640625" defaultRowHeight="14.5" x14ac:dyDescent="0.35"/>
  <cols>
    <col min="2" max="2" width="15.453125" bestFit="1" customWidth="1"/>
    <col min="4" max="4" width="30" bestFit="1" customWidth="1"/>
    <col min="6" max="6" width="53.36328125" bestFit="1" customWidth="1"/>
    <col min="8" max="8" width="143.453125" bestFit="1" customWidth="1"/>
  </cols>
  <sheetData>
    <row r="2" spans="2:17" ht="18.5" x14ac:dyDescent="0.45">
      <c r="B2" s="29" t="s">
        <v>595</v>
      </c>
    </row>
    <row r="4" spans="2:17" ht="15" thickBot="1" x14ac:dyDescent="0.4">
      <c r="B4" s="12" t="s">
        <v>596</v>
      </c>
      <c r="D4" s="12" t="s">
        <v>33</v>
      </c>
      <c r="F4" s="12" t="s">
        <v>34</v>
      </c>
      <c r="H4" s="12" t="s">
        <v>411</v>
      </c>
      <c r="J4" s="12" t="s">
        <v>412</v>
      </c>
      <c r="L4" t="s">
        <v>31</v>
      </c>
      <c r="N4" t="s">
        <v>37</v>
      </c>
      <c r="P4" t="s">
        <v>29</v>
      </c>
      <c r="Q4" t="s">
        <v>30</v>
      </c>
    </row>
    <row r="5" spans="2:17" x14ac:dyDescent="0.35">
      <c r="B5" s="9" t="s">
        <v>10</v>
      </c>
      <c r="D5" s="9" t="s">
        <v>53</v>
      </c>
      <c r="F5" s="9" t="s">
        <v>54</v>
      </c>
      <c r="H5" s="9" t="s">
        <v>55</v>
      </c>
      <c r="J5" s="45" t="s">
        <v>56</v>
      </c>
      <c r="L5" s="49">
        <v>1</v>
      </c>
      <c r="N5" s="45" t="s">
        <v>20</v>
      </c>
      <c r="P5" s="134" t="s">
        <v>597</v>
      </c>
      <c r="Q5" s="134" t="s">
        <v>598</v>
      </c>
    </row>
    <row r="6" spans="2:17" x14ac:dyDescent="0.35">
      <c r="B6" s="10" t="s">
        <v>12</v>
      </c>
      <c r="D6" s="10" t="s">
        <v>103</v>
      </c>
      <c r="F6" s="10" t="s">
        <v>72</v>
      </c>
      <c r="H6" s="10" t="s">
        <v>59</v>
      </c>
      <c r="J6" s="46" t="s">
        <v>60</v>
      </c>
      <c r="L6" s="50">
        <v>1.1000000000000001</v>
      </c>
      <c r="N6" s="46" t="s">
        <v>21</v>
      </c>
      <c r="P6" s="135" t="s">
        <v>599</v>
      </c>
      <c r="Q6" s="135" t="s">
        <v>600</v>
      </c>
    </row>
    <row r="7" spans="2:17" ht="15" thickBot="1" x14ac:dyDescent="0.4">
      <c r="B7" s="11" t="s">
        <v>14</v>
      </c>
      <c r="D7" s="11" t="s">
        <v>118</v>
      </c>
      <c r="F7" s="10" t="s">
        <v>81</v>
      </c>
      <c r="H7" s="10" t="s">
        <v>63</v>
      </c>
      <c r="J7" s="46" t="s">
        <v>56</v>
      </c>
      <c r="L7" s="50">
        <v>1.2</v>
      </c>
      <c r="N7" s="46" t="s">
        <v>21</v>
      </c>
      <c r="P7" s="135" t="s">
        <v>601</v>
      </c>
      <c r="Q7" s="135" t="s">
        <v>602</v>
      </c>
    </row>
    <row r="8" spans="2:17" x14ac:dyDescent="0.35">
      <c r="D8" s="9" t="s">
        <v>138</v>
      </c>
      <c r="F8" s="10" t="s">
        <v>85</v>
      </c>
      <c r="H8" s="10" t="s">
        <v>65</v>
      </c>
      <c r="J8" s="46" t="s">
        <v>56</v>
      </c>
      <c r="L8" s="50">
        <v>1.3</v>
      </c>
      <c r="N8" s="46" t="s">
        <v>21</v>
      </c>
      <c r="P8" s="135" t="s">
        <v>603</v>
      </c>
      <c r="Q8" s="135" t="s">
        <v>604</v>
      </c>
    </row>
    <row r="9" spans="2:17" ht="15" thickBot="1" x14ac:dyDescent="0.4">
      <c r="B9" s="12" t="s">
        <v>37</v>
      </c>
      <c r="D9" s="10" t="s">
        <v>196</v>
      </c>
      <c r="F9" s="10" t="s">
        <v>104</v>
      </c>
      <c r="H9" s="10" t="s">
        <v>73</v>
      </c>
      <c r="J9" s="46" t="s">
        <v>74</v>
      </c>
      <c r="L9" s="50">
        <v>2</v>
      </c>
      <c r="N9" s="46" t="s">
        <v>20</v>
      </c>
      <c r="P9" s="135" t="s">
        <v>605</v>
      </c>
      <c r="Q9" s="135" t="s">
        <v>606</v>
      </c>
    </row>
    <row r="10" spans="2:17" x14ac:dyDescent="0.35">
      <c r="B10" s="9" t="s">
        <v>20</v>
      </c>
      <c r="D10" s="10" t="s">
        <v>218</v>
      </c>
      <c r="F10" s="10" t="s">
        <v>107</v>
      </c>
      <c r="H10" s="10" t="s">
        <v>77</v>
      </c>
      <c r="J10" s="46" t="s">
        <v>74</v>
      </c>
      <c r="L10" s="50">
        <v>2.1</v>
      </c>
      <c r="N10" s="46" t="s">
        <v>21</v>
      </c>
      <c r="P10" s="135" t="s">
        <v>607</v>
      </c>
      <c r="Q10" s="135" t="s">
        <v>608</v>
      </c>
    </row>
    <row r="11" spans="2:17" x14ac:dyDescent="0.35">
      <c r="B11" s="10" t="s">
        <v>21</v>
      </c>
      <c r="D11" s="10" t="s">
        <v>242</v>
      </c>
      <c r="F11" s="10" t="s">
        <v>113</v>
      </c>
      <c r="H11" s="10" t="s">
        <v>82</v>
      </c>
      <c r="J11" s="46" t="s">
        <v>83</v>
      </c>
      <c r="L11" s="50">
        <v>3</v>
      </c>
      <c r="N11" s="46" t="s">
        <v>20</v>
      </c>
      <c r="P11" s="135" t="s">
        <v>609</v>
      </c>
      <c r="Q11" s="135" t="s">
        <v>610</v>
      </c>
    </row>
    <row r="12" spans="2:17" ht="15" thickBot="1" x14ac:dyDescent="0.4">
      <c r="B12" s="11" t="s">
        <v>23</v>
      </c>
      <c r="D12" s="10" t="s">
        <v>256</v>
      </c>
      <c r="F12" s="10" t="s">
        <v>119</v>
      </c>
      <c r="H12" s="10" t="s">
        <v>86</v>
      </c>
      <c r="J12" s="46" t="s">
        <v>87</v>
      </c>
      <c r="L12" s="50">
        <v>4</v>
      </c>
      <c r="N12" s="46" t="s">
        <v>20</v>
      </c>
      <c r="P12" s="135" t="s">
        <v>611</v>
      </c>
      <c r="Q12" s="135" t="s">
        <v>612</v>
      </c>
    </row>
    <row r="13" spans="2:17" ht="15" thickBot="1" x14ac:dyDescent="0.4">
      <c r="D13" s="10" t="s">
        <v>291</v>
      </c>
      <c r="F13" s="11" t="s">
        <v>128</v>
      </c>
      <c r="H13" s="10" t="s">
        <v>89</v>
      </c>
      <c r="J13" s="46" t="s">
        <v>90</v>
      </c>
      <c r="L13" s="50" t="s">
        <v>88</v>
      </c>
      <c r="N13" s="46" t="s">
        <v>21</v>
      </c>
      <c r="P13" s="135" t="s">
        <v>613</v>
      </c>
      <c r="Q13" s="135" t="s">
        <v>600</v>
      </c>
    </row>
    <row r="14" spans="2:17" ht="15" thickBot="1" x14ac:dyDescent="0.4">
      <c r="B14" s="12" t="s">
        <v>14</v>
      </c>
      <c r="D14" s="11" t="s">
        <v>312</v>
      </c>
      <c r="F14" s="9" t="s">
        <v>139</v>
      </c>
      <c r="H14" s="10" t="s">
        <v>93</v>
      </c>
      <c r="J14" s="46" t="s">
        <v>90</v>
      </c>
      <c r="L14" s="50" t="s">
        <v>92</v>
      </c>
      <c r="N14" s="46" t="s">
        <v>21</v>
      </c>
      <c r="P14" s="135" t="s">
        <v>614</v>
      </c>
      <c r="Q14" s="135" t="s">
        <v>615</v>
      </c>
    </row>
    <row r="15" spans="2:17" x14ac:dyDescent="0.35">
      <c r="B15" s="9" t="s">
        <v>342</v>
      </c>
      <c r="D15" s="9" t="s">
        <v>348</v>
      </c>
      <c r="F15" s="10" t="s">
        <v>151</v>
      </c>
      <c r="H15" s="10" t="s">
        <v>96</v>
      </c>
      <c r="J15" s="46" t="s">
        <v>90</v>
      </c>
      <c r="L15" s="50" t="s">
        <v>95</v>
      </c>
      <c r="N15" s="46" t="s">
        <v>21</v>
      </c>
      <c r="P15" s="135" t="s">
        <v>616</v>
      </c>
      <c r="Q15" s="135" t="s">
        <v>617</v>
      </c>
    </row>
    <row r="16" spans="2:17" x14ac:dyDescent="0.35">
      <c r="B16" s="10" t="s">
        <v>343</v>
      </c>
      <c r="D16" s="10" t="s">
        <v>358</v>
      </c>
      <c r="F16" s="10" t="s">
        <v>178</v>
      </c>
      <c r="H16" s="10" t="s">
        <v>101</v>
      </c>
      <c r="J16" s="46" t="s">
        <v>90</v>
      </c>
      <c r="L16" s="50">
        <v>4.2</v>
      </c>
      <c r="N16" s="46" t="s">
        <v>21</v>
      </c>
      <c r="P16" s="135" t="s">
        <v>618</v>
      </c>
      <c r="Q16" s="135" t="s">
        <v>619</v>
      </c>
    </row>
    <row r="17" spans="2:17" ht="15" thickBot="1" x14ac:dyDescent="0.4">
      <c r="B17" s="11" t="s">
        <v>344</v>
      </c>
      <c r="D17" s="10" t="s">
        <v>363</v>
      </c>
      <c r="F17" s="10" t="s">
        <v>186</v>
      </c>
      <c r="H17" s="10" t="s">
        <v>105</v>
      </c>
      <c r="J17" s="46" t="s">
        <v>83</v>
      </c>
      <c r="L17" s="50">
        <v>5</v>
      </c>
      <c r="N17" s="46" t="s">
        <v>20</v>
      </c>
      <c r="P17" s="135" t="s">
        <v>620</v>
      </c>
      <c r="Q17" s="135" t="s">
        <v>612</v>
      </c>
    </row>
    <row r="18" spans="2:17" ht="16.5" x14ac:dyDescent="0.35">
      <c r="D18" s="10" t="s">
        <v>370</v>
      </c>
      <c r="F18" s="10" t="s">
        <v>197</v>
      </c>
      <c r="H18" s="10" t="s">
        <v>108</v>
      </c>
      <c r="J18" s="46" t="s">
        <v>621</v>
      </c>
      <c r="L18" s="50">
        <v>6</v>
      </c>
      <c r="N18" s="46" t="s">
        <v>20</v>
      </c>
      <c r="P18" s="135" t="s">
        <v>622</v>
      </c>
      <c r="Q18" s="135" t="s">
        <v>623</v>
      </c>
    </row>
    <row r="19" spans="2:17" x14ac:dyDescent="0.35">
      <c r="D19" s="10" t="s">
        <v>379</v>
      </c>
      <c r="F19" s="10" t="s">
        <v>207</v>
      </c>
      <c r="H19" s="10" t="s">
        <v>111</v>
      </c>
      <c r="J19" s="46" t="s">
        <v>83</v>
      </c>
      <c r="L19" s="50">
        <v>6.1</v>
      </c>
      <c r="N19" s="46" t="s">
        <v>21</v>
      </c>
      <c r="P19" s="135" t="s">
        <v>624</v>
      </c>
      <c r="Q19" s="135" t="s">
        <v>606</v>
      </c>
    </row>
    <row r="20" spans="2:17" ht="15" thickBot="1" x14ac:dyDescent="0.4">
      <c r="B20" s="12" t="s">
        <v>47</v>
      </c>
      <c r="D20" s="10" t="s">
        <v>394</v>
      </c>
      <c r="F20" s="10" t="s">
        <v>214</v>
      </c>
      <c r="H20" s="10" t="s">
        <v>114</v>
      </c>
      <c r="J20" s="46" t="s">
        <v>115</v>
      </c>
      <c r="L20" s="50">
        <v>7</v>
      </c>
      <c r="N20" s="46" t="s">
        <v>20</v>
      </c>
      <c r="P20" s="135" t="s">
        <v>625</v>
      </c>
      <c r="Q20" s="135" t="s">
        <v>612</v>
      </c>
    </row>
    <row r="21" spans="2:17" ht="15" thickBot="1" x14ac:dyDescent="0.4">
      <c r="B21" s="9" t="s">
        <v>626</v>
      </c>
      <c r="D21" s="11" t="s">
        <v>405</v>
      </c>
      <c r="F21" s="10" t="s">
        <v>219</v>
      </c>
      <c r="H21" s="10" t="s">
        <v>117</v>
      </c>
      <c r="J21" s="46" t="s">
        <v>115</v>
      </c>
      <c r="L21" s="50">
        <v>7.1</v>
      </c>
      <c r="N21" s="46" t="s">
        <v>21</v>
      </c>
      <c r="P21" s="136" t="s">
        <v>627</v>
      </c>
      <c r="Q21" s="136" t="s">
        <v>617</v>
      </c>
    </row>
    <row r="22" spans="2:17" x14ac:dyDescent="0.35">
      <c r="B22" s="10" t="s">
        <v>628</v>
      </c>
      <c r="F22" s="10" t="s">
        <v>223</v>
      </c>
      <c r="H22" s="10" t="s">
        <v>120</v>
      </c>
      <c r="J22" s="46" t="s">
        <v>121</v>
      </c>
      <c r="L22" s="50">
        <v>8</v>
      </c>
      <c r="N22" s="46" t="s">
        <v>20</v>
      </c>
    </row>
    <row r="23" spans="2:17" x14ac:dyDescent="0.35">
      <c r="B23" s="10" t="s">
        <v>629</v>
      </c>
      <c r="F23" s="10" t="s">
        <v>227</v>
      </c>
      <c r="H23" s="10" t="s">
        <v>124</v>
      </c>
      <c r="J23" s="46" t="s">
        <v>125</v>
      </c>
      <c r="L23" s="50">
        <v>8.1</v>
      </c>
      <c r="N23" s="46" t="s">
        <v>21</v>
      </c>
    </row>
    <row r="24" spans="2:17" x14ac:dyDescent="0.35">
      <c r="B24" s="10" t="s">
        <v>630</v>
      </c>
      <c r="F24" s="10" t="s">
        <v>236</v>
      </c>
      <c r="H24" s="10" t="s">
        <v>129</v>
      </c>
      <c r="J24" s="46" t="s">
        <v>83</v>
      </c>
      <c r="L24" s="50">
        <v>9</v>
      </c>
      <c r="N24" s="46" t="s">
        <v>20</v>
      </c>
    </row>
    <row r="25" spans="2:17" ht="15" thickBot="1" x14ac:dyDescent="0.4">
      <c r="B25" s="11" t="s">
        <v>631</v>
      </c>
      <c r="F25" s="10" t="s">
        <v>239</v>
      </c>
      <c r="H25" s="10" t="s">
        <v>131</v>
      </c>
      <c r="J25" s="46" t="s">
        <v>83</v>
      </c>
      <c r="L25" s="50">
        <v>9.1</v>
      </c>
      <c r="N25" s="46" t="s">
        <v>21</v>
      </c>
    </row>
    <row r="26" spans="2:17" ht="15" thickBot="1" x14ac:dyDescent="0.4">
      <c r="F26" s="10" t="s">
        <v>243</v>
      </c>
      <c r="H26" s="11" t="s">
        <v>133</v>
      </c>
      <c r="J26" s="47" t="s">
        <v>83</v>
      </c>
      <c r="L26" s="50">
        <v>9.1999999999999993</v>
      </c>
      <c r="N26" s="46" t="s">
        <v>21</v>
      </c>
    </row>
    <row r="27" spans="2:17" ht="15" thickBot="1" x14ac:dyDescent="0.4">
      <c r="B27" s="12" t="s">
        <v>48</v>
      </c>
      <c r="F27" s="10" t="s">
        <v>249</v>
      </c>
      <c r="H27" s="9" t="s">
        <v>140</v>
      </c>
      <c r="J27" s="48" t="s">
        <v>141</v>
      </c>
      <c r="L27" s="50">
        <v>10</v>
      </c>
      <c r="N27" s="46" t="s">
        <v>20</v>
      </c>
    </row>
    <row r="28" spans="2:17" x14ac:dyDescent="0.35">
      <c r="B28" s="9" t="s">
        <v>632</v>
      </c>
      <c r="F28" s="10" t="s">
        <v>251</v>
      </c>
      <c r="H28" s="10" t="s">
        <v>144</v>
      </c>
      <c r="J28" s="46" t="s">
        <v>83</v>
      </c>
      <c r="L28" s="50">
        <v>10.1</v>
      </c>
      <c r="N28" s="46" t="s">
        <v>21</v>
      </c>
    </row>
    <row r="29" spans="2:17" x14ac:dyDescent="0.35">
      <c r="B29" s="10" t="s">
        <v>633</v>
      </c>
      <c r="F29" s="10" t="s">
        <v>253</v>
      </c>
      <c r="H29" s="10" t="s">
        <v>147</v>
      </c>
      <c r="J29" s="46" t="s">
        <v>148</v>
      </c>
      <c r="L29" s="50">
        <v>10.199999999999999</v>
      </c>
      <c r="N29" s="46" t="s">
        <v>21</v>
      </c>
    </row>
    <row r="30" spans="2:17" x14ac:dyDescent="0.35">
      <c r="B30" s="10" t="s">
        <v>634</v>
      </c>
      <c r="F30" s="10" t="s">
        <v>257</v>
      </c>
      <c r="H30" s="10" t="s">
        <v>149</v>
      </c>
      <c r="J30" s="46" t="s">
        <v>83</v>
      </c>
      <c r="L30" s="50">
        <v>10.3</v>
      </c>
      <c r="N30" s="46" t="s">
        <v>21</v>
      </c>
    </row>
    <row r="31" spans="2:17" ht="15" thickBot="1" x14ac:dyDescent="0.4">
      <c r="B31" s="11" t="s">
        <v>27</v>
      </c>
      <c r="F31" s="10" t="s">
        <v>271</v>
      </c>
      <c r="H31" s="10" t="s">
        <v>152</v>
      </c>
      <c r="J31" s="46" t="s">
        <v>153</v>
      </c>
      <c r="L31" s="50">
        <v>11</v>
      </c>
      <c r="N31" s="46" t="s">
        <v>20</v>
      </c>
    </row>
    <row r="32" spans="2:17" x14ac:dyDescent="0.35">
      <c r="F32" s="10" t="s">
        <v>277</v>
      </c>
      <c r="H32" s="10" t="s">
        <v>157</v>
      </c>
      <c r="J32" s="46" t="s">
        <v>83</v>
      </c>
      <c r="L32" s="50">
        <v>11.1</v>
      </c>
      <c r="N32" s="46" t="s">
        <v>21</v>
      </c>
    </row>
    <row r="33" spans="6:14" x14ac:dyDescent="0.35">
      <c r="F33" s="10" t="s">
        <v>281</v>
      </c>
      <c r="H33" s="10" t="s">
        <v>158</v>
      </c>
      <c r="J33" s="46" t="s">
        <v>159</v>
      </c>
      <c r="L33" s="50">
        <v>11.2</v>
      </c>
      <c r="N33" s="46" t="s">
        <v>21</v>
      </c>
    </row>
    <row r="34" spans="6:14" x14ac:dyDescent="0.35">
      <c r="F34" s="10" t="s">
        <v>292</v>
      </c>
      <c r="H34" s="10" t="s">
        <v>162</v>
      </c>
      <c r="J34" s="46" t="s">
        <v>163</v>
      </c>
      <c r="L34" s="50">
        <v>11.3</v>
      </c>
      <c r="N34" s="46" t="s">
        <v>21</v>
      </c>
    </row>
    <row r="35" spans="6:14" x14ac:dyDescent="0.35">
      <c r="F35" s="10" t="s">
        <v>299</v>
      </c>
      <c r="H35" s="10" t="s">
        <v>165</v>
      </c>
      <c r="J35" s="46" t="s">
        <v>166</v>
      </c>
      <c r="L35" s="50">
        <v>11.4</v>
      </c>
      <c r="N35" s="46" t="s">
        <v>21</v>
      </c>
    </row>
    <row r="36" spans="6:14" x14ac:dyDescent="0.35">
      <c r="F36" s="10" t="s">
        <v>302</v>
      </c>
      <c r="H36" s="10" t="s">
        <v>169</v>
      </c>
      <c r="J36" s="46" t="s">
        <v>166</v>
      </c>
      <c r="L36" s="50">
        <v>11.5</v>
      </c>
      <c r="N36" s="46" t="s">
        <v>21</v>
      </c>
    </row>
    <row r="37" spans="6:14" x14ac:dyDescent="0.35">
      <c r="F37" s="10" t="s">
        <v>309</v>
      </c>
      <c r="H37" s="10" t="s">
        <v>171</v>
      </c>
      <c r="J37" s="46" t="s">
        <v>83</v>
      </c>
      <c r="L37" s="50">
        <v>11.6</v>
      </c>
      <c r="N37" s="46" t="s">
        <v>21</v>
      </c>
    </row>
    <row r="38" spans="6:14" x14ac:dyDescent="0.35">
      <c r="F38" s="10" t="s">
        <v>313</v>
      </c>
      <c r="H38" s="10" t="s">
        <v>175</v>
      </c>
      <c r="J38" s="46" t="s">
        <v>176</v>
      </c>
      <c r="L38" s="50">
        <v>11.7</v>
      </c>
      <c r="N38" s="46" t="s">
        <v>21</v>
      </c>
    </row>
    <row r="39" spans="6:14" x14ac:dyDescent="0.35">
      <c r="F39" s="10" t="s">
        <v>323</v>
      </c>
      <c r="H39" s="10" t="s">
        <v>179</v>
      </c>
      <c r="J39" s="46" t="s">
        <v>180</v>
      </c>
      <c r="L39" s="50">
        <v>12</v>
      </c>
      <c r="N39" s="46" t="s">
        <v>20</v>
      </c>
    </row>
    <row r="40" spans="6:14" ht="15" thickBot="1" x14ac:dyDescent="0.4">
      <c r="F40" s="11" t="s">
        <v>328</v>
      </c>
      <c r="H40" s="10" t="s">
        <v>184</v>
      </c>
      <c r="J40" s="46" t="s">
        <v>180</v>
      </c>
      <c r="L40" s="50">
        <v>12.1</v>
      </c>
      <c r="N40" s="46" t="s">
        <v>21</v>
      </c>
    </row>
    <row r="41" spans="6:14" x14ac:dyDescent="0.35">
      <c r="F41" s="9" t="s">
        <v>349</v>
      </c>
      <c r="H41" s="10" t="s">
        <v>187</v>
      </c>
      <c r="J41" s="46" t="s">
        <v>188</v>
      </c>
      <c r="L41" s="50">
        <v>13</v>
      </c>
      <c r="N41" s="46" t="s">
        <v>20</v>
      </c>
    </row>
    <row r="42" spans="6:14" x14ac:dyDescent="0.35">
      <c r="F42" s="10" t="s">
        <v>351</v>
      </c>
      <c r="H42" s="10" t="s">
        <v>192</v>
      </c>
      <c r="J42" s="46" t="s">
        <v>188</v>
      </c>
      <c r="L42" s="50">
        <v>13.1</v>
      </c>
      <c r="N42" s="46" t="s">
        <v>21</v>
      </c>
    </row>
    <row r="43" spans="6:14" x14ac:dyDescent="0.35">
      <c r="F43" s="10" t="s">
        <v>354</v>
      </c>
      <c r="H43" s="10" t="s">
        <v>198</v>
      </c>
      <c r="J43" s="46" t="s">
        <v>199</v>
      </c>
      <c r="L43" s="50">
        <v>14</v>
      </c>
      <c r="N43" s="46" t="s">
        <v>20</v>
      </c>
    </row>
    <row r="44" spans="6:14" x14ac:dyDescent="0.35">
      <c r="F44" s="10" t="s">
        <v>356</v>
      </c>
      <c r="H44" s="10" t="s">
        <v>201</v>
      </c>
      <c r="J44" s="46" t="s">
        <v>199</v>
      </c>
      <c r="L44" s="50">
        <v>14.1</v>
      </c>
      <c r="N44" s="46" t="s">
        <v>21</v>
      </c>
    </row>
    <row r="45" spans="6:14" x14ac:dyDescent="0.35">
      <c r="F45" s="10" t="s">
        <v>359</v>
      </c>
      <c r="H45" s="10" t="s">
        <v>203</v>
      </c>
      <c r="J45" s="46" t="s">
        <v>199</v>
      </c>
      <c r="L45" s="50">
        <v>14.2</v>
      </c>
      <c r="N45" s="46" t="s">
        <v>21</v>
      </c>
    </row>
    <row r="46" spans="6:14" x14ac:dyDescent="0.35">
      <c r="F46" s="10" t="s">
        <v>364</v>
      </c>
      <c r="H46" s="10" t="s">
        <v>208</v>
      </c>
      <c r="J46" s="46" t="s">
        <v>199</v>
      </c>
      <c r="L46" s="50">
        <v>15</v>
      </c>
      <c r="N46" s="46" t="s">
        <v>20</v>
      </c>
    </row>
    <row r="47" spans="6:14" x14ac:dyDescent="0.35">
      <c r="F47" s="10" t="s">
        <v>367</v>
      </c>
      <c r="H47" s="10" t="s">
        <v>210</v>
      </c>
      <c r="J47" s="46" t="s">
        <v>199</v>
      </c>
      <c r="L47" s="50">
        <v>15.1</v>
      </c>
      <c r="N47" s="46" t="s">
        <v>21</v>
      </c>
    </row>
    <row r="48" spans="6:14" x14ac:dyDescent="0.35">
      <c r="F48" s="10" t="s">
        <v>371</v>
      </c>
      <c r="H48" s="10" t="s">
        <v>212</v>
      </c>
      <c r="J48" s="46" t="s">
        <v>199</v>
      </c>
      <c r="L48" s="50">
        <v>15.2</v>
      </c>
      <c r="N48" s="46" t="s">
        <v>21</v>
      </c>
    </row>
    <row r="49" spans="6:14" x14ac:dyDescent="0.35">
      <c r="F49" s="10" t="s">
        <v>373</v>
      </c>
      <c r="H49" s="10" t="s">
        <v>635</v>
      </c>
      <c r="J49" s="46" t="s">
        <v>83</v>
      </c>
      <c r="L49" s="50">
        <v>15.3</v>
      </c>
      <c r="N49" s="46" t="s">
        <v>21</v>
      </c>
    </row>
    <row r="50" spans="6:14" x14ac:dyDescent="0.35">
      <c r="F50" s="10" t="s">
        <v>377</v>
      </c>
      <c r="H50" s="10" t="s">
        <v>216</v>
      </c>
      <c r="J50" s="46" t="s">
        <v>83</v>
      </c>
      <c r="L50" s="50">
        <v>15.4</v>
      </c>
      <c r="N50" s="46" t="s">
        <v>21</v>
      </c>
    </row>
    <row r="51" spans="6:14" x14ac:dyDescent="0.35">
      <c r="F51" s="10" t="s">
        <v>380</v>
      </c>
      <c r="H51" s="10" t="s">
        <v>220</v>
      </c>
      <c r="J51" s="46" t="s">
        <v>221</v>
      </c>
      <c r="L51" s="50">
        <v>16</v>
      </c>
      <c r="N51" s="46" t="s">
        <v>20</v>
      </c>
    </row>
    <row r="52" spans="6:14" x14ac:dyDescent="0.35">
      <c r="F52" s="10" t="s">
        <v>383</v>
      </c>
      <c r="H52" s="10" t="s">
        <v>224</v>
      </c>
      <c r="J52" s="46" t="s">
        <v>225</v>
      </c>
      <c r="L52" s="50">
        <v>17</v>
      </c>
      <c r="N52" s="46" t="s">
        <v>20</v>
      </c>
    </row>
    <row r="53" spans="6:14" x14ac:dyDescent="0.35">
      <c r="F53" s="10" t="s">
        <v>385</v>
      </c>
      <c r="H53" s="10" t="s">
        <v>228</v>
      </c>
      <c r="J53" s="46" t="s">
        <v>229</v>
      </c>
      <c r="L53" s="50">
        <v>18</v>
      </c>
      <c r="N53" s="46" t="s">
        <v>20</v>
      </c>
    </row>
    <row r="54" spans="6:14" x14ac:dyDescent="0.35">
      <c r="F54" s="10" t="s">
        <v>389</v>
      </c>
      <c r="H54" s="10" t="s">
        <v>231</v>
      </c>
      <c r="J54" s="46" t="s">
        <v>232</v>
      </c>
      <c r="L54" s="50">
        <v>18.100000000000001</v>
      </c>
      <c r="N54" s="46" t="s">
        <v>21</v>
      </c>
    </row>
    <row r="55" spans="6:14" x14ac:dyDescent="0.35">
      <c r="F55" s="10" t="s">
        <v>391</v>
      </c>
      <c r="H55" s="147" t="s">
        <v>234</v>
      </c>
      <c r="J55" s="46" t="s">
        <v>83</v>
      </c>
      <c r="L55" s="50">
        <v>18.2</v>
      </c>
      <c r="N55" s="46" t="s">
        <v>21</v>
      </c>
    </row>
    <row r="56" spans="6:14" x14ac:dyDescent="0.35">
      <c r="F56" s="10" t="s">
        <v>395</v>
      </c>
      <c r="H56" s="10" t="s">
        <v>237</v>
      </c>
      <c r="J56" s="46" t="s">
        <v>83</v>
      </c>
      <c r="L56" s="50">
        <v>19</v>
      </c>
      <c r="N56" s="46" t="s">
        <v>20</v>
      </c>
    </row>
    <row r="57" spans="6:14" x14ac:dyDescent="0.35">
      <c r="F57" s="10" t="s">
        <v>397</v>
      </c>
      <c r="H57" s="10" t="s">
        <v>240</v>
      </c>
      <c r="J57" s="46" t="s">
        <v>83</v>
      </c>
      <c r="L57" s="50">
        <v>20</v>
      </c>
      <c r="N57" s="46" t="s">
        <v>20</v>
      </c>
    </row>
    <row r="58" spans="6:14" x14ac:dyDescent="0.35">
      <c r="F58" s="10" t="s">
        <v>400</v>
      </c>
      <c r="H58" s="10" t="s">
        <v>244</v>
      </c>
      <c r="J58" s="46" t="s">
        <v>83</v>
      </c>
      <c r="L58" s="50">
        <v>21</v>
      </c>
      <c r="N58" s="46" t="s">
        <v>20</v>
      </c>
    </row>
    <row r="59" spans="6:14" x14ac:dyDescent="0.35">
      <c r="F59" s="10" t="s">
        <v>403</v>
      </c>
      <c r="H59" s="10" t="s">
        <v>246</v>
      </c>
      <c r="J59" s="46" t="s">
        <v>247</v>
      </c>
      <c r="L59" s="50">
        <v>21.1</v>
      </c>
      <c r="N59" s="46" t="s">
        <v>21</v>
      </c>
    </row>
    <row r="60" spans="6:14" x14ac:dyDescent="0.35">
      <c r="F60" s="10" t="s">
        <v>406</v>
      </c>
      <c r="H60" s="10" t="s">
        <v>250</v>
      </c>
      <c r="J60" s="46" t="s">
        <v>83</v>
      </c>
      <c r="L60" s="50">
        <v>22</v>
      </c>
      <c r="N60" s="46" t="s">
        <v>20</v>
      </c>
    </row>
    <row r="61" spans="6:14" ht="15" thickBot="1" x14ac:dyDescent="0.4">
      <c r="F61" s="11" t="s">
        <v>409</v>
      </c>
      <c r="H61" s="10" t="s">
        <v>252</v>
      </c>
      <c r="J61" s="46" t="s">
        <v>83</v>
      </c>
      <c r="L61" s="50">
        <v>23</v>
      </c>
      <c r="N61" s="46" t="s">
        <v>20</v>
      </c>
    </row>
    <row r="62" spans="6:14" x14ac:dyDescent="0.35">
      <c r="H62" s="10" t="s">
        <v>254</v>
      </c>
      <c r="J62" s="46" t="s">
        <v>83</v>
      </c>
      <c r="L62" s="50">
        <v>24</v>
      </c>
      <c r="N62" s="46" t="s">
        <v>20</v>
      </c>
    </row>
    <row r="63" spans="6:14" x14ac:dyDescent="0.35">
      <c r="H63" s="10" t="s">
        <v>258</v>
      </c>
      <c r="J63" s="46" t="s">
        <v>259</v>
      </c>
      <c r="L63" s="50">
        <v>25</v>
      </c>
      <c r="N63" s="46" t="s">
        <v>20</v>
      </c>
    </row>
    <row r="64" spans="6:14" x14ac:dyDescent="0.35">
      <c r="H64" s="10" t="s">
        <v>263</v>
      </c>
      <c r="J64" s="46" t="s">
        <v>264</v>
      </c>
      <c r="L64" s="50">
        <v>25.1</v>
      </c>
      <c r="N64" s="46" t="s">
        <v>21</v>
      </c>
    </row>
    <row r="65" spans="8:14" x14ac:dyDescent="0.35">
      <c r="H65" s="10" t="s">
        <v>266</v>
      </c>
      <c r="J65" s="46" t="s">
        <v>267</v>
      </c>
      <c r="L65" s="50">
        <v>25.2</v>
      </c>
      <c r="N65" s="46" t="s">
        <v>21</v>
      </c>
    </row>
    <row r="66" spans="8:14" x14ac:dyDescent="0.35">
      <c r="H66" s="10" t="s">
        <v>269</v>
      </c>
      <c r="J66" s="46" t="s">
        <v>83</v>
      </c>
      <c r="L66" s="50">
        <v>25.3</v>
      </c>
      <c r="N66" s="46" t="s">
        <v>21</v>
      </c>
    </row>
    <row r="67" spans="8:14" x14ac:dyDescent="0.35">
      <c r="H67" s="10" t="s">
        <v>272</v>
      </c>
      <c r="J67" s="46" t="s">
        <v>83</v>
      </c>
      <c r="L67" s="50">
        <v>26</v>
      </c>
      <c r="N67" s="46" t="s">
        <v>20</v>
      </c>
    </row>
    <row r="68" spans="8:14" x14ac:dyDescent="0.35">
      <c r="H68" s="10" t="s">
        <v>274</v>
      </c>
      <c r="J68" s="46" t="s">
        <v>275</v>
      </c>
      <c r="L68" s="50">
        <v>26.1</v>
      </c>
      <c r="N68" s="46" t="s">
        <v>21</v>
      </c>
    </row>
    <row r="69" spans="8:14" x14ac:dyDescent="0.35">
      <c r="H69" s="10" t="s">
        <v>278</v>
      </c>
      <c r="J69" s="46" t="s">
        <v>83</v>
      </c>
      <c r="L69" s="50">
        <v>27</v>
      </c>
      <c r="N69" s="46" t="s">
        <v>20</v>
      </c>
    </row>
    <row r="70" spans="8:14" x14ac:dyDescent="0.35">
      <c r="H70" s="10" t="s">
        <v>279</v>
      </c>
      <c r="J70" s="46" t="s">
        <v>83</v>
      </c>
      <c r="L70" s="50">
        <v>27.1</v>
      </c>
      <c r="N70" s="46" t="s">
        <v>21</v>
      </c>
    </row>
    <row r="71" spans="8:14" x14ac:dyDescent="0.35">
      <c r="H71" s="10" t="s">
        <v>280</v>
      </c>
      <c r="J71" s="46" t="s">
        <v>83</v>
      </c>
      <c r="L71" s="50">
        <v>27.2</v>
      </c>
      <c r="N71" s="46" t="s">
        <v>21</v>
      </c>
    </row>
    <row r="72" spans="8:14" x14ac:dyDescent="0.35">
      <c r="H72" s="10" t="s">
        <v>282</v>
      </c>
      <c r="J72" s="46" t="s">
        <v>83</v>
      </c>
      <c r="L72" s="50">
        <v>28</v>
      </c>
      <c r="N72" s="46" t="s">
        <v>20</v>
      </c>
    </row>
    <row r="73" spans="8:14" x14ac:dyDescent="0.35">
      <c r="H73" s="10" t="s">
        <v>284</v>
      </c>
      <c r="J73" s="46" t="s">
        <v>285</v>
      </c>
      <c r="L73" s="50">
        <v>28.1</v>
      </c>
      <c r="N73" s="46" t="s">
        <v>21</v>
      </c>
    </row>
    <row r="74" spans="8:14" x14ac:dyDescent="0.35">
      <c r="H74" s="10" t="s">
        <v>287</v>
      </c>
      <c r="J74" s="46" t="s">
        <v>188</v>
      </c>
      <c r="L74" s="50">
        <v>28.2</v>
      </c>
      <c r="N74" s="46" t="s">
        <v>21</v>
      </c>
    </row>
    <row r="75" spans="8:14" x14ac:dyDescent="0.35">
      <c r="H75" s="10" t="s">
        <v>293</v>
      </c>
      <c r="J75" s="46" t="s">
        <v>294</v>
      </c>
      <c r="L75" s="50">
        <v>29</v>
      </c>
      <c r="N75" s="46" t="s">
        <v>20</v>
      </c>
    </row>
    <row r="76" spans="8:14" x14ac:dyDescent="0.35">
      <c r="H76" s="10" t="s">
        <v>296</v>
      </c>
      <c r="J76" s="46" t="s">
        <v>297</v>
      </c>
      <c r="L76" s="50">
        <v>29.1</v>
      </c>
      <c r="N76" s="46" t="s">
        <v>21</v>
      </c>
    </row>
    <row r="77" spans="8:14" x14ac:dyDescent="0.35">
      <c r="H77" s="10" t="s">
        <v>300</v>
      </c>
      <c r="J77" s="46" t="s">
        <v>83</v>
      </c>
      <c r="L77" s="50">
        <v>30</v>
      </c>
      <c r="N77" s="46" t="s">
        <v>20</v>
      </c>
    </row>
    <row r="78" spans="8:14" x14ac:dyDescent="0.35">
      <c r="H78" s="10" t="s">
        <v>303</v>
      </c>
      <c r="J78" s="46" t="s">
        <v>83</v>
      </c>
      <c r="L78" s="50">
        <v>31</v>
      </c>
      <c r="N78" s="46" t="s">
        <v>20</v>
      </c>
    </row>
    <row r="79" spans="8:14" x14ac:dyDescent="0.35">
      <c r="H79" s="10" t="s">
        <v>305</v>
      </c>
      <c r="J79" s="46" t="s">
        <v>83</v>
      </c>
      <c r="L79" s="50">
        <v>31.1</v>
      </c>
      <c r="N79" s="46" t="s">
        <v>21</v>
      </c>
    </row>
    <row r="80" spans="8:14" x14ac:dyDescent="0.35">
      <c r="H80" s="10" t="s">
        <v>306</v>
      </c>
      <c r="J80" s="46" t="s">
        <v>83</v>
      </c>
      <c r="L80" s="50">
        <v>31.2</v>
      </c>
      <c r="N80" s="46" t="s">
        <v>21</v>
      </c>
    </row>
    <row r="81" spans="8:14" x14ac:dyDescent="0.35">
      <c r="H81" s="10" t="s">
        <v>307</v>
      </c>
      <c r="J81" s="46" t="s">
        <v>83</v>
      </c>
      <c r="L81" s="50">
        <v>31.3</v>
      </c>
      <c r="N81" s="46" t="s">
        <v>21</v>
      </c>
    </row>
    <row r="82" spans="8:14" x14ac:dyDescent="0.35">
      <c r="H82" s="10" t="s">
        <v>310</v>
      </c>
      <c r="J82" s="46" t="s">
        <v>141</v>
      </c>
      <c r="L82" s="50">
        <v>32</v>
      </c>
      <c r="N82" s="46" t="s">
        <v>20</v>
      </c>
    </row>
    <row r="83" spans="8:14" x14ac:dyDescent="0.35">
      <c r="H83" s="10" t="s">
        <v>314</v>
      </c>
      <c r="J83" s="46" t="s">
        <v>315</v>
      </c>
      <c r="L83" s="50">
        <v>33</v>
      </c>
      <c r="N83" s="46" t="s">
        <v>20</v>
      </c>
    </row>
    <row r="84" spans="8:14" x14ac:dyDescent="0.35">
      <c r="H84" s="10" t="s">
        <v>316</v>
      </c>
      <c r="J84" s="46" t="s">
        <v>166</v>
      </c>
      <c r="L84" s="50">
        <v>33.1</v>
      </c>
      <c r="N84" s="46" t="s">
        <v>21</v>
      </c>
    </row>
    <row r="85" spans="8:14" x14ac:dyDescent="0.35">
      <c r="H85" s="10" t="s">
        <v>318</v>
      </c>
      <c r="J85" s="46" t="s">
        <v>319</v>
      </c>
      <c r="L85" s="50">
        <v>33.200000000000003</v>
      </c>
      <c r="N85" s="46" t="s">
        <v>21</v>
      </c>
    </row>
    <row r="86" spans="8:14" x14ac:dyDescent="0.35">
      <c r="H86" s="10" t="s">
        <v>321</v>
      </c>
      <c r="J86" s="46" t="s">
        <v>83</v>
      </c>
      <c r="L86" s="50">
        <v>33.299999999999997</v>
      </c>
      <c r="N86" s="46" t="s">
        <v>21</v>
      </c>
    </row>
    <row r="87" spans="8:14" x14ac:dyDescent="0.35">
      <c r="H87" s="10" t="s">
        <v>324</v>
      </c>
      <c r="J87" s="46" t="s">
        <v>83</v>
      </c>
      <c r="L87" s="50">
        <v>34</v>
      </c>
      <c r="N87" s="46" t="s">
        <v>20</v>
      </c>
    </row>
    <row r="88" spans="8:14" x14ac:dyDescent="0.35">
      <c r="H88" s="10" t="s">
        <v>326</v>
      </c>
      <c r="J88" s="46" t="s">
        <v>83</v>
      </c>
      <c r="L88" s="50">
        <v>34.1</v>
      </c>
      <c r="N88" s="46" t="s">
        <v>21</v>
      </c>
    </row>
    <row r="89" spans="8:14" x14ac:dyDescent="0.35">
      <c r="H89" s="10" t="s">
        <v>329</v>
      </c>
      <c r="J89" s="46" t="s">
        <v>83</v>
      </c>
      <c r="L89" s="50">
        <v>35</v>
      </c>
      <c r="N89" s="46" t="s">
        <v>20</v>
      </c>
    </row>
    <row r="90" spans="8:14" ht="15" thickBot="1" x14ac:dyDescent="0.4">
      <c r="H90" s="11" t="s">
        <v>331</v>
      </c>
      <c r="J90" s="47" t="s">
        <v>83</v>
      </c>
      <c r="L90" s="51">
        <v>35.1</v>
      </c>
      <c r="N90" s="47" t="s">
        <v>21</v>
      </c>
    </row>
    <row r="91" spans="8:14" x14ac:dyDescent="0.35">
      <c r="H91" s="9" t="s">
        <v>350</v>
      </c>
    </row>
    <row r="92" spans="8:14" x14ac:dyDescent="0.35">
      <c r="H92" s="10" t="s">
        <v>352</v>
      </c>
    </row>
    <row r="93" spans="8:14" x14ac:dyDescent="0.35">
      <c r="H93" s="10" t="s">
        <v>353</v>
      </c>
    </row>
    <row r="94" spans="8:14" x14ac:dyDescent="0.35">
      <c r="H94" s="10" t="s">
        <v>355</v>
      </c>
    </row>
    <row r="95" spans="8:14" x14ac:dyDescent="0.35">
      <c r="H95" s="10" t="s">
        <v>357</v>
      </c>
    </row>
    <row r="96" spans="8:14" x14ac:dyDescent="0.35">
      <c r="H96" s="10" t="s">
        <v>360</v>
      </c>
    </row>
    <row r="97" spans="8:8" x14ac:dyDescent="0.35">
      <c r="H97" s="10" t="s">
        <v>361</v>
      </c>
    </row>
    <row r="98" spans="8:8" x14ac:dyDescent="0.35">
      <c r="H98" s="10" t="s">
        <v>362</v>
      </c>
    </row>
    <row r="99" spans="8:8" x14ac:dyDescent="0.35">
      <c r="H99" s="10" t="s">
        <v>365</v>
      </c>
    </row>
    <row r="100" spans="8:8" x14ac:dyDescent="0.35">
      <c r="H100" s="10" t="s">
        <v>366</v>
      </c>
    </row>
    <row r="101" spans="8:8" x14ac:dyDescent="0.35">
      <c r="H101" s="10" t="s">
        <v>368</v>
      </c>
    </row>
    <row r="102" spans="8:8" x14ac:dyDescent="0.35">
      <c r="H102" s="10" t="s">
        <v>369</v>
      </c>
    </row>
    <row r="103" spans="8:8" x14ac:dyDescent="0.35">
      <c r="H103" s="10" t="s">
        <v>372</v>
      </c>
    </row>
    <row r="104" spans="8:8" x14ac:dyDescent="0.35">
      <c r="H104" s="10" t="s">
        <v>374</v>
      </c>
    </row>
    <row r="105" spans="8:8" x14ac:dyDescent="0.35">
      <c r="H105" s="10" t="s">
        <v>375</v>
      </c>
    </row>
    <row r="106" spans="8:8" x14ac:dyDescent="0.35">
      <c r="H106" s="10" t="s">
        <v>376</v>
      </c>
    </row>
    <row r="107" spans="8:8" x14ac:dyDescent="0.35">
      <c r="H107" s="10" t="s">
        <v>378</v>
      </c>
    </row>
    <row r="108" spans="8:8" x14ac:dyDescent="0.35">
      <c r="H108" s="10" t="s">
        <v>381</v>
      </c>
    </row>
    <row r="109" spans="8:8" x14ac:dyDescent="0.35">
      <c r="H109" s="10" t="s">
        <v>382</v>
      </c>
    </row>
    <row r="110" spans="8:8" x14ac:dyDescent="0.35">
      <c r="H110" s="10" t="s">
        <v>384</v>
      </c>
    </row>
    <row r="111" spans="8:8" x14ac:dyDescent="0.35">
      <c r="H111" s="10" t="s">
        <v>386</v>
      </c>
    </row>
    <row r="112" spans="8:8" x14ac:dyDescent="0.35">
      <c r="H112" s="10" t="s">
        <v>387</v>
      </c>
    </row>
    <row r="113" spans="8:8" x14ac:dyDescent="0.35">
      <c r="H113" s="10" t="s">
        <v>388</v>
      </c>
    </row>
    <row r="114" spans="8:8" x14ac:dyDescent="0.35">
      <c r="H114" s="10" t="s">
        <v>390</v>
      </c>
    </row>
    <row r="115" spans="8:8" x14ac:dyDescent="0.35">
      <c r="H115" s="10" t="s">
        <v>392</v>
      </c>
    </row>
    <row r="116" spans="8:8" x14ac:dyDescent="0.35">
      <c r="H116" s="10" t="s">
        <v>393</v>
      </c>
    </row>
    <row r="117" spans="8:8" x14ac:dyDescent="0.35">
      <c r="H117" s="10" t="s">
        <v>396</v>
      </c>
    </row>
    <row r="118" spans="8:8" x14ac:dyDescent="0.35">
      <c r="H118" s="10" t="s">
        <v>398</v>
      </c>
    </row>
    <row r="119" spans="8:8" x14ac:dyDescent="0.35">
      <c r="H119" s="10" t="s">
        <v>399</v>
      </c>
    </row>
    <row r="120" spans="8:8" x14ac:dyDescent="0.35">
      <c r="H120" s="10" t="s">
        <v>401</v>
      </c>
    </row>
    <row r="121" spans="8:8" x14ac:dyDescent="0.35">
      <c r="H121" s="10" t="s">
        <v>402</v>
      </c>
    </row>
    <row r="122" spans="8:8" x14ac:dyDescent="0.35">
      <c r="H122" s="10" t="s">
        <v>404</v>
      </c>
    </row>
    <row r="123" spans="8:8" x14ac:dyDescent="0.35">
      <c r="H123" s="10" t="s">
        <v>407</v>
      </c>
    </row>
    <row r="124" spans="8:8" x14ac:dyDescent="0.35">
      <c r="H124" s="10" t="s">
        <v>408</v>
      </c>
    </row>
    <row r="125" spans="8:8" ht="15" thickBot="1" x14ac:dyDescent="0.4">
      <c r="H125" s="11" t="s">
        <v>410</v>
      </c>
    </row>
    <row r="126" spans="8:8" x14ac:dyDescent="0.35">
      <c r="H126" t="s">
        <v>70</v>
      </c>
    </row>
  </sheetData>
  <dataValidations count="1">
    <dataValidation type="list" allowBlank="1" showInputMessage="1" showErrorMessage="1" sqref="N5:N90" xr:uid="{00000000-0002-0000-0600-000000000000}">
      <formula1>$B$10:$B$12</formula1>
    </dataValidation>
  </dataValidations>
  <pageMargins left="0.7" right="0.7" top="0.75" bottom="0.75" header="0.3" footer="0.3"/>
  <pageSetup orientation="portrait" r:id="rId1"/>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
  <sheetViews>
    <sheetView workbookViewId="0"/>
  </sheetViews>
  <sheetFormatPr defaultColWidth="8.81640625" defaultRowHeight="14.5" x14ac:dyDescent="0.35"/>
  <sheetData/>
  <pageMargins left="0.7" right="0.7" top="0.75" bottom="0.75" header="0.3" footer="0.3"/>
  <pageSetup orientation="portrait" r:id="rId1"/>
  <headerFooter>
    <oddHeader>&amp;C&amp;"Arial,Regular"&amp;9&amp;K0000FFOFFICIAL USE</oddHeader>
    <oddFooter>&amp;C&amp;"Arial,Regular"&amp;9&amp;K0000FFOFFICIAL USE</oddFooter>
    <evenHeader>&amp;C&amp;"Arial,Regular"&amp;9&amp;K0000FFOFFICIAL USE</evenHeader>
    <evenFooter>&amp;C&amp;"Arial,Regular"&amp;9&amp;K0000FFOFFICIAL USE</evenFooter>
    <firstHeader>&amp;C&amp;"Arial,Regular"&amp;9&amp;K0000FFOFFICIAL USE</firstHeader>
    <firstFooter>&amp;C&amp;"Arial,Regular"&amp;9&amp;K0000FFOFFICIAL USE</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1d45786f-a737-4735-8af6-df12fb6939a2">
  <element uid="id_classification_generalbusiness" value=""/>
  <element uid="3f2bf68e-965f-4645-8d3a-c9eb7a3821bd" value=""/>
</sisl>
</file>

<file path=customXml/itemProps1.xml><?xml version="1.0" encoding="utf-8"?>
<ds:datastoreItem xmlns:ds="http://schemas.openxmlformats.org/officeDocument/2006/customXml" ds:itemID="{BDC84B4F-5778-4298-8AD5-7574A82431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164</vt:i4>
      </vt:variant>
    </vt:vector>
  </HeadingPairs>
  <TitlesOfParts>
    <vt:vector size="172" baseType="lpstr">
      <vt:lpstr>Cover</vt:lpstr>
      <vt:lpstr>Tracker</vt:lpstr>
      <vt:lpstr>State</vt:lpstr>
      <vt:lpstr>Pressure</vt:lpstr>
      <vt:lpstr>Responses</vt:lpstr>
      <vt:lpstr>Indicators</vt:lpstr>
      <vt:lpstr>Drop-down lists</vt:lpstr>
      <vt:lpstr>Notes</vt:lpstr>
      <vt:lpstr>Abundance_of_bird_species_all_species</vt:lpstr>
      <vt:lpstr>Abundance_of_other_species</vt:lpstr>
      <vt:lpstr>Adaptation_Resilience_to_natural_disaster_risks</vt:lpstr>
      <vt:lpstr>Air</vt:lpstr>
      <vt:lpstr>Ammonium_NH4_concentration_in_rivers_and_lakes</vt:lpstr>
      <vt:lpstr>Annual_average_number_of_electrical_interruptions_per_year_per_customer</vt:lpstr>
      <vt:lpstr>Annual_average_of_daily_number_of_hours_of_continuous_water_supply_per_household</vt:lpstr>
      <vt:lpstr>Annual_CO2_emissions_per_unit_of_GDP</vt:lpstr>
      <vt:lpstr>Annual_CO2_equivalent_emissions_per_capita</vt:lpstr>
      <vt:lpstr>Annual_number_of_storm_water_or_sewerage_overflows_per_100km_of_network_length</vt:lpstr>
      <vt:lpstr>Availability_of_Resources</vt:lpstr>
      <vt:lpstr>Average_age_of_car_fleet_total_and_by_type</vt:lpstr>
      <vt:lpstr>Average_annual_concentration_of_PM10</vt:lpstr>
      <vt:lpstr>Average_annual_concentration_of_PM2.5</vt:lpstr>
      <vt:lpstr>Average_annual_growth_rate_of_builtup_areas</vt:lpstr>
      <vt:lpstr>Average_commuting_distance</vt:lpstr>
      <vt:lpstr>Average_commuting_time</vt:lpstr>
      <vt:lpstr>Average_daily_concentration_of_NOx</vt:lpstr>
      <vt:lpstr>Average_daily_concentration_of_SO2</vt:lpstr>
      <vt:lpstr>Average_number_of_vehicles_cars_and_motorbikes_per_household</vt:lpstr>
      <vt:lpstr>Average_share_of_population_undergoing_prolonged_power_outage_in_case_of_climatic_extremes_over_the_past_5_years</vt:lpstr>
      <vt:lpstr>Average_travel_speed_on_primary_thoroughfares_during_peak_hour</vt:lpstr>
      <vt:lpstr>Awareness_and_preparedness_to_natural_disasters</vt:lpstr>
      <vt:lpstr>Biochemical_Oxygen_Demand_BOD_in_rivers_and_lakes</vt:lpstr>
      <vt:lpstr>Biodiversity_and_ecosystems</vt:lpstr>
      <vt:lpstr>Building_standards_P</vt:lpstr>
      <vt:lpstr>Buildings_electricity_consumption_P</vt:lpstr>
      <vt:lpstr>Buildings_electricity_consumption_R</vt:lpstr>
      <vt:lpstr>Buildings_P</vt:lpstr>
      <vt:lpstr>Buildings_R</vt:lpstr>
      <vt:lpstr>Choice_of_transport_mode_P</vt:lpstr>
      <vt:lpstr>Choice_of_transport_mode_R</vt:lpstr>
      <vt:lpstr>Climate_Change_Risks</vt:lpstr>
      <vt:lpstr>Collection_of_solid_waste_P</vt:lpstr>
      <vt:lpstr>Collection_of_solid_waste_R</vt:lpstr>
      <vt:lpstr>Concentration_of_cadmium_in_soil</vt:lpstr>
      <vt:lpstr>Concentration_of_mercury_in_soil</vt:lpstr>
      <vt:lpstr>Concentration_of_mineral_oil_in_soil_using_infrared_spectroscopy</vt:lpstr>
      <vt:lpstr>Concentration_of_zinc_in_soil</vt:lpstr>
      <vt:lpstr>Consumption_of_fossil_fuels_in_industrial_processes_P</vt:lpstr>
      <vt:lpstr>Density_Integrated_land_use_P</vt:lpstr>
      <vt:lpstr>Density_Integrated_land_use_R</vt:lpstr>
      <vt:lpstr>Drinking_water</vt:lpstr>
      <vt:lpstr>Drinking_water_pretreatment_R</vt:lpstr>
      <vt:lpstr>Efficiency_of_transport_emergency_systems_in_case_of_disaster</vt:lpstr>
      <vt:lpstr>Efficiency_of_water_supply_networks_P</vt:lpstr>
      <vt:lpstr>Efficiency_of_water_supply_networks_R</vt:lpstr>
      <vt:lpstr>Electricity_consumption_in_buildings</vt:lpstr>
      <vt:lpstr>Electricity_consumption_in_industries_per_unit_of_industrial_GDP</vt:lpstr>
      <vt:lpstr>Electricity_consumption_in_nonresidential_buildings</vt:lpstr>
      <vt:lpstr>Electricity_consumption_in_residential_building</vt:lpstr>
      <vt:lpstr>Electricity_provision_P</vt:lpstr>
      <vt:lpstr>Electricity_provision_R</vt:lpstr>
      <vt:lpstr>Energy_efficiency_and_type_of_energy_used_P</vt:lpstr>
      <vt:lpstr>Energy_efficiency_and_type_of_energy_used_R</vt:lpstr>
      <vt:lpstr>Energy_P</vt:lpstr>
      <vt:lpstr>Energy_R</vt:lpstr>
      <vt:lpstr>Estimated_economic_damage_from_natural_disasters_floods_droughts_earthquakes_etc._as_a_share_of_GDP</vt:lpstr>
      <vt:lpstr>Fossil_fuel_combustion_in_industrial_processes_per_unit_of_industrial_GDP</vt:lpstr>
      <vt:lpstr>Frequency_of_bus_service</vt:lpstr>
      <vt:lpstr>Fuel_standards_for_light_passenger_and_commercial_vehicles</vt:lpstr>
      <vt:lpstr>GDP_per_domestic_material_consumption</vt:lpstr>
      <vt:lpstr>Green_space</vt:lpstr>
      <vt:lpstr>Heat_consumption_in_industries_per_unit_of_industrial_GDP</vt:lpstr>
      <vt:lpstr>Heat_consumption_P</vt:lpstr>
      <vt:lpstr>Heat_fossil_fuel_comsumption_P</vt:lpstr>
      <vt:lpstr>Heating_cooling_consumption_in_buildings_fossil_fuels_residential_buildings_fossil_fuels</vt:lpstr>
      <vt:lpstr>Heating_cooling_consumption_in_nonresidential_buildings_fossil_fuels</vt:lpstr>
      <vt:lpstr>Heating_cooling_consumption_in_residential_buildings_fossil_fuels</vt:lpstr>
      <vt:lpstr>Heavy_metals_Pb_emission_intensity_of_manufacturing_industries</vt:lpstr>
      <vt:lpstr>Industrial_waste_treatment_P</vt:lpstr>
      <vt:lpstr>Industrial_waste_treatment_R</vt:lpstr>
      <vt:lpstr>Industrial_wastewater_P</vt:lpstr>
      <vt:lpstr>Industrial_water_consumption_as_percent_of_total_urban_water_consumption</vt:lpstr>
      <vt:lpstr>Industries_P</vt:lpstr>
      <vt:lpstr>Industries_R</vt:lpstr>
      <vt:lpstr>Industry_electricity_consumption_P</vt:lpstr>
      <vt:lpstr>Industry_electricity_consumption_R</vt:lpstr>
      <vt:lpstr>Interruption_of_public_transport_systems_in_case_of_disaster</vt:lpstr>
      <vt:lpstr>Kilometres_of_bicycle_path_per_100000_population</vt:lpstr>
      <vt:lpstr>Kilometres_of_road_dedicated_exclusively_to_public_transit_per_100000_population</vt:lpstr>
      <vt:lpstr>Land_Use_P</vt:lpstr>
      <vt:lpstr>Land_Use_R</vt:lpstr>
      <vt:lpstr>Landfill_efficiency_capacity_P</vt:lpstr>
      <vt:lpstr>Landfill_efficiency_capacity_R</vt:lpstr>
      <vt:lpstr>Mitigation_GHG_emissions</vt:lpstr>
      <vt:lpstr>Motorisation_rate</vt:lpstr>
      <vt:lpstr>Non_revenue_water</vt:lpstr>
      <vt:lpstr>Number_of_contaminated_sites</vt:lpstr>
      <vt:lpstr>Open_green_space_area_ratio_per_100_000_inhabitants</vt:lpstr>
      <vt:lpstr>Percentage_of_buildings_non_industrial_equipped_to_reuse_grey_water</vt:lpstr>
      <vt:lpstr>Percentage_of_collected_MSW_composted</vt:lpstr>
      <vt:lpstr>Percentage_of_diesel_cars_in_total_vehicle_fleet</vt:lpstr>
      <vt:lpstr>Percentage_of_dwellings_damaged_by_the_most_intense_flooding_in_the_last_10_years</vt:lpstr>
      <vt:lpstr>Percentage_of_households_at_risk</vt:lpstr>
      <vt:lpstr>Percentage_of_industrial_wastewater_that_is_treated_according_to_applicable_national_standards</vt:lpstr>
      <vt:lpstr>Percentage_of_MSW_landfilled_disposed_of_in_EUcompliant_sanitary_landfills</vt:lpstr>
      <vt:lpstr>Percentage_of_MSW_which_is_disposed_of_in_open_dumps_controlled_dumps_or_bodies_of_water_or_is_burnt</vt:lpstr>
      <vt:lpstr>Percentage_of_public_infrastructure_at_risk</vt:lpstr>
      <vt:lpstr>Percentage_of_residential_and_commercial_wastewater_that_is_treated_according_to_applicable_national_standards</vt:lpstr>
      <vt:lpstr>Percentage_of_urban_development_that_occurs_on_existing_urban_land_rather_than_on_greenfield_land</vt:lpstr>
      <vt:lpstr>Percentage_of_wastewater_from_energy_generation_activities_that_is_treated_according_to_applicable_national_standards</vt:lpstr>
      <vt:lpstr>Percentage_of_water_samples_in_a_year_that_comply_with_national_potable_water_quality_standards</vt:lpstr>
      <vt:lpstr>Population_density_on_urban_land</vt:lpstr>
      <vt:lpstr>Pressure</vt:lpstr>
      <vt:lpstr>Proportion_of_MSW_that_is_sorted_and_recycled_total_and_by_type_of_waste_e.g._paper_glass_batteries_PVC_bottles_metals</vt:lpstr>
      <vt:lpstr>Proportion_of_the_population_living_within_20_minutes_to_everyday_services_grocery_stores_clinics_etc.</vt:lpstr>
      <vt:lpstr>Proportion_of_total_energy_derived_from_RES_as_a_share_of_total_city_energy_consumption_in_TJ</vt:lpstr>
      <vt:lpstr>PSR</vt:lpstr>
      <vt:lpstr>Quality_of_Environmental_Assets</vt:lpstr>
      <vt:lpstr>Remaining_life_of_current_landfills</vt:lpstr>
      <vt:lpstr>Renewable_energy_provision_development_P</vt:lpstr>
      <vt:lpstr>Renewable_energy_provision_development_R</vt:lpstr>
      <vt:lpstr>Resilience_of_the_electricity_network_to_climatic_extremes_P</vt:lpstr>
      <vt:lpstr>Resilience_of_the_electricity_network_to_climatic_extremes_R</vt:lpstr>
      <vt:lpstr>Resilience_of_transport_systems_P</vt:lpstr>
      <vt:lpstr>Resilience_of_transport_systems_R</vt:lpstr>
      <vt:lpstr>Resilience_to_floods_P</vt:lpstr>
      <vt:lpstr>Resilience_to_floods_R</vt:lpstr>
      <vt:lpstr>Response</vt:lpstr>
      <vt:lpstr>Road_congestion_P</vt:lpstr>
      <vt:lpstr>Road_congestion_R</vt:lpstr>
      <vt:lpstr>Share_of_city_enterprises_with_ISO50001_or_EMAS_certification_or_similar</vt:lpstr>
      <vt:lpstr>Share_of_green_space_areas_within_urban_limits</vt:lpstr>
      <vt:lpstr>Share_of_industrial_energy_consumption_from_renewable_energy</vt:lpstr>
      <vt:lpstr>Share_of_industrial_waste_recycled_as_a_share_of_total_industrial_waste_produced</vt:lpstr>
      <vt:lpstr>Share_of_multifamily_houses_in_total_housing_units</vt:lpstr>
      <vt:lpstr>Share_of_population_having_access_to_public_transport_within_15min_by_foot</vt:lpstr>
      <vt:lpstr>Share_of_population_with_access_to_heating_cooling</vt:lpstr>
      <vt:lpstr>Share_of_population_with_an_authorised_connection_to_electricity</vt:lpstr>
      <vt:lpstr>Share_of_the_population_with_weekly_municipal_solid_waste_MSW_collection</vt:lpstr>
      <vt:lpstr>Share_of_total_passenger_car_fleet_run_by_electric_hybrid_fuel_cell_Liquefied_Petroleum_Gas_LPG_and_Compressed_Natural_GasCNG_energy_total_and_by_type</vt:lpstr>
      <vt:lpstr>Soil</vt:lpstr>
      <vt:lpstr>Solid_waste_generation_P</vt:lpstr>
      <vt:lpstr>Solid_waste_generation_R</vt:lpstr>
      <vt:lpstr>Solid_Waste_P</vt:lpstr>
      <vt:lpstr>Solid_Waste_R</vt:lpstr>
      <vt:lpstr>State</vt:lpstr>
      <vt:lpstr>Thermal_comfort_provision_P</vt:lpstr>
      <vt:lpstr>Total_solid_waste_generation_per_capita</vt:lpstr>
      <vt:lpstr>Total_value_of_projects_with_green_building_certification_as_a_share_of_the_total_value_of_projects_granted_a_building_permit_per_year</vt:lpstr>
      <vt:lpstr>Transport_modal_share_in_commuting_cars_motorcycles_taxi_bus_metro_tram_bicycle_pedestrian</vt:lpstr>
      <vt:lpstr>Transport_modal_share_in_total_trips</vt:lpstr>
      <vt:lpstr>Transport_P</vt:lpstr>
      <vt:lpstr>Transport_R</vt:lpstr>
      <vt:lpstr>Travel_speed_of_bus_service_on_major_thoroughfares_daily_average</vt:lpstr>
      <vt:lpstr>Treatment_of_solid_waste_P</vt:lpstr>
      <vt:lpstr>Treatment_of_solid_waste_R</vt:lpstr>
      <vt:lpstr>Unit_of_water_consumed_in_power_plants_per_unit_of_primary_energy_generated</vt:lpstr>
      <vt:lpstr>Urban_sprawl_P</vt:lpstr>
      <vt:lpstr>Use_of_existing_built_up_areas_P</vt:lpstr>
      <vt:lpstr>Use_of_existing_built_up_areas_R</vt:lpstr>
      <vt:lpstr>Vacancy_rates_of_offices</vt:lpstr>
      <vt:lpstr>Wastewater_treatment_P</vt:lpstr>
      <vt:lpstr>Wastewater_treatment_R</vt:lpstr>
      <vt:lpstr>Water_bodies</vt:lpstr>
      <vt:lpstr>Water_consumption_P</vt:lpstr>
      <vt:lpstr>Water_consumption_per_capita</vt:lpstr>
      <vt:lpstr>Water_consumption_per_unit_of_city_GDP</vt:lpstr>
      <vt:lpstr>Water_consumption_R</vt:lpstr>
      <vt:lpstr>Water_Exploitation_Index</vt:lpstr>
      <vt:lpstr>Water_P</vt:lpstr>
      <vt:lpstr>Water_R</vt:lpstr>
      <vt:lpstr>Water_use</vt:lpstr>
    </vt:vector>
  </TitlesOfParts>
  <Manager/>
  <Company>EBRD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Zhao, Xiao</dc:creator>
  <cp:keywords>[EBRD/OFFICIAL USE]</cp:keywords>
  <dc:description/>
  <cp:lastModifiedBy>Gabriela Gavgas / Green Partners / RWA</cp:lastModifiedBy>
  <cp:revision/>
  <dcterms:created xsi:type="dcterms:W3CDTF">2017-03-27T14:35:05Z</dcterms:created>
  <dcterms:modified xsi:type="dcterms:W3CDTF">2021-06-10T08:55:59Z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a059e7e2-10c4-4bfa-ae53-d71ccfd63994</vt:lpwstr>
  </property>
  <property fmtid="{D5CDD505-2E9C-101B-9397-08002B2CF9AE}" pid="3" name="bjSaver">
    <vt:lpwstr>dcmy9vHSuY1ScQIKmmvuoZF5m1mdGLOp</vt:lpwstr>
  </property>
  <property fmtid="{D5CDD505-2E9C-101B-9397-08002B2CF9AE}" pid="4" name="bjDocumentLabelXML">
    <vt:lpwstr>&lt;?xml version="1.0" encoding="us-ascii"?&gt;&lt;sisl xmlns:xsi="http://www.w3.org/2001/XMLSchema-instance" xmlns:xsd="http://www.w3.org/2001/XMLSchema" sislVersion="0" policy="1d45786f-a737-4735-8af6-df12fb6939a2" xmlns="http://www.boldonjames.com/2008/01/sie/i</vt:lpwstr>
  </property>
  <property fmtid="{D5CDD505-2E9C-101B-9397-08002B2CF9AE}" pid="5" name="bjDocumentLabelXML-0">
    <vt:lpwstr>nternal/label"&gt;&lt;element uid="id_classification_generalbusiness" value="" /&gt;&lt;element uid="3f2bf68e-965f-4645-8d3a-c9eb7a3821bd" value="" /&gt;&lt;/sisl&gt;</vt:lpwstr>
  </property>
  <property fmtid="{D5CDD505-2E9C-101B-9397-08002B2CF9AE}" pid="6" name="bjDocumentSecurityLabel">
    <vt:lpwstr>OFFICIAL USE</vt:lpwstr>
  </property>
  <property fmtid="{D5CDD505-2E9C-101B-9397-08002B2CF9AE}" pid="7" name="bjCentreHeaderLabel">
    <vt:lpwstr>&amp;"Arial,Regular"&amp;9&amp;K0000FFOFFICIAL USE</vt:lpwstr>
  </property>
  <property fmtid="{D5CDD505-2E9C-101B-9397-08002B2CF9AE}" pid="8" name="bjCentreFooterLabel">
    <vt:lpwstr>&amp;"Arial,Regular"&amp;9&amp;K0000FFOFFICIAL USE</vt:lpwstr>
  </property>
</Properties>
</file>