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4000" windowHeight="9135" tabRatio="874"/>
  </bookViews>
  <sheets>
    <sheet name="СКО - всего" sheetId="33" r:id="rId1"/>
  </sheets>
  <externalReferences>
    <externalReference r:id="rId2"/>
  </externalReferences>
  <definedNames>
    <definedName name="_xlnm.Print_Titles" localSheetId="0">'СКО - всего'!$7:$8</definedName>
    <definedName name="_xlnm.Print_Area" localSheetId="0">'СКО - всего'!$A$1:$F$2284</definedName>
  </definedNames>
  <calcPr calcId="145621"/>
</workbook>
</file>

<file path=xl/calcChain.xml><?xml version="1.0" encoding="utf-8"?>
<calcChain xmlns="http://schemas.openxmlformats.org/spreadsheetml/2006/main">
  <c r="C11" i="33" l="1"/>
  <c r="C29" i="33"/>
  <c r="C1453" i="33" l="1"/>
  <c r="C341" i="33"/>
  <c r="C326" i="33"/>
  <c r="C325" i="33"/>
  <c r="F2074" i="33" l="1"/>
  <c r="C2074" i="33"/>
  <c r="F2077" i="33"/>
  <c r="E2077" i="33"/>
  <c r="D2077" i="33"/>
  <c r="C2077" i="33"/>
  <c r="E2074" i="33"/>
  <c r="D2074" i="33"/>
  <c r="D2073" i="33" s="1"/>
  <c r="F1874" i="33"/>
  <c r="E1874" i="33"/>
  <c r="E1464" i="33" s="1"/>
  <c r="D1874" i="33"/>
  <c r="D1464" i="33" s="1"/>
  <c r="D676" i="33" s="1"/>
  <c r="F1873" i="33"/>
  <c r="F1463" i="33" s="1"/>
  <c r="F675" i="33" s="1"/>
  <c r="E1873" i="33"/>
  <c r="E1463" i="33" s="1"/>
  <c r="D1873" i="33"/>
  <c r="D1463" i="33" s="1"/>
  <c r="D675" i="33" s="1"/>
  <c r="F1872" i="33"/>
  <c r="E1872" i="33"/>
  <c r="E1462" i="33" s="1"/>
  <c r="D1872" i="33"/>
  <c r="D1462" i="33" s="1"/>
  <c r="F1871" i="33"/>
  <c r="E1871" i="33"/>
  <c r="E1461" i="33" s="1"/>
  <c r="D1871" i="33"/>
  <c r="D1461" i="33" s="1"/>
  <c r="D673" i="33" s="1"/>
  <c r="F1870" i="33"/>
  <c r="E1870" i="33"/>
  <c r="E1460" i="33" s="1"/>
  <c r="D1870" i="33"/>
  <c r="D1460" i="33" s="1"/>
  <c r="D672" i="33" s="1"/>
  <c r="F1869" i="33"/>
  <c r="F1459" i="33" s="1"/>
  <c r="F671" i="33" s="1"/>
  <c r="E1869" i="33"/>
  <c r="E1459" i="33" s="1"/>
  <c r="D1869" i="33"/>
  <c r="D1459" i="33" s="1"/>
  <c r="D671" i="33" s="1"/>
  <c r="F1868" i="33"/>
  <c r="F1458" i="33" s="1"/>
  <c r="F670" i="33" s="1"/>
  <c r="E1868" i="33"/>
  <c r="E1458" i="33" s="1"/>
  <c r="D1868" i="33"/>
  <c r="D1458" i="33" s="1"/>
  <c r="F1867" i="33"/>
  <c r="E1867" i="33"/>
  <c r="E1457" i="33" s="1"/>
  <c r="D1867" i="33"/>
  <c r="D1457" i="33" s="1"/>
  <c r="D669" i="33" s="1"/>
  <c r="F1866" i="33"/>
  <c r="E1866" i="33"/>
  <c r="E1456" i="33" s="1"/>
  <c r="D1866" i="33"/>
  <c r="D1456" i="33" s="1"/>
  <c r="D668" i="33" s="1"/>
  <c r="F1865" i="33"/>
  <c r="F1455" i="33" s="1"/>
  <c r="F667" i="33" s="1"/>
  <c r="E1865" i="33"/>
  <c r="E1455" i="33" s="1"/>
  <c r="D1865" i="33"/>
  <c r="D1455" i="33" s="1"/>
  <c r="D667" i="33" s="1"/>
  <c r="F1864" i="33"/>
  <c r="E1864" i="33"/>
  <c r="E1454" i="33" s="1"/>
  <c r="D1864" i="33"/>
  <c r="D1454" i="33" s="1"/>
  <c r="F1862" i="33"/>
  <c r="F1452" i="33" s="1"/>
  <c r="F664" i="33" s="1"/>
  <c r="E1862" i="33"/>
  <c r="E1452" i="33" s="1"/>
  <c r="D1862" i="33"/>
  <c r="D1452" i="33" s="1"/>
  <c r="F1861" i="33"/>
  <c r="E1861" i="33"/>
  <c r="E1451" i="33" s="1"/>
  <c r="D1861" i="33"/>
  <c r="D1451" i="33" s="1"/>
  <c r="F1860" i="33"/>
  <c r="F1450" i="33" s="1"/>
  <c r="F662" i="33" s="1"/>
  <c r="E1860" i="33"/>
  <c r="E1450" i="33" s="1"/>
  <c r="D1860" i="33"/>
  <c r="D1450" i="33" s="1"/>
  <c r="F1859" i="33"/>
  <c r="F1449" i="33" s="1"/>
  <c r="E1859" i="33"/>
  <c r="E1449" i="33" s="1"/>
  <c r="D1859" i="33"/>
  <c r="D1449" i="33" s="1"/>
  <c r="F1858" i="33"/>
  <c r="F1448" i="33" s="1"/>
  <c r="F660" i="33" s="1"/>
  <c r="E1858" i="33"/>
  <c r="E1448" i="33" s="1"/>
  <c r="D1858" i="33"/>
  <c r="D1448" i="33" s="1"/>
  <c r="D660" i="33" s="1"/>
  <c r="F1857" i="33"/>
  <c r="E1857" i="33"/>
  <c r="E1447" i="33" s="1"/>
  <c r="D1857" i="33"/>
  <c r="D1447" i="33" s="1"/>
  <c r="D659" i="33" s="1"/>
  <c r="F1856" i="33"/>
  <c r="F1446" i="33" s="1"/>
  <c r="F658" i="33" s="1"/>
  <c r="E1856" i="33"/>
  <c r="E1446" i="33" s="1"/>
  <c r="D1856" i="33"/>
  <c r="D1446" i="33" s="1"/>
  <c r="F1855" i="33"/>
  <c r="E1855" i="33"/>
  <c r="E1445" i="33" s="1"/>
  <c r="D1855" i="33"/>
  <c r="D1445" i="33" s="1"/>
  <c r="F1854" i="33"/>
  <c r="F1444" i="33" s="1"/>
  <c r="E1854" i="33"/>
  <c r="E1444" i="33" s="1"/>
  <c r="D1854" i="33"/>
  <c r="D1444" i="33" s="1"/>
  <c r="F1853" i="33"/>
  <c r="E1853" i="33"/>
  <c r="E1443" i="33" s="1"/>
  <c r="D1853" i="33"/>
  <c r="D1443" i="33" s="1"/>
  <c r="F1852" i="33"/>
  <c r="F1442" i="33" s="1"/>
  <c r="F654" i="33" s="1"/>
  <c r="E1852" i="33"/>
  <c r="E1442" i="33" s="1"/>
  <c r="D1852" i="33"/>
  <c r="D1442" i="33" s="1"/>
  <c r="F1850" i="33"/>
  <c r="F1440" i="33" s="1"/>
  <c r="F652" i="33" s="1"/>
  <c r="E1850" i="33"/>
  <c r="E1440" i="33" s="1"/>
  <c r="D1850" i="33"/>
  <c r="D1440" i="33" s="1"/>
  <c r="F1849" i="33"/>
  <c r="E1849" i="33"/>
  <c r="E1439" i="33" s="1"/>
  <c r="D1849" i="33"/>
  <c r="D1439" i="33" s="1"/>
  <c r="D651" i="33" s="1"/>
  <c r="F1848" i="33"/>
  <c r="E1848" i="33"/>
  <c r="E1438" i="33" s="1"/>
  <c r="D1848" i="33"/>
  <c r="D1438" i="33" s="1"/>
  <c r="D650" i="33" s="1"/>
  <c r="F1847" i="33"/>
  <c r="F1437" i="33" s="1"/>
  <c r="F649" i="33" s="1"/>
  <c r="E1847" i="33"/>
  <c r="E1437" i="33" s="1"/>
  <c r="D1847" i="33"/>
  <c r="D1437" i="33" s="1"/>
  <c r="F1846" i="33"/>
  <c r="F1436" i="33" s="1"/>
  <c r="F648" i="33" s="1"/>
  <c r="E1846" i="33"/>
  <c r="E1436" i="33" s="1"/>
  <c r="D1846" i="33"/>
  <c r="D1436" i="33" s="1"/>
  <c r="F1845" i="33"/>
  <c r="E1845" i="33"/>
  <c r="E1435" i="33" s="1"/>
  <c r="D1845" i="33"/>
  <c r="D1435" i="33" s="1"/>
  <c r="D647" i="33" s="1"/>
  <c r="F1844" i="33"/>
  <c r="E1844" i="33"/>
  <c r="E1434" i="33" s="1"/>
  <c r="D1844" i="33"/>
  <c r="D1434" i="33" s="1"/>
  <c r="D646" i="33" s="1"/>
  <c r="F1843" i="33"/>
  <c r="F1433" i="33" s="1"/>
  <c r="F645" i="33" s="1"/>
  <c r="E1843" i="33"/>
  <c r="E1433" i="33" s="1"/>
  <c r="D1843" i="33"/>
  <c r="D1433" i="33" s="1"/>
  <c r="D645" i="33" s="1"/>
  <c r="F1842" i="33"/>
  <c r="E1842" i="33"/>
  <c r="E1432" i="33" s="1"/>
  <c r="D1842" i="33"/>
  <c r="D1432" i="33" s="1"/>
  <c r="F1841" i="33"/>
  <c r="E1841" i="33"/>
  <c r="E1431" i="33" s="1"/>
  <c r="D1841" i="33"/>
  <c r="D1431" i="33" s="1"/>
  <c r="D643" i="33" s="1"/>
  <c r="F1840" i="33"/>
  <c r="E1840" i="33"/>
  <c r="E1430" i="33" s="1"/>
  <c r="D1840" i="33"/>
  <c r="D1430" i="33" s="1"/>
  <c r="D642" i="33" s="1"/>
  <c r="F1839" i="33"/>
  <c r="F1429" i="33" s="1"/>
  <c r="F641" i="33" s="1"/>
  <c r="E1839" i="33"/>
  <c r="E1429" i="33" s="1"/>
  <c r="D1839" i="33"/>
  <c r="D1429" i="33" s="1"/>
  <c r="D641" i="33" s="1"/>
  <c r="F1838" i="33"/>
  <c r="E1838" i="33"/>
  <c r="E1428" i="33" s="1"/>
  <c r="D1838" i="33"/>
  <c r="D1428" i="33" s="1"/>
  <c r="F1837" i="33"/>
  <c r="E1837" i="33"/>
  <c r="E1427" i="33" s="1"/>
  <c r="D1837" i="33"/>
  <c r="D1427" i="33" s="1"/>
  <c r="D639" i="33" s="1"/>
  <c r="F1836" i="33"/>
  <c r="E1836" i="33"/>
  <c r="E1426" i="33" s="1"/>
  <c r="D1836" i="33"/>
  <c r="D1426" i="33" s="1"/>
  <c r="F1835" i="33"/>
  <c r="F1425" i="33" s="1"/>
  <c r="E1835" i="33"/>
  <c r="E1425" i="33" s="1"/>
  <c r="D1835" i="33"/>
  <c r="D1425" i="33" s="1"/>
  <c r="F1833" i="33"/>
  <c r="F1423" i="33" s="1"/>
  <c r="F635" i="33" s="1"/>
  <c r="E1833" i="33"/>
  <c r="E1423" i="33" s="1"/>
  <c r="E635" i="33" s="1"/>
  <c r="D1833" i="33"/>
  <c r="D1423" i="33" s="1"/>
  <c r="F1832" i="33"/>
  <c r="F1422" i="33" s="1"/>
  <c r="F634" i="33" s="1"/>
  <c r="E1832" i="33"/>
  <c r="E1422" i="33" s="1"/>
  <c r="E634" i="33" s="1"/>
  <c r="D1832" i="33"/>
  <c r="D1422" i="33" s="1"/>
  <c r="F1831" i="33"/>
  <c r="E1831" i="33"/>
  <c r="E1421" i="33" s="1"/>
  <c r="E633" i="33" s="1"/>
  <c r="D1831" i="33"/>
  <c r="D1421" i="33" s="1"/>
  <c r="D633" i="33" s="1"/>
  <c r="F1830" i="33"/>
  <c r="F1420" i="33" s="1"/>
  <c r="F632" i="33" s="1"/>
  <c r="E1830" i="33"/>
  <c r="E1420" i="33" s="1"/>
  <c r="E632" i="33" s="1"/>
  <c r="D1830" i="33"/>
  <c r="D1420" i="33" s="1"/>
  <c r="F1829" i="33"/>
  <c r="F1419" i="33" s="1"/>
  <c r="F631" i="33" s="1"/>
  <c r="E1829" i="33"/>
  <c r="E1419" i="33" s="1"/>
  <c r="E631" i="33" s="1"/>
  <c r="D1829" i="33"/>
  <c r="D1419" i="33" s="1"/>
  <c r="F1828" i="33"/>
  <c r="F1418" i="33" s="1"/>
  <c r="F630" i="33" s="1"/>
  <c r="E1828" i="33"/>
  <c r="E1418" i="33" s="1"/>
  <c r="E630" i="33" s="1"/>
  <c r="D1828" i="33"/>
  <c r="D1418" i="33" s="1"/>
  <c r="F1827" i="33"/>
  <c r="E1827" i="33"/>
  <c r="E1417" i="33" s="1"/>
  <c r="D1827" i="33"/>
  <c r="D1417" i="33" s="1"/>
  <c r="D629" i="33" s="1"/>
  <c r="F1826" i="33"/>
  <c r="F1416" i="33" s="1"/>
  <c r="F628" i="33" s="1"/>
  <c r="E1826" i="33"/>
  <c r="E1416" i="33" s="1"/>
  <c r="D1826" i="33"/>
  <c r="D1416" i="33" s="1"/>
  <c r="D628" i="33" s="1"/>
  <c r="F1825" i="33"/>
  <c r="F1415" i="33" s="1"/>
  <c r="F627" i="33" s="1"/>
  <c r="E1825" i="33"/>
  <c r="E1415" i="33" s="1"/>
  <c r="D1825" i="33"/>
  <c r="D1415" i="33" s="1"/>
  <c r="F1824" i="33"/>
  <c r="E1824" i="33"/>
  <c r="E1414" i="33" s="1"/>
  <c r="E626" i="33" s="1"/>
  <c r="D1824" i="33"/>
  <c r="D1414" i="33" s="1"/>
  <c r="F1823" i="33"/>
  <c r="E1823" i="33"/>
  <c r="E1413" i="33" s="1"/>
  <c r="E625" i="33" s="1"/>
  <c r="D1823" i="33"/>
  <c r="D1413" i="33" s="1"/>
  <c r="D625" i="33" s="1"/>
  <c r="F1822" i="33"/>
  <c r="F1412" i="33" s="1"/>
  <c r="F624" i="33" s="1"/>
  <c r="E1822" i="33"/>
  <c r="E1412" i="33" s="1"/>
  <c r="E624" i="33" s="1"/>
  <c r="D1822" i="33"/>
  <c r="D1412" i="33" s="1"/>
  <c r="D624" i="33" s="1"/>
  <c r="F1821" i="33"/>
  <c r="E1821" i="33"/>
  <c r="E1411" i="33" s="1"/>
  <c r="E623" i="33" s="1"/>
  <c r="D1821" i="33"/>
  <c r="D1411" i="33" s="1"/>
  <c r="F1820" i="33"/>
  <c r="F1410" i="33" s="1"/>
  <c r="F622" i="33" s="1"/>
  <c r="E1820" i="33"/>
  <c r="E1410" i="33" s="1"/>
  <c r="E622" i="33" s="1"/>
  <c r="D1820" i="33"/>
  <c r="D1410" i="33" s="1"/>
  <c r="F1819" i="33"/>
  <c r="E1819" i="33"/>
  <c r="E1409" i="33" s="1"/>
  <c r="D1819" i="33"/>
  <c r="D1409" i="33" s="1"/>
  <c r="D621" i="33" s="1"/>
  <c r="F1818" i="33"/>
  <c r="F1408" i="33" s="1"/>
  <c r="F620" i="33" s="1"/>
  <c r="E1818" i="33"/>
  <c r="E1408" i="33" s="1"/>
  <c r="D1818" i="33"/>
  <c r="D1408" i="33" s="1"/>
  <c r="D620" i="33" s="1"/>
  <c r="F1817" i="33"/>
  <c r="F1407" i="33" s="1"/>
  <c r="F619" i="33" s="1"/>
  <c r="E1817" i="33"/>
  <c r="E1407" i="33" s="1"/>
  <c r="E619" i="33" s="1"/>
  <c r="D1817" i="33"/>
  <c r="D1407" i="33" s="1"/>
  <c r="F1816" i="33"/>
  <c r="E1816" i="33"/>
  <c r="E1406" i="33" s="1"/>
  <c r="E618" i="33" s="1"/>
  <c r="D1816" i="33"/>
  <c r="D1406" i="33" s="1"/>
  <c r="F1815" i="33"/>
  <c r="E1815" i="33"/>
  <c r="E1405" i="33" s="1"/>
  <c r="D1815" i="33"/>
  <c r="D1405" i="33" s="1"/>
  <c r="F1813" i="33"/>
  <c r="E1813" i="33"/>
  <c r="E1403" i="33" s="1"/>
  <c r="E615" i="33" s="1"/>
  <c r="D1813" i="33"/>
  <c r="D1403" i="33" s="1"/>
  <c r="F1812" i="33"/>
  <c r="E1812" i="33"/>
  <c r="E1402" i="33" s="1"/>
  <c r="E614" i="33" s="1"/>
  <c r="D1812" i="33"/>
  <c r="D1402" i="33" s="1"/>
  <c r="F1811" i="33"/>
  <c r="F1401" i="33" s="1"/>
  <c r="F613" i="33" s="1"/>
  <c r="E1811" i="33"/>
  <c r="F1810" i="33"/>
  <c r="E1810" i="33"/>
  <c r="E1400" i="33" s="1"/>
  <c r="E612" i="33" s="1"/>
  <c r="D1810" i="33"/>
  <c r="D1400" i="33" s="1"/>
  <c r="D612" i="33" s="1"/>
  <c r="F1809" i="33"/>
  <c r="E1809" i="33"/>
  <c r="D1809" i="33"/>
  <c r="D1399" i="33" s="1"/>
  <c r="D611" i="33" s="1"/>
  <c r="F1808" i="33"/>
  <c r="F1398" i="33" s="1"/>
  <c r="F610" i="33" s="1"/>
  <c r="E1808" i="33"/>
  <c r="D1808" i="33"/>
  <c r="D1398" i="33" s="1"/>
  <c r="D610" i="33" s="1"/>
  <c r="F1807" i="33"/>
  <c r="F1397" i="33" s="1"/>
  <c r="F609" i="33" s="1"/>
  <c r="E1807" i="33"/>
  <c r="D1807" i="33"/>
  <c r="D1397" i="33" s="1"/>
  <c r="D609" i="33" s="1"/>
  <c r="F1806" i="33"/>
  <c r="E1806" i="33"/>
  <c r="E1396" i="33" s="1"/>
  <c r="D1806" i="33"/>
  <c r="D1396" i="33" s="1"/>
  <c r="D608" i="33" s="1"/>
  <c r="F1805" i="33"/>
  <c r="E1805" i="33"/>
  <c r="D1805" i="33"/>
  <c r="D1395" i="33" s="1"/>
  <c r="D607" i="33" s="1"/>
  <c r="F1804" i="33"/>
  <c r="E1804" i="33"/>
  <c r="D1804" i="33"/>
  <c r="D1394" i="33" s="1"/>
  <c r="D606" i="33" s="1"/>
  <c r="F1803" i="33"/>
  <c r="F1393" i="33" s="1"/>
  <c r="F605" i="33" s="1"/>
  <c r="E1803" i="33"/>
  <c r="E1393" i="33" s="1"/>
  <c r="E605" i="33" s="1"/>
  <c r="D1803" i="33"/>
  <c r="D1393" i="33" s="1"/>
  <c r="D605" i="33" s="1"/>
  <c r="F1802" i="33"/>
  <c r="E1802" i="33"/>
  <c r="E1392" i="33" s="1"/>
  <c r="E604" i="33" s="1"/>
  <c r="D1802" i="33"/>
  <c r="D1392" i="33" s="1"/>
  <c r="D604" i="33" s="1"/>
  <c r="F1801" i="33"/>
  <c r="E1801" i="33"/>
  <c r="D1801" i="33"/>
  <c r="D1391" i="33" s="1"/>
  <c r="D603" i="33" s="1"/>
  <c r="F1800" i="33"/>
  <c r="F1390" i="33" s="1"/>
  <c r="F602" i="33" s="1"/>
  <c r="E1800" i="33"/>
  <c r="D1800" i="33"/>
  <c r="D1390" i="33" s="1"/>
  <c r="D602" i="33" s="1"/>
  <c r="F1799" i="33"/>
  <c r="F1389" i="33" s="1"/>
  <c r="F601" i="33" s="1"/>
  <c r="E1799" i="33"/>
  <c r="E1389" i="33" s="1"/>
  <c r="E601" i="33" s="1"/>
  <c r="D1799" i="33"/>
  <c r="D1389" i="33" s="1"/>
  <c r="D601" i="33" s="1"/>
  <c r="F1798" i="33"/>
  <c r="E1798" i="33"/>
  <c r="E1388" i="33" s="1"/>
  <c r="E600" i="33" s="1"/>
  <c r="D1798" i="33"/>
  <c r="D1388" i="33" s="1"/>
  <c r="D600" i="33" s="1"/>
  <c r="F1797" i="33"/>
  <c r="E1797" i="33"/>
  <c r="D1797" i="33"/>
  <c r="D1387" i="33" s="1"/>
  <c r="F1795" i="33"/>
  <c r="F1385" i="33" s="1"/>
  <c r="F597" i="33" s="1"/>
  <c r="E1795" i="33"/>
  <c r="D1795" i="33"/>
  <c r="D1385" i="33" s="1"/>
  <c r="D597" i="33" s="1"/>
  <c r="C1385" i="33"/>
  <c r="F1794" i="33"/>
  <c r="F1384" i="33" s="1"/>
  <c r="F596" i="33" s="1"/>
  <c r="E1794" i="33"/>
  <c r="D1794" i="33"/>
  <c r="C1384" i="33"/>
  <c r="F1793" i="33"/>
  <c r="F1383" i="33" s="1"/>
  <c r="F595" i="33" s="1"/>
  <c r="E1793" i="33"/>
  <c r="D1793" i="33"/>
  <c r="D1383" i="33" s="1"/>
  <c r="D595" i="33" s="1"/>
  <c r="C1383" i="33"/>
  <c r="F1792" i="33"/>
  <c r="F1382" i="33" s="1"/>
  <c r="F594" i="33" s="1"/>
  <c r="E1792" i="33"/>
  <c r="D1792" i="33"/>
  <c r="D1382" i="33" s="1"/>
  <c r="D594" i="33" s="1"/>
  <c r="C1382" i="33"/>
  <c r="F1791" i="33"/>
  <c r="E1791" i="33"/>
  <c r="D1791" i="33"/>
  <c r="D1381" i="33" s="1"/>
  <c r="D593" i="33" s="1"/>
  <c r="C1381" i="33"/>
  <c r="F1790" i="33"/>
  <c r="F1380" i="33" s="1"/>
  <c r="F592" i="33" s="1"/>
  <c r="E1790" i="33"/>
  <c r="D1790" i="33"/>
  <c r="C1380" i="33"/>
  <c r="F1789" i="33"/>
  <c r="F1379" i="33" s="1"/>
  <c r="F591" i="33" s="1"/>
  <c r="E1789" i="33"/>
  <c r="D1789" i="33"/>
  <c r="D1379" i="33" s="1"/>
  <c r="D591" i="33" s="1"/>
  <c r="C1379" i="33"/>
  <c r="F1788" i="33"/>
  <c r="F1378" i="33" s="1"/>
  <c r="F590" i="33" s="1"/>
  <c r="E1788" i="33"/>
  <c r="D1788" i="33"/>
  <c r="D1378" i="33" s="1"/>
  <c r="D590" i="33" s="1"/>
  <c r="C1378" i="33"/>
  <c r="F1787" i="33"/>
  <c r="F1377" i="33" s="1"/>
  <c r="F589" i="33" s="1"/>
  <c r="E1787" i="33"/>
  <c r="D1787" i="33"/>
  <c r="D1377" i="33" s="1"/>
  <c r="D589" i="33" s="1"/>
  <c r="C1377" i="33"/>
  <c r="F1786" i="33"/>
  <c r="E1786" i="33"/>
  <c r="D1786" i="33"/>
  <c r="C1376" i="33"/>
  <c r="F1785" i="33"/>
  <c r="F1375" i="33" s="1"/>
  <c r="E1785" i="33"/>
  <c r="D1785" i="33"/>
  <c r="D1375" i="33" s="1"/>
  <c r="D587" i="33" s="1"/>
  <c r="C1375" i="33"/>
  <c r="F1784" i="33"/>
  <c r="E1784" i="33"/>
  <c r="D1784" i="33"/>
  <c r="D1374" i="33" s="1"/>
  <c r="C1374" i="33"/>
  <c r="C1373" i="33" s="1"/>
  <c r="F1783" i="33"/>
  <c r="E1783" i="33"/>
  <c r="D1783" i="33"/>
  <c r="F1782" i="33"/>
  <c r="F1372" i="33" s="1"/>
  <c r="F584" i="33" s="1"/>
  <c r="E1782" i="33"/>
  <c r="E1372" i="33" s="1"/>
  <c r="E584" i="33" s="1"/>
  <c r="D1782" i="33"/>
  <c r="C1372" i="33"/>
  <c r="F1781" i="33"/>
  <c r="F1371" i="33" s="1"/>
  <c r="F583" i="33" s="1"/>
  <c r="E1781" i="33"/>
  <c r="E1371" i="33" s="1"/>
  <c r="E583" i="33" s="1"/>
  <c r="D1781" i="33"/>
  <c r="C1371" i="33"/>
  <c r="F1780" i="33"/>
  <c r="E1780" i="33"/>
  <c r="E1370" i="33" s="1"/>
  <c r="E582" i="33" s="1"/>
  <c r="D1780" i="33"/>
  <c r="C1370" i="33"/>
  <c r="F1779" i="33"/>
  <c r="E1779" i="33"/>
  <c r="D1779" i="33"/>
  <c r="C1369" i="33"/>
  <c r="F1778" i="33"/>
  <c r="F1368" i="33" s="1"/>
  <c r="F580" i="33" s="1"/>
  <c r="E1778" i="33"/>
  <c r="E1368" i="33" s="1"/>
  <c r="E580" i="33" s="1"/>
  <c r="D1778" i="33"/>
  <c r="C1368" i="33"/>
  <c r="F1777" i="33"/>
  <c r="F1367" i="33" s="1"/>
  <c r="F579" i="33" s="1"/>
  <c r="E1777" i="33"/>
  <c r="E1367" i="33" s="1"/>
  <c r="E579" i="33" s="1"/>
  <c r="D1777" i="33"/>
  <c r="C1367" i="33"/>
  <c r="F1776" i="33"/>
  <c r="F1366" i="33" s="1"/>
  <c r="F578" i="33" s="1"/>
  <c r="E1776" i="33"/>
  <c r="E1366" i="33" s="1"/>
  <c r="E578" i="33" s="1"/>
  <c r="D1776" i="33"/>
  <c r="C1366" i="33"/>
  <c r="F1775" i="33"/>
  <c r="E1775" i="33"/>
  <c r="D1775" i="33"/>
  <c r="C1365" i="33"/>
  <c r="F1774" i="33"/>
  <c r="F1364" i="33" s="1"/>
  <c r="F576" i="33" s="1"/>
  <c r="E1774" i="33"/>
  <c r="E1364" i="33" s="1"/>
  <c r="D1774" i="33"/>
  <c r="C1364" i="33"/>
  <c r="F1773" i="33"/>
  <c r="F1363" i="33" s="1"/>
  <c r="F575" i="33" s="1"/>
  <c r="E1773" i="33"/>
  <c r="E1363" i="33" s="1"/>
  <c r="D1773" i="33"/>
  <c r="C1363" i="33"/>
  <c r="F1772" i="33"/>
  <c r="F1362" i="33" s="1"/>
  <c r="F574" i="33" s="1"/>
  <c r="E1772" i="33"/>
  <c r="E1362" i="33" s="1"/>
  <c r="E574" i="33" s="1"/>
  <c r="D1772" i="33"/>
  <c r="C1362" i="33"/>
  <c r="F1771" i="33"/>
  <c r="E1771" i="33"/>
  <c r="D1771" i="33"/>
  <c r="C1361" i="33"/>
  <c r="F1770" i="33"/>
  <c r="F1360" i="33" s="1"/>
  <c r="F572" i="33" s="1"/>
  <c r="E1770" i="33"/>
  <c r="E1360" i="33" s="1"/>
  <c r="E572" i="33" s="1"/>
  <c r="D1770" i="33"/>
  <c r="C1360" i="33"/>
  <c r="F1769" i="33"/>
  <c r="F1359" i="33" s="1"/>
  <c r="F571" i="33" s="1"/>
  <c r="E1769" i="33"/>
  <c r="E1359" i="33" s="1"/>
  <c r="E571" i="33" s="1"/>
  <c r="D1769" i="33"/>
  <c r="C1359" i="33"/>
  <c r="F1768" i="33"/>
  <c r="F1358" i="33" s="1"/>
  <c r="F570" i="33" s="1"/>
  <c r="E1768" i="33"/>
  <c r="E1358" i="33" s="1"/>
  <c r="D1768" i="33"/>
  <c r="C1358" i="33"/>
  <c r="F1767" i="33"/>
  <c r="E1767" i="33"/>
  <c r="D1767" i="33"/>
  <c r="C1357" i="33"/>
  <c r="F1766" i="33"/>
  <c r="F1356" i="33" s="1"/>
  <c r="F568" i="33" s="1"/>
  <c r="E1766" i="33"/>
  <c r="E1356" i="33" s="1"/>
  <c r="E568" i="33" s="1"/>
  <c r="D1766" i="33"/>
  <c r="C1356" i="33"/>
  <c r="F1765" i="33"/>
  <c r="F1355" i="33" s="1"/>
  <c r="F567" i="33" s="1"/>
  <c r="E1765" i="33"/>
  <c r="E1355" i="33" s="1"/>
  <c r="E567" i="33" s="1"/>
  <c r="D1765" i="33"/>
  <c r="C1355" i="33"/>
  <c r="F1764" i="33"/>
  <c r="F1354" i="33" s="1"/>
  <c r="F566" i="33" s="1"/>
  <c r="E1764" i="33"/>
  <c r="E1354" i="33" s="1"/>
  <c r="D1764" i="33"/>
  <c r="C1354" i="33"/>
  <c r="C1353" i="33" s="1"/>
  <c r="F1763" i="33"/>
  <c r="E1763" i="33"/>
  <c r="D1763" i="33"/>
  <c r="F1762" i="33"/>
  <c r="F1352" i="33" s="1"/>
  <c r="F564" i="33" s="1"/>
  <c r="E1762" i="33"/>
  <c r="D1762" i="33"/>
  <c r="C1352" i="33"/>
  <c r="C564" i="33" s="1"/>
  <c r="F1761" i="33"/>
  <c r="E1761" i="33"/>
  <c r="E1351" i="33" s="1"/>
  <c r="E563" i="33" s="1"/>
  <c r="D1761" i="33"/>
  <c r="D1351" i="33" s="1"/>
  <c r="D563" i="33" s="1"/>
  <c r="C1351" i="33"/>
  <c r="C563" i="33" s="1"/>
  <c r="F1760" i="33"/>
  <c r="F1350" i="33" s="1"/>
  <c r="F562" i="33" s="1"/>
  <c r="E1760" i="33"/>
  <c r="D1760" i="33"/>
  <c r="D1350" i="33" s="1"/>
  <c r="D562" i="33" s="1"/>
  <c r="C1350" i="33"/>
  <c r="C562" i="33" s="1"/>
  <c r="F1759" i="33"/>
  <c r="F1349" i="33" s="1"/>
  <c r="F561" i="33" s="1"/>
  <c r="E1759" i="33"/>
  <c r="E1349" i="33" s="1"/>
  <c r="E561" i="33" s="1"/>
  <c r="D1759" i="33"/>
  <c r="C1349" i="33"/>
  <c r="F1758" i="33"/>
  <c r="F1348" i="33" s="1"/>
  <c r="F560" i="33" s="1"/>
  <c r="E1758" i="33"/>
  <c r="E1348" i="33" s="1"/>
  <c r="D1758" i="33"/>
  <c r="D1348" i="33" s="1"/>
  <c r="C1348" i="33"/>
  <c r="C560" i="33" s="1"/>
  <c r="F1757" i="33"/>
  <c r="E1757" i="33"/>
  <c r="D1757" i="33"/>
  <c r="C1347" i="33"/>
  <c r="C559" i="33" s="1"/>
  <c r="F1756" i="33"/>
  <c r="F1346" i="33" s="1"/>
  <c r="F558" i="33" s="1"/>
  <c r="E1756" i="33"/>
  <c r="E1346" i="33" s="1"/>
  <c r="D1756" i="33"/>
  <c r="D1346" i="33" s="1"/>
  <c r="D558" i="33" s="1"/>
  <c r="C1346" i="33"/>
  <c r="F1755" i="33"/>
  <c r="F1345" i="33" s="1"/>
  <c r="F557" i="33" s="1"/>
  <c r="E1755" i="33"/>
  <c r="E1345" i="33" s="1"/>
  <c r="E557" i="33" s="1"/>
  <c r="D1755" i="33"/>
  <c r="D1345" i="33" s="1"/>
  <c r="D557" i="33" s="1"/>
  <c r="C1345" i="33"/>
  <c r="C557" i="33" s="1"/>
  <c r="F1754" i="33"/>
  <c r="F1344" i="33" s="1"/>
  <c r="F556" i="33" s="1"/>
  <c r="E1754" i="33"/>
  <c r="E1344" i="33" s="1"/>
  <c r="E556" i="33" s="1"/>
  <c r="D1754" i="33"/>
  <c r="D1344" i="33" s="1"/>
  <c r="C1344" i="33"/>
  <c r="C556" i="33" s="1"/>
  <c r="F1753" i="33"/>
  <c r="E1753" i="33"/>
  <c r="D1753" i="33"/>
  <c r="D1343" i="33" s="1"/>
  <c r="D555" i="33" s="1"/>
  <c r="C1343" i="33"/>
  <c r="C555" i="33" s="1"/>
  <c r="F1752" i="33"/>
  <c r="F1342" i="33" s="1"/>
  <c r="F554" i="33" s="1"/>
  <c r="E1752" i="33"/>
  <c r="E1342" i="33" s="1"/>
  <c r="D1752" i="33"/>
  <c r="D1342" i="33" s="1"/>
  <c r="D554" i="33" s="1"/>
  <c r="C1342" i="33"/>
  <c r="F1751" i="33"/>
  <c r="F1341" i="33" s="1"/>
  <c r="F553" i="33" s="1"/>
  <c r="E1751" i="33"/>
  <c r="D1751" i="33"/>
  <c r="D1341" i="33" s="1"/>
  <c r="C1341" i="33"/>
  <c r="C553" i="33" s="1"/>
  <c r="F1750" i="33"/>
  <c r="F1340" i="33" s="1"/>
  <c r="F552" i="33" s="1"/>
  <c r="E1750" i="33"/>
  <c r="E1340" i="33" s="1"/>
  <c r="E552" i="33" s="1"/>
  <c r="D1750" i="33"/>
  <c r="C1340" i="33"/>
  <c r="C552" i="33" s="1"/>
  <c r="F1749" i="33"/>
  <c r="E1749" i="33"/>
  <c r="E1339" i="33" s="1"/>
  <c r="E551" i="33" s="1"/>
  <c r="D1749" i="33"/>
  <c r="D1339" i="33" s="1"/>
  <c r="D551" i="33" s="1"/>
  <c r="C1339" i="33"/>
  <c r="C551" i="33" s="1"/>
  <c r="F1748" i="33"/>
  <c r="F1338" i="33" s="1"/>
  <c r="F550" i="33" s="1"/>
  <c r="E1748" i="33"/>
  <c r="E1338" i="33" s="1"/>
  <c r="E550" i="33" s="1"/>
  <c r="D1748" i="33"/>
  <c r="D1338" i="33" s="1"/>
  <c r="D550" i="33" s="1"/>
  <c r="C1338" i="33"/>
  <c r="C550" i="33" s="1"/>
  <c r="F1747" i="33"/>
  <c r="F1337" i="33" s="1"/>
  <c r="F549" i="33" s="1"/>
  <c r="E1747" i="33"/>
  <c r="E1337" i="33" s="1"/>
  <c r="D1747" i="33"/>
  <c r="D1337" i="33" s="1"/>
  <c r="D549" i="33" s="1"/>
  <c r="C1337" i="33"/>
  <c r="C549" i="33" s="1"/>
  <c r="F1746" i="33"/>
  <c r="F1336" i="33" s="1"/>
  <c r="F548" i="33" s="1"/>
  <c r="E1746" i="33"/>
  <c r="D1746" i="33"/>
  <c r="C1336" i="33"/>
  <c r="C548" i="33" s="1"/>
  <c r="F1745" i="33"/>
  <c r="E1745" i="33"/>
  <c r="E1335" i="33" s="1"/>
  <c r="D1745" i="33"/>
  <c r="D1335" i="33" s="1"/>
  <c r="C1335" i="33"/>
  <c r="C1334" i="33" s="1"/>
  <c r="F1744" i="33"/>
  <c r="E1744" i="33"/>
  <c r="D1744" i="33"/>
  <c r="F1743" i="33"/>
  <c r="E1743" i="33"/>
  <c r="D1743" i="33"/>
  <c r="D1333" i="33" s="1"/>
  <c r="C1333" i="33"/>
  <c r="C545" i="33" s="1"/>
  <c r="F1742" i="33"/>
  <c r="E1742" i="33"/>
  <c r="E1332" i="33" s="1"/>
  <c r="D1742" i="33"/>
  <c r="C1332" i="33"/>
  <c r="F1741" i="33"/>
  <c r="E1741" i="33"/>
  <c r="E1331" i="33" s="1"/>
  <c r="D1741" i="33"/>
  <c r="D1331" i="33" s="1"/>
  <c r="D543" i="33" s="1"/>
  <c r="C1331" i="33"/>
  <c r="C543" i="33" s="1"/>
  <c r="F1740" i="33"/>
  <c r="E1740" i="33"/>
  <c r="E1330" i="33" s="1"/>
  <c r="E542" i="33" s="1"/>
  <c r="D1740" i="33"/>
  <c r="D1330" i="33" s="1"/>
  <c r="D542" i="33" s="1"/>
  <c r="C1330" i="33"/>
  <c r="C542" i="33" s="1"/>
  <c r="F1739" i="33"/>
  <c r="E1739" i="33"/>
  <c r="D1739" i="33"/>
  <c r="C1329" i="33"/>
  <c r="C541" i="33" s="1"/>
  <c r="F1738" i="33"/>
  <c r="E1738" i="33"/>
  <c r="E1328" i="33" s="1"/>
  <c r="E540" i="33" s="1"/>
  <c r="D1738" i="33"/>
  <c r="D1328" i="33" s="1"/>
  <c r="C1328" i="33"/>
  <c r="C540" i="33" s="1"/>
  <c r="F1737" i="33"/>
  <c r="E1737" i="33"/>
  <c r="E1327" i="33" s="1"/>
  <c r="E539" i="33" s="1"/>
  <c r="D1737" i="33"/>
  <c r="C1327" i="33"/>
  <c r="C539" i="33" s="1"/>
  <c r="F1736" i="33"/>
  <c r="E1736" i="33"/>
  <c r="E1326" i="33" s="1"/>
  <c r="D1736" i="33"/>
  <c r="D1326" i="33" s="1"/>
  <c r="D538" i="33" s="1"/>
  <c r="C1326" i="33"/>
  <c r="C538" i="33" s="1"/>
  <c r="F1735" i="33"/>
  <c r="E1735" i="33"/>
  <c r="D1735" i="33"/>
  <c r="C1325" i="33"/>
  <c r="C537" i="33" s="1"/>
  <c r="F1734" i="33"/>
  <c r="E1734" i="33"/>
  <c r="E1324" i="33" s="1"/>
  <c r="E536" i="33" s="1"/>
  <c r="D1734" i="33"/>
  <c r="D1324" i="33" s="1"/>
  <c r="C1324" i="33"/>
  <c r="F1733" i="33"/>
  <c r="E1733" i="33"/>
  <c r="E1323" i="33" s="1"/>
  <c r="E535" i="33" s="1"/>
  <c r="D1733" i="33"/>
  <c r="C1323" i="33"/>
  <c r="F1732" i="33"/>
  <c r="E1732" i="33"/>
  <c r="E1322" i="33" s="1"/>
  <c r="E534" i="33" s="1"/>
  <c r="D1732" i="33"/>
  <c r="D1322" i="33" s="1"/>
  <c r="D534" i="33" s="1"/>
  <c r="C1322" i="33"/>
  <c r="F1731" i="33"/>
  <c r="E1731" i="33"/>
  <c r="D1731" i="33"/>
  <c r="D1321" i="33" s="1"/>
  <c r="C1321" i="33"/>
  <c r="C1320" i="33" s="1"/>
  <c r="F1730" i="33"/>
  <c r="E1730" i="33"/>
  <c r="D1730" i="33"/>
  <c r="F1729" i="33"/>
  <c r="F1319" i="33" s="1"/>
  <c r="F531" i="33" s="1"/>
  <c r="E1729" i="33"/>
  <c r="D1729" i="33"/>
  <c r="D1319" i="33" s="1"/>
  <c r="D531" i="33" s="1"/>
  <c r="C1319" i="33"/>
  <c r="F1728" i="33"/>
  <c r="E1728" i="33"/>
  <c r="D1728" i="33"/>
  <c r="C1318" i="33"/>
  <c r="F1727" i="33"/>
  <c r="F1317" i="33" s="1"/>
  <c r="F529" i="33" s="1"/>
  <c r="E1727" i="33"/>
  <c r="D1727" i="33"/>
  <c r="D1317" i="33" s="1"/>
  <c r="D529" i="33" s="1"/>
  <c r="C1317" i="33"/>
  <c r="F1726" i="33"/>
  <c r="F1316" i="33" s="1"/>
  <c r="F528" i="33" s="1"/>
  <c r="E1726" i="33"/>
  <c r="D1726" i="33"/>
  <c r="D1316" i="33" s="1"/>
  <c r="D528" i="33" s="1"/>
  <c r="C1316" i="33"/>
  <c r="F1725" i="33"/>
  <c r="F1315" i="33" s="1"/>
  <c r="F527" i="33" s="1"/>
  <c r="E1725" i="33"/>
  <c r="D1725" i="33"/>
  <c r="D1315" i="33" s="1"/>
  <c r="D527" i="33" s="1"/>
  <c r="C1315" i="33"/>
  <c r="F1724" i="33"/>
  <c r="F1314" i="33" s="1"/>
  <c r="F526" i="33" s="1"/>
  <c r="E1724" i="33"/>
  <c r="D1724" i="33"/>
  <c r="C1314" i="33"/>
  <c r="F1723" i="33"/>
  <c r="F1313" i="33" s="1"/>
  <c r="F525" i="33" s="1"/>
  <c r="E1723" i="33"/>
  <c r="D1723" i="33"/>
  <c r="D1313" i="33" s="1"/>
  <c r="D525" i="33" s="1"/>
  <c r="C1313" i="33"/>
  <c r="F1722" i="33"/>
  <c r="F1312" i="33" s="1"/>
  <c r="E1722" i="33"/>
  <c r="D1722" i="33"/>
  <c r="D1312" i="33" s="1"/>
  <c r="D524" i="33" s="1"/>
  <c r="C1312" i="33"/>
  <c r="F1721" i="33"/>
  <c r="E1721" i="33"/>
  <c r="D1721" i="33"/>
  <c r="D1311" i="33" s="1"/>
  <c r="D523" i="33" s="1"/>
  <c r="C1311" i="33"/>
  <c r="F1720" i="33"/>
  <c r="F1310" i="33" s="1"/>
  <c r="F522" i="33" s="1"/>
  <c r="E1720" i="33"/>
  <c r="D1720" i="33"/>
  <c r="C1310" i="33"/>
  <c r="F1719" i="33"/>
  <c r="F1309" i="33" s="1"/>
  <c r="F521" i="33" s="1"/>
  <c r="E1719" i="33"/>
  <c r="D1719" i="33"/>
  <c r="D1309" i="33" s="1"/>
  <c r="D521" i="33" s="1"/>
  <c r="C1309" i="33"/>
  <c r="F1718" i="33"/>
  <c r="F1308" i="33" s="1"/>
  <c r="F520" i="33" s="1"/>
  <c r="E1718" i="33"/>
  <c r="D1718" i="33"/>
  <c r="D1308" i="33" s="1"/>
  <c r="D520" i="33" s="1"/>
  <c r="C1308" i="33"/>
  <c r="F1717" i="33"/>
  <c r="F1307" i="33" s="1"/>
  <c r="F519" i="33" s="1"/>
  <c r="E1717" i="33"/>
  <c r="D1717" i="33"/>
  <c r="D1307" i="33" s="1"/>
  <c r="D519" i="33" s="1"/>
  <c r="C1307" i="33"/>
  <c r="F1716" i="33"/>
  <c r="E1716" i="33"/>
  <c r="D1716" i="33"/>
  <c r="C1306" i="33"/>
  <c r="F1715" i="33"/>
  <c r="F1305" i="33" s="1"/>
  <c r="E1715" i="33"/>
  <c r="D1715" i="33"/>
  <c r="D1305" i="33" s="1"/>
  <c r="D517" i="33" s="1"/>
  <c r="C1305" i="33"/>
  <c r="F1714" i="33"/>
  <c r="E1714" i="33"/>
  <c r="D1714" i="33"/>
  <c r="D1304" i="33" s="1"/>
  <c r="C1304" i="33"/>
  <c r="C1303" i="33" s="1"/>
  <c r="F1713" i="33"/>
  <c r="E1713" i="33"/>
  <c r="D1713" i="33"/>
  <c r="F1712" i="33"/>
  <c r="F1302" i="33" s="1"/>
  <c r="E1712" i="33"/>
  <c r="E1302" i="33" s="1"/>
  <c r="E514" i="33" s="1"/>
  <c r="D1712" i="33"/>
  <c r="C1302" i="33"/>
  <c r="F1711" i="33"/>
  <c r="F1301" i="33" s="1"/>
  <c r="F513" i="33" s="1"/>
  <c r="E1711" i="33"/>
  <c r="E1301" i="33" s="1"/>
  <c r="D1711" i="33"/>
  <c r="C1301" i="33"/>
  <c r="F1710" i="33"/>
  <c r="F1300" i="33" s="1"/>
  <c r="F512" i="33" s="1"/>
  <c r="E1710" i="33"/>
  <c r="E1300" i="33" s="1"/>
  <c r="E512" i="33" s="1"/>
  <c r="D1710" i="33"/>
  <c r="C1300" i="33"/>
  <c r="C512" i="33" s="1"/>
  <c r="F1709" i="33"/>
  <c r="F1299" i="33" s="1"/>
  <c r="F511" i="33" s="1"/>
  <c r="E1709" i="33"/>
  <c r="E1299" i="33" s="1"/>
  <c r="E511" i="33" s="1"/>
  <c r="D1709" i="33"/>
  <c r="C1299" i="33"/>
  <c r="F1708" i="33"/>
  <c r="F1298" i="33" s="1"/>
  <c r="F510" i="33" s="1"/>
  <c r="E1708" i="33"/>
  <c r="E1298" i="33" s="1"/>
  <c r="E510" i="33" s="1"/>
  <c r="D1708" i="33"/>
  <c r="C1298" i="33"/>
  <c r="F1707" i="33"/>
  <c r="F1297" i="33" s="1"/>
  <c r="F509" i="33" s="1"/>
  <c r="E1707" i="33"/>
  <c r="E1297" i="33" s="1"/>
  <c r="D1707" i="33"/>
  <c r="C1297" i="33"/>
  <c r="F1706" i="33"/>
  <c r="F1296" i="33" s="1"/>
  <c r="F508" i="33" s="1"/>
  <c r="E1706" i="33"/>
  <c r="D1706" i="33"/>
  <c r="C1296" i="33"/>
  <c r="F1705" i="33"/>
  <c r="F1295" i="33" s="1"/>
  <c r="F507" i="33" s="1"/>
  <c r="E1705" i="33"/>
  <c r="E1295" i="33" s="1"/>
  <c r="D1705" i="33"/>
  <c r="C1295" i="33"/>
  <c r="F1704" i="33"/>
  <c r="F1294" i="33" s="1"/>
  <c r="F506" i="33" s="1"/>
  <c r="E1704" i="33"/>
  <c r="D1704" i="33"/>
  <c r="C1294" i="33"/>
  <c r="F1703" i="33"/>
  <c r="F1293" i="33" s="1"/>
  <c r="F505" i="33" s="1"/>
  <c r="E1703" i="33"/>
  <c r="E1293" i="33" s="1"/>
  <c r="E505" i="33" s="1"/>
  <c r="D1703" i="33"/>
  <c r="C1293" i="33"/>
  <c r="F1702" i="33"/>
  <c r="F1292" i="33" s="1"/>
  <c r="F504" i="33" s="1"/>
  <c r="E1702" i="33"/>
  <c r="E1292" i="33" s="1"/>
  <c r="E504" i="33" s="1"/>
  <c r="D1702" i="33"/>
  <c r="C1292" i="33"/>
  <c r="F1701" i="33"/>
  <c r="F1291" i="33" s="1"/>
  <c r="E1701" i="33"/>
  <c r="E1291" i="33" s="1"/>
  <c r="D1701" i="33"/>
  <c r="C1291" i="33"/>
  <c r="C1290" i="33" s="1"/>
  <c r="F1700" i="33"/>
  <c r="E1700" i="33"/>
  <c r="D1700" i="33"/>
  <c r="F1699" i="33"/>
  <c r="F1289" i="33" s="1"/>
  <c r="F501" i="33" s="1"/>
  <c r="E1699" i="33"/>
  <c r="E1289" i="33" s="1"/>
  <c r="E501" i="33" s="1"/>
  <c r="D1699" i="33"/>
  <c r="D1289" i="33" s="1"/>
  <c r="D501" i="33" s="1"/>
  <c r="C1289" i="33"/>
  <c r="F1698" i="33"/>
  <c r="F1288" i="33" s="1"/>
  <c r="F500" i="33" s="1"/>
  <c r="E1698" i="33"/>
  <c r="E1288" i="33" s="1"/>
  <c r="D1698" i="33"/>
  <c r="D1288" i="33" s="1"/>
  <c r="D500" i="33" s="1"/>
  <c r="C1288" i="33"/>
  <c r="C500" i="33" s="1"/>
  <c r="F1697" i="33"/>
  <c r="F1287" i="33" s="1"/>
  <c r="F499" i="33" s="1"/>
  <c r="E1697" i="33"/>
  <c r="D1697" i="33"/>
  <c r="D1287" i="33" s="1"/>
  <c r="D499" i="33" s="1"/>
  <c r="C1287" i="33"/>
  <c r="C499" i="33" s="1"/>
  <c r="F1696" i="33"/>
  <c r="F1286" i="33" s="1"/>
  <c r="F498" i="33" s="1"/>
  <c r="E1696" i="33"/>
  <c r="E1286" i="33" s="1"/>
  <c r="D1696" i="33"/>
  <c r="C1286" i="33"/>
  <c r="C498" i="33" s="1"/>
  <c r="F1695" i="33"/>
  <c r="F1285" i="33" s="1"/>
  <c r="F497" i="33" s="1"/>
  <c r="E1695" i="33"/>
  <c r="E1285" i="33" s="1"/>
  <c r="E497" i="33" s="1"/>
  <c r="D1695" i="33"/>
  <c r="D1285" i="33" s="1"/>
  <c r="D497" i="33" s="1"/>
  <c r="C1285" i="33"/>
  <c r="F1694" i="33"/>
  <c r="F1284" i="33" s="1"/>
  <c r="F496" i="33" s="1"/>
  <c r="E1694" i="33"/>
  <c r="E1284" i="33" s="1"/>
  <c r="E496" i="33" s="1"/>
  <c r="D1694" i="33"/>
  <c r="D1284" i="33" s="1"/>
  <c r="D496" i="33" s="1"/>
  <c r="C1284" i="33"/>
  <c r="C496" i="33" s="1"/>
  <c r="F1693" i="33"/>
  <c r="F1283" i="33" s="1"/>
  <c r="F495" i="33" s="1"/>
  <c r="E1693" i="33"/>
  <c r="D1693" i="33"/>
  <c r="D1283" i="33" s="1"/>
  <c r="D495" i="33" s="1"/>
  <c r="C1283" i="33"/>
  <c r="F1692" i="33"/>
  <c r="E1692" i="33"/>
  <c r="E1282" i="33" s="1"/>
  <c r="E494" i="33" s="1"/>
  <c r="D1692" i="33"/>
  <c r="D1282" i="33" s="1"/>
  <c r="D494" i="33" s="1"/>
  <c r="C1282" i="33"/>
  <c r="C494" i="33" s="1"/>
  <c r="F1691" i="33"/>
  <c r="F1281" i="33" s="1"/>
  <c r="F493" i="33" s="1"/>
  <c r="E1691" i="33"/>
  <c r="E1281" i="33" s="1"/>
  <c r="D1691" i="33"/>
  <c r="D1281" i="33" s="1"/>
  <c r="D493" i="33" s="1"/>
  <c r="C1281" i="33"/>
  <c r="C493" i="33" s="1"/>
  <c r="F1690" i="33"/>
  <c r="F1280" i="33" s="1"/>
  <c r="F492" i="33" s="1"/>
  <c r="E1690" i="33"/>
  <c r="D1690" i="33"/>
  <c r="C1280" i="33"/>
  <c r="C492" i="33" s="1"/>
  <c r="F1689" i="33"/>
  <c r="F1279" i="33" s="1"/>
  <c r="F491" i="33" s="1"/>
  <c r="E1689" i="33"/>
  <c r="E1279" i="33" s="1"/>
  <c r="E491" i="33" s="1"/>
  <c r="D1689" i="33"/>
  <c r="D1279" i="33" s="1"/>
  <c r="C1279" i="33"/>
  <c r="F1688" i="33"/>
  <c r="F1278" i="33" s="1"/>
  <c r="E1688" i="33"/>
  <c r="E1278" i="33" s="1"/>
  <c r="E490" i="33" s="1"/>
  <c r="D1688" i="33"/>
  <c r="D1278" i="33" s="1"/>
  <c r="D490" i="33" s="1"/>
  <c r="C1278" i="33"/>
  <c r="C490" i="33" s="1"/>
  <c r="F1687" i="33"/>
  <c r="E1687" i="33"/>
  <c r="F1686" i="33"/>
  <c r="F1276" i="33" s="1"/>
  <c r="F488" i="33" s="1"/>
  <c r="E1686" i="33"/>
  <c r="E1276" i="33" s="1"/>
  <c r="E488" i="33" s="1"/>
  <c r="D1686" i="33"/>
  <c r="D1276" i="33" s="1"/>
  <c r="C1276" i="33"/>
  <c r="C488" i="33" s="1"/>
  <c r="F1685" i="33"/>
  <c r="F1275" i="33" s="1"/>
  <c r="F487" i="33" s="1"/>
  <c r="E1685" i="33"/>
  <c r="E1275" i="33" s="1"/>
  <c r="E487" i="33" s="1"/>
  <c r="D1685" i="33"/>
  <c r="D1275" i="33" s="1"/>
  <c r="C1275" i="33"/>
  <c r="C487" i="33" s="1"/>
  <c r="F1684" i="33"/>
  <c r="F1274" i="33" s="1"/>
  <c r="F486" i="33" s="1"/>
  <c r="E1684" i="33"/>
  <c r="E1274" i="33" s="1"/>
  <c r="E486" i="33" s="1"/>
  <c r="D1684" i="33"/>
  <c r="C1274" i="33"/>
  <c r="F1683" i="33"/>
  <c r="F1273" i="33" s="1"/>
  <c r="F485" i="33" s="1"/>
  <c r="E1683" i="33"/>
  <c r="E1273" i="33" s="1"/>
  <c r="E485" i="33" s="1"/>
  <c r="D1683" i="33"/>
  <c r="C1273" i="33"/>
  <c r="C485" i="33" s="1"/>
  <c r="F1682" i="33"/>
  <c r="E1682" i="33"/>
  <c r="D1682" i="33"/>
  <c r="C1272" i="33"/>
  <c r="C484" i="33" s="1"/>
  <c r="F1681" i="33"/>
  <c r="F1271" i="33" s="1"/>
  <c r="F483" i="33" s="1"/>
  <c r="E1681" i="33"/>
  <c r="E1271" i="33" s="1"/>
  <c r="E483" i="33" s="1"/>
  <c r="D1681" i="33"/>
  <c r="C1271" i="33"/>
  <c r="F1680" i="33"/>
  <c r="F1270" i="33" s="1"/>
  <c r="F482" i="33" s="1"/>
  <c r="E1680" i="33"/>
  <c r="D1680" i="33"/>
  <c r="D1270" i="33" s="1"/>
  <c r="C1270" i="33"/>
  <c r="F1679" i="33"/>
  <c r="F1269" i="33" s="1"/>
  <c r="F481" i="33" s="1"/>
  <c r="E1679" i="33"/>
  <c r="E1269" i="33" s="1"/>
  <c r="E481" i="33" s="1"/>
  <c r="D1679" i="33"/>
  <c r="C1269" i="33"/>
  <c r="C481" i="33" s="1"/>
  <c r="F1678" i="33"/>
  <c r="F1268" i="33" s="1"/>
  <c r="F480" i="33" s="1"/>
  <c r="E1678" i="33"/>
  <c r="D1678" i="33"/>
  <c r="D1268" i="33" s="1"/>
  <c r="C1268" i="33"/>
  <c r="C480" i="33" s="1"/>
  <c r="F1677" i="33"/>
  <c r="F1267" i="33" s="1"/>
  <c r="F479" i="33" s="1"/>
  <c r="E1677" i="33"/>
  <c r="E1267" i="33" s="1"/>
  <c r="E479" i="33" s="1"/>
  <c r="D1677" i="33"/>
  <c r="D1267" i="33" s="1"/>
  <c r="D479" i="33" s="1"/>
  <c r="C1267" i="33"/>
  <c r="F1676" i="33"/>
  <c r="F1266" i="33" s="1"/>
  <c r="F478" i="33" s="1"/>
  <c r="E1676" i="33"/>
  <c r="D1676" i="33"/>
  <c r="D1266" i="33" s="1"/>
  <c r="D478" i="33" s="1"/>
  <c r="C1266" i="33"/>
  <c r="C478" i="33" s="1"/>
  <c r="F1675" i="33"/>
  <c r="F1265" i="33" s="1"/>
  <c r="F477" i="33" s="1"/>
  <c r="E1675" i="33"/>
  <c r="E1265" i="33" s="1"/>
  <c r="E477" i="33" s="1"/>
  <c r="D1675" i="33"/>
  <c r="D1265" i="33" s="1"/>
  <c r="D477" i="33" s="1"/>
  <c r="C1265" i="33"/>
  <c r="C477" i="33" s="1"/>
  <c r="F1674" i="33"/>
  <c r="F1264" i="33" s="1"/>
  <c r="F476" i="33" s="1"/>
  <c r="E1674" i="33"/>
  <c r="D1674" i="33"/>
  <c r="C1264" i="33"/>
  <c r="F1673" i="33"/>
  <c r="F1263" i="33" s="1"/>
  <c r="E1673" i="33"/>
  <c r="E1263" i="33" s="1"/>
  <c r="E475" i="33" s="1"/>
  <c r="D1673" i="33"/>
  <c r="C1263" i="33"/>
  <c r="F1672" i="33"/>
  <c r="E1672" i="33"/>
  <c r="D1672" i="33"/>
  <c r="C1671" i="33"/>
  <c r="F1466" i="33"/>
  <c r="E1466" i="33"/>
  <c r="D1466" i="33"/>
  <c r="C1466" i="33"/>
  <c r="F1465" i="33"/>
  <c r="E1465" i="33"/>
  <c r="D1465" i="33"/>
  <c r="C1465" i="33"/>
  <c r="F1464" i="33"/>
  <c r="F676" i="33" s="1"/>
  <c r="C1464" i="33"/>
  <c r="C676" i="33" s="1"/>
  <c r="C1463" i="33"/>
  <c r="F1462" i="33"/>
  <c r="F674" i="33" s="1"/>
  <c r="C1462" i="33"/>
  <c r="C674" i="33" s="1"/>
  <c r="F1461" i="33"/>
  <c r="C1461" i="33"/>
  <c r="F1460" i="33"/>
  <c r="F672" i="33" s="1"/>
  <c r="C1460" i="33"/>
  <c r="C672" i="33" s="1"/>
  <c r="C1459" i="33"/>
  <c r="C671" i="33" s="1"/>
  <c r="C1458" i="33"/>
  <c r="C670" i="33" s="1"/>
  <c r="F1457" i="33"/>
  <c r="C1457" i="33"/>
  <c r="C669" i="33" s="1"/>
  <c r="F1456" i="33"/>
  <c r="F668" i="33" s="1"/>
  <c r="C1456" i="33"/>
  <c r="C668" i="33" s="1"/>
  <c r="C1455" i="33"/>
  <c r="C1454" i="33"/>
  <c r="C1452" i="33"/>
  <c r="F1451" i="33"/>
  <c r="C1451" i="33"/>
  <c r="C1450" i="33"/>
  <c r="C1449" i="33"/>
  <c r="C1448" i="33"/>
  <c r="F1447" i="33"/>
  <c r="C1447" i="33"/>
  <c r="C1446" i="33"/>
  <c r="F1445" i="33"/>
  <c r="C1445" i="33"/>
  <c r="C1444" i="33"/>
  <c r="F1443" i="33"/>
  <c r="C1443" i="33"/>
  <c r="C1442" i="33"/>
  <c r="C1441" i="33" s="1"/>
  <c r="C1440" i="33"/>
  <c r="C652" i="33" s="1"/>
  <c r="F1439" i="33"/>
  <c r="C1439" i="33"/>
  <c r="C651" i="33" s="1"/>
  <c r="F1438" i="33"/>
  <c r="F650" i="33" s="1"/>
  <c r="C1438" i="33"/>
  <c r="C650" i="33" s="1"/>
  <c r="C1437" i="33"/>
  <c r="C649" i="33" s="1"/>
  <c r="C1436" i="33"/>
  <c r="C648" i="33" s="1"/>
  <c r="F1435" i="33"/>
  <c r="C1435" i="33"/>
  <c r="C647" i="33" s="1"/>
  <c r="F1434" i="33"/>
  <c r="F646" i="33" s="1"/>
  <c r="C1434" i="33"/>
  <c r="C646" i="33" s="1"/>
  <c r="C1433" i="33"/>
  <c r="C645" i="33" s="1"/>
  <c r="F1432" i="33"/>
  <c r="F644" i="33" s="1"/>
  <c r="C1432" i="33"/>
  <c r="C644" i="33" s="1"/>
  <c r="F1431" i="33"/>
  <c r="C1431" i="33"/>
  <c r="C643" i="33" s="1"/>
  <c r="F1430" i="33"/>
  <c r="F642" i="33" s="1"/>
  <c r="C1430" i="33"/>
  <c r="C642" i="33" s="1"/>
  <c r="C1429" i="33"/>
  <c r="C641" i="33" s="1"/>
  <c r="F1428" i="33"/>
  <c r="F640" i="33" s="1"/>
  <c r="C1428" i="33"/>
  <c r="C640" i="33" s="1"/>
  <c r="F1427" i="33"/>
  <c r="C1427" i="33"/>
  <c r="F1426" i="33"/>
  <c r="F638" i="33" s="1"/>
  <c r="C1426" i="33"/>
  <c r="C1425" i="33"/>
  <c r="C1423" i="33"/>
  <c r="C635" i="33" s="1"/>
  <c r="C1422" i="33"/>
  <c r="C634" i="33" s="1"/>
  <c r="F1421" i="33"/>
  <c r="F633" i="33" s="1"/>
  <c r="C1421" i="33"/>
  <c r="C633" i="33" s="1"/>
  <c r="C1420" i="33"/>
  <c r="C632" i="33" s="1"/>
  <c r="C1419" i="33"/>
  <c r="C631" i="33" s="1"/>
  <c r="C1418" i="33"/>
  <c r="C630" i="33" s="1"/>
  <c r="F1417" i="33"/>
  <c r="F629" i="33" s="1"/>
  <c r="C1417" i="33"/>
  <c r="C629" i="33" s="1"/>
  <c r="C1416" i="33"/>
  <c r="C628" i="33" s="1"/>
  <c r="C1415" i="33"/>
  <c r="C627" i="33" s="1"/>
  <c r="F1414" i="33"/>
  <c r="F626" i="33" s="1"/>
  <c r="C1414" i="33"/>
  <c r="C626" i="33" s="1"/>
  <c r="F1413" i="33"/>
  <c r="F625" i="33" s="1"/>
  <c r="C1413" i="33"/>
  <c r="C625" i="33" s="1"/>
  <c r="C1412" i="33"/>
  <c r="C624" i="33" s="1"/>
  <c r="F1411" i="33"/>
  <c r="F623" i="33" s="1"/>
  <c r="C1411" i="33"/>
  <c r="C1410" i="33"/>
  <c r="C622" i="33" s="1"/>
  <c r="F1409" i="33"/>
  <c r="F621" i="33" s="1"/>
  <c r="C1409" i="33"/>
  <c r="C621" i="33" s="1"/>
  <c r="C1408" i="33"/>
  <c r="C620" i="33" s="1"/>
  <c r="C1407" i="33"/>
  <c r="C619" i="33" s="1"/>
  <c r="C1406" i="33"/>
  <c r="C618" i="33" s="1"/>
  <c r="F1405" i="33"/>
  <c r="C1405" i="33"/>
  <c r="C617" i="33" s="1"/>
  <c r="F1403" i="33"/>
  <c r="C1403" i="33"/>
  <c r="F1402" i="33"/>
  <c r="F614" i="33" s="1"/>
  <c r="C1402" i="33"/>
  <c r="D1401" i="33"/>
  <c r="D613" i="33" s="1"/>
  <c r="C1401" i="33"/>
  <c r="F1400" i="33"/>
  <c r="C1400" i="33"/>
  <c r="C612" i="33" s="1"/>
  <c r="F1399" i="33"/>
  <c r="E1399" i="33"/>
  <c r="E611" i="33" s="1"/>
  <c r="C1399" i="33"/>
  <c r="C611" i="33" s="1"/>
  <c r="E1398" i="33"/>
  <c r="C1398" i="33"/>
  <c r="E1397" i="33"/>
  <c r="C1397" i="33"/>
  <c r="C609" i="33" s="1"/>
  <c r="F1396" i="33"/>
  <c r="C1396" i="33"/>
  <c r="F1395" i="33"/>
  <c r="F607" i="33" s="1"/>
  <c r="E1395" i="33"/>
  <c r="C1395" i="33"/>
  <c r="C607" i="33" s="1"/>
  <c r="F1394" i="33"/>
  <c r="F606" i="33" s="1"/>
  <c r="E1394" i="33"/>
  <c r="C1394" i="33"/>
  <c r="C1393" i="33"/>
  <c r="C605" i="33" s="1"/>
  <c r="F1392" i="33"/>
  <c r="F604" i="33" s="1"/>
  <c r="C1392" i="33"/>
  <c r="C604" i="33" s="1"/>
  <c r="F1391" i="33"/>
  <c r="E1391" i="33"/>
  <c r="E603" i="33" s="1"/>
  <c r="C1391" i="33"/>
  <c r="C603" i="33" s="1"/>
  <c r="E1390" i="33"/>
  <c r="C1390" i="33"/>
  <c r="C602" i="33" s="1"/>
  <c r="C1389" i="33"/>
  <c r="F1388" i="33"/>
  <c r="C1388" i="33"/>
  <c r="F1387" i="33"/>
  <c r="F599" i="33" s="1"/>
  <c r="E1387" i="33"/>
  <c r="C1387" i="33"/>
  <c r="E1385" i="33"/>
  <c r="E1384" i="33"/>
  <c r="D1384" i="33"/>
  <c r="D596" i="33" s="1"/>
  <c r="E1383" i="33"/>
  <c r="E1382" i="33"/>
  <c r="E594" i="33" s="1"/>
  <c r="F1381" i="33"/>
  <c r="F593" i="33" s="1"/>
  <c r="E1381" i="33"/>
  <c r="E1380" i="33"/>
  <c r="D1380" i="33"/>
  <c r="D592" i="33" s="1"/>
  <c r="E1379" i="33"/>
  <c r="E1378" i="33"/>
  <c r="E590" i="33" s="1"/>
  <c r="E1377" i="33"/>
  <c r="F1376" i="33"/>
  <c r="F588" i="33" s="1"/>
  <c r="E1376" i="33"/>
  <c r="E588" i="33" s="1"/>
  <c r="D1376" i="33"/>
  <c r="E1375" i="33"/>
  <c r="E587" i="33" s="1"/>
  <c r="F1374" i="33"/>
  <c r="F586" i="33" s="1"/>
  <c r="E1374" i="33"/>
  <c r="D1372" i="33"/>
  <c r="D1371" i="33"/>
  <c r="D583" i="33" s="1"/>
  <c r="F1370" i="33"/>
  <c r="F582" i="33" s="1"/>
  <c r="D1370" i="33"/>
  <c r="F1369" i="33"/>
  <c r="F581" i="33" s="1"/>
  <c r="E1369" i="33"/>
  <c r="D1369" i="33"/>
  <c r="D581" i="33" s="1"/>
  <c r="D1368" i="33"/>
  <c r="D580" i="33" s="1"/>
  <c r="D1367" i="33"/>
  <c r="D1366" i="33"/>
  <c r="F1365" i="33"/>
  <c r="F577" i="33" s="1"/>
  <c r="E1365" i="33"/>
  <c r="D1365" i="33"/>
  <c r="D577" i="33" s="1"/>
  <c r="D1364" i="33"/>
  <c r="D576" i="33" s="1"/>
  <c r="D1363" i="33"/>
  <c r="D575" i="33" s="1"/>
  <c r="D1362" i="33"/>
  <c r="F1361" i="33"/>
  <c r="F573" i="33" s="1"/>
  <c r="E1361" i="33"/>
  <c r="E573" i="33" s="1"/>
  <c r="D1361" i="33"/>
  <c r="D573" i="33" s="1"/>
  <c r="D1360" i="33"/>
  <c r="D572" i="33" s="1"/>
  <c r="D1359" i="33"/>
  <c r="D571" i="33" s="1"/>
  <c r="D1358" i="33"/>
  <c r="F1357" i="33"/>
  <c r="F569" i="33" s="1"/>
  <c r="E1357" i="33"/>
  <c r="E569" i="33" s="1"/>
  <c r="D1357" i="33"/>
  <c r="D569" i="33" s="1"/>
  <c r="D1356" i="33"/>
  <c r="D1355" i="33"/>
  <c r="D567" i="33" s="1"/>
  <c r="D1354" i="33"/>
  <c r="E1352" i="33"/>
  <c r="E564" i="33" s="1"/>
  <c r="D1352" i="33"/>
  <c r="D564" i="33" s="1"/>
  <c r="F1351" i="33"/>
  <c r="E1350" i="33"/>
  <c r="E562" i="33" s="1"/>
  <c r="D1349" i="33"/>
  <c r="D561" i="33" s="1"/>
  <c r="F1347" i="33"/>
  <c r="E1347" i="33"/>
  <c r="D1347" i="33"/>
  <c r="D559" i="33" s="1"/>
  <c r="F1343" i="33"/>
  <c r="F555" i="33" s="1"/>
  <c r="E1343" i="33"/>
  <c r="E555" i="33" s="1"/>
  <c r="E1341" i="33"/>
  <c r="D1340" i="33"/>
  <c r="D552" i="33" s="1"/>
  <c r="F1339" i="33"/>
  <c r="F551" i="33" s="1"/>
  <c r="E1336" i="33"/>
  <c r="E548" i="33" s="1"/>
  <c r="D1336" i="33"/>
  <c r="D548" i="33" s="1"/>
  <c r="F1335" i="33"/>
  <c r="F1333" i="33"/>
  <c r="F545" i="33" s="1"/>
  <c r="E1333" i="33"/>
  <c r="F1332" i="33"/>
  <c r="F544" i="33" s="1"/>
  <c r="D1332" i="33"/>
  <c r="D544" i="33" s="1"/>
  <c r="F1331" i="33"/>
  <c r="F1330" i="33"/>
  <c r="F542" i="33" s="1"/>
  <c r="F1329" i="33"/>
  <c r="F541" i="33" s="1"/>
  <c r="E1329" i="33"/>
  <c r="D1329" i="33"/>
  <c r="D541" i="33" s="1"/>
  <c r="F1328" i="33"/>
  <c r="F540" i="33" s="1"/>
  <c r="F1327" i="33"/>
  <c r="D1327" i="33"/>
  <c r="D539" i="33" s="1"/>
  <c r="F1326" i="33"/>
  <c r="F538" i="33" s="1"/>
  <c r="F1325" i="33"/>
  <c r="F537" i="33" s="1"/>
  <c r="E1325" i="33"/>
  <c r="E537" i="33" s="1"/>
  <c r="D1325" i="33"/>
  <c r="F1324" i="33"/>
  <c r="F536" i="33" s="1"/>
  <c r="F1323" i="33"/>
  <c r="F535" i="33" s="1"/>
  <c r="D1323" i="33"/>
  <c r="D535" i="33" s="1"/>
  <c r="F1322" i="33"/>
  <c r="F1321" i="33"/>
  <c r="F533" i="33" s="1"/>
  <c r="E1321" i="33"/>
  <c r="E1319" i="33"/>
  <c r="E531" i="33" s="1"/>
  <c r="F1318" i="33"/>
  <c r="F530" i="33" s="1"/>
  <c r="E1318" i="33"/>
  <c r="E530" i="33" s="1"/>
  <c r="D1318" i="33"/>
  <c r="E1317" i="33"/>
  <c r="E529" i="33" s="1"/>
  <c r="E1316" i="33"/>
  <c r="E1315" i="33"/>
  <c r="E527" i="33" s="1"/>
  <c r="E1314" i="33"/>
  <c r="E526" i="33" s="1"/>
  <c r="D1314" i="33"/>
  <c r="D526" i="33" s="1"/>
  <c r="E1313" i="33"/>
  <c r="E525" i="33" s="1"/>
  <c r="E1312" i="33"/>
  <c r="F1311" i="33"/>
  <c r="F523" i="33" s="1"/>
  <c r="E1311" i="33"/>
  <c r="E1310" i="33"/>
  <c r="E522" i="33" s="1"/>
  <c r="D1310" i="33"/>
  <c r="E1309" i="33"/>
  <c r="E521" i="33" s="1"/>
  <c r="E1308" i="33"/>
  <c r="E520" i="33" s="1"/>
  <c r="E1307" i="33"/>
  <c r="F1306" i="33"/>
  <c r="F518" i="33" s="1"/>
  <c r="E1306" i="33"/>
  <c r="E518" i="33" s="1"/>
  <c r="D1306" i="33"/>
  <c r="E1305" i="33"/>
  <c r="E517" i="33" s="1"/>
  <c r="F1304" i="33"/>
  <c r="F516" i="33" s="1"/>
  <c r="E1304" i="33"/>
  <c r="D1302" i="33"/>
  <c r="D514" i="33" s="1"/>
  <c r="D1301" i="33"/>
  <c r="D1300" i="33"/>
  <c r="D1299" i="33"/>
  <c r="D511" i="33" s="1"/>
  <c r="D1298" i="33"/>
  <c r="D1297" i="33"/>
  <c r="E1296" i="33"/>
  <c r="E508" i="33" s="1"/>
  <c r="D1296" i="33"/>
  <c r="D1295" i="33"/>
  <c r="D507" i="33" s="1"/>
  <c r="E1294" i="33"/>
  <c r="D1294" i="33"/>
  <c r="D1293" i="33"/>
  <c r="D1292" i="33"/>
  <c r="D1291" i="33"/>
  <c r="E1287" i="33"/>
  <c r="E499" i="33" s="1"/>
  <c r="D1286" i="33"/>
  <c r="E1283" i="33"/>
  <c r="F1282" i="33"/>
  <c r="F494" i="33" s="1"/>
  <c r="E1280" i="33"/>
  <c r="E492" i="33" s="1"/>
  <c r="D1280" i="33"/>
  <c r="D492" i="33" s="1"/>
  <c r="D1274" i="33"/>
  <c r="D1273" i="33"/>
  <c r="D485" i="33" s="1"/>
  <c r="F1272" i="33"/>
  <c r="F484" i="33" s="1"/>
  <c r="E1272" i="33"/>
  <c r="D1272" i="33"/>
  <c r="D1271" i="33"/>
  <c r="D483" i="33" s="1"/>
  <c r="E1270" i="33"/>
  <c r="D1269" i="33"/>
  <c r="D481" i="33" s="1"/>
  <c r="E1268" i="33"/>
  <c r="E480" i="33" s="1"/>
  <c r="E1266" i="33"/>
  <c r="E478" i="33" s="1"/>
  <c r="E1264" i="33"/>
  <c r="D1264" i="33"/>
  <c r="D476" i="33" s="1"/>
  <c r="D1263" i="33"/>
  <c r="F1261" i="33"/>
  <c r="E1261" i="33"/>
  <c r="D1261" i="33"/>
  <c r="C1261" i="33"/>
  <c r="C1259" i="33"/>
  <c r="F1258" i="33"/>
  <c r="E1258" i="33"/>
  <c r="D1258" i="33"/>
  <c r="C1258" i="33"/>
  <c r="C1257" i="33" s="1"/>
  <c r="C1187" i="33"/>
  <c r="F1175" i="33"/>
  <c r="E1175" i="33"/>
  <c r="E1088" i="33" s="1"/>
  <c r="D1175" i="33"/>
  <c r="C1175" i="33"/>
  <c r="F1171" i="33"/>
  <c r="E1171" i="33"/>
  <c r="D1171" i="33"/>
  <c r="C1171" i="33"/>
  <c r="C1170" i="33"/>
  <c r="C1169" i="33"/>
  <c r="C1168" i="33"/>
  <c r="C1167" i="33"/>
  <c r="C1166" i="33"/>
  <c r="C1165" i="33"/>
  <c r="F1164" i="33"/>
  <c r="E1164" i="33"/>
  <c r="D1164" i="33"/>
  <c r="F1163" i="33"/>
  <c r="E1163" i="33"/>
  <c r="D1163" i="33"/>
  <c r="C1163" i="33"/>
  <c r="F1154" i="33"/>
  <c r="E1154" i="33"/>
  <c r="D1154" i="33"/>
  <c r="C1154" i="33"/>
  <c r="F1152" i="33"/>
  <c r="E1152" i="33"/>
  <c r="D1152" i="33"/>
  <c r="C1152" i="33"/>
  <c r="F1151" i="33"/>
  <c r="E1151" i="33"/>
  <c r="D1151" i="33"/>
  <c r="C1151" i="33"/>
  <c r="F1144" i="33"/>
  <c r="E1144" i="33"/>
  <c r="D1144" i="33"/>
  <c r="C1144" i="33"/>
  <c r="F1131" i="33"/>
  <c r="E1131" i="33"/>
  <c r="D1131" i="33"/>
  <c r="C1131" i="33"/>
  <c r="F1118" i="33"/>
  <c r="E1118" i="33"/>
  <c r="D1118" i="33"/>
  <c r="C1118" i="33"/>
  <c r="F1089" i="33"/>
  <c r="E1089" i="33"/>
  <c r="D1089" i="33"/>
  <c r="C1089" i="33"/>
  <c r="F1088" i="33"/>
  <c r="D1088" i="33"/>
  <c r="F1076" i="33"/>
  <c r="E1076" i="33"/>
  <c r="D1076" i="33"/>
  <c r="C1076" i="33"/>
  <c r="F1064" i="33"/>
  <c r="E1064" i="33"/>
  <c r="D1064" i="33"/>
  <c r="C1064" i="33"/>
  <c r="F1047" i="33"/>
  <c r="E1047" i="33"/>
  <c r="D1047" i="33"/>
  <c r="C1047" i="33"/>
  <c r="F1027" i="33"/>
  <c r="E1027" i="33"/>
  <c r="D1027" i="33"/>
  <c r="C1027" i="33"/>
  <c r="F1009" i="33"/>
  <c r="E1009" i="33"/>
  <c r="D1009" i="33"/>
  <c r="C1009" i="33"/>
  <c r="F996" i="33"/>
  <c r="E996" i="33"/>
  <c r="D996" i="33"/>
  <c r="C996" i="33"/>
  <c r="F976" i="33"/>
  <c r="E976" i="33"/>
  <c r="D976" i="33"/>
  <c r="C976" i="33"/>
  <c r="F957" i="33"/>
  <c r="E957" i="33"/>
  <c r="D957" i="33"/>
  <c r="C957" i="33"/>
  <c r="F943" i="33"/>
  <c r="E943" i="33"/>
  <c r="D943" i="33"/>
  <c r="C943" i="33"/>
  <c r="F926" i="33"/>
  <c r="E926" i="33"/>
  <c r="D926" i="33"/>
  <c r="C926" i="33"/>
  <c r="F913" i="33"/>
  <c r="E913" i="33"/>
  <c r="D913" i="33"/>
  <c r="C913" i="33"/>
  <c r="F900" i="33"/>
  <c r="E900" i="33"/>
  <c r="D900" i="33"/>
  <c r="C900" i="33"/>
  <c r="F885" i="33"/>
  <c r="E885" i="33"/>
  <c r="D885" i="33"/>
  <c r="C885" i="33"/>
  <c r="F884" i="33"/>
  <c r="E884" i="33"/>
  <c r="D884" i="33"/>
  <c r="C884" i="33"/>
  <c r="F883" i="33"/>
  <c r="E883" i="33"/>
  <c r="D883" i="33"/>
  <c r="C883" i="33"/>
  <c r="F882" i="33"/>
  <c r="E882" i="33"/>
  <c r="D882" i="33"/>
  <c r="C882" i="33"/>
  <c r="F881" i="33"/>
  <c r="E881" i="33"/>
  <c r="D881" i="33"/>
  <c r="C881" i="33"/>
  <c r="F880" i="33"/>
  <c r="E880" i="33"/>
  <c r="D880" i="33"/>
  <c r="C880" i="33"/>
  <c r="F879" i="33"/>
  <c r="E879" i="33"/>
  <c r="D879" i="33"/>
  <c r="C879" i="33"/>
  <c r="F878" i="33"/>
  <c r="E878" i="33"/>
  <c r="D878" i="33"/>
  <c r="C878" i="33"/>
  <c r="F877" i="33"/>
  <c r="E877" i="33"/>
  <c r="D877" i="33"/>
  <c r="C877" i="33"/>
  <c r="F876" i="33"/>
  <c r="E876" i="33"/>
  <c r="D876" i="33"/>
  <c r="C876" i="33"/>
  <c r="F875" i="33"/>
  <c r="E875" i="33"/>
  <c r="D875" i="33"/>
  <c r="C875" i="33"/>
  <c r="F874" i="33"/>
  <c r="E874" i="33"/>
  <c r="D874" i="33"/>
  <c r="C874" i="33"/>
  <c r="F873" i="33"/>
  <c r="E873" i="33"/>
  <c r="D873" i="33"/>
  <c r="C873" i="33"/>
  <c r="F872" i="33"/>
  <c r="E872" i="33"/>
  <c r="D872" i="33"/>
  <c r="C872" i="33"/>
  <c r="F871" i="33"/>
  <c r="E871" i="33"/>
  <c r="D871" i="33"/>
  <c r="C871" i="33"/>
  <c r="F870" i="33"/>
  <c r="E870" i="33"/>
  <c r="D870" i="33"/>
  <c r="C870" i="33"/>
  <c r="C664" i="33" s="1"/>
  <c r="F869" i="33"/>
  <c r="E869" i="33"/>
  <c r="D869" i="33"/>
  <c r="D663" i="33" s="1"/>
  <c r="C869" i="33"/>
  <c r="C663" i="33" s="1"/>
  <c r="F868" i="33"/>
  <c r="E868" i="33"/>
  <c r="D868" i="33"/>
  <c r="D662" i="33" s="1"/>
  <c r="C868" i="33"/>
  <c r="F867" i="33"/>
  <c r="E867" i="33"/>
  <c r="D867" i="33"/>
  <c r="D859" i="33" s="1"/>
  <c r="D677" i="33" s="1"/>
  <c r="C867" i="33"/>
  <c r="C661" i="33" s="1"/>
  <c r="F866" i="33"/>
  <c r="E866" i="33"/>
  <c r="D866" i="33"/>
  <c r="C866" i="33"/>
  <c r="C660" i="33" s="1"/>
  <c r="F865" i="33"/>
  <c r="E865" i="33"/>
  <c r="D865" i="33"/>
  <c r="C865" i="33"/>
  <c r="F864" i="33"/>
  <c r="E864" i="33"/>
  <c r="D864" i="33"/>
  <c r="D658" i="33" s="1"/>
  <c r="C864" i="33"/>
  <c r="C658" i="33" s="1"/>
  <c r="F863" i="33"/>
  <c r="E863" i="33"/>
  <c r="D863" i="33"/>
  <c r="C863" i="33"/>
  <c r="F862" i="33"/>
  <c r="E862" i="33"/>
  <c r="D862" i="33"/>
  <c r="D656" i="33" s="1"/>
  <c r="C862" i="33"/>
  <c r="C656" i="33" s="1"/>
  <c r="F861" i="33"/>
  <c r="E861" i="33"/>
  <c r="D861" i="33"/>
  <c r="D655" i="33" s="1"/>
  <c r="C861" i="33"/>
  <c r="C655" i="33" s="1"/>
  <c r="F860" i="33"/>
  <c r="E860" i="33"/>
  <c r="D860" i="33"/>
  <c r="C860" i="33"/>
  <c r="C654" i="33" s="1"/>
  <c r="F859" i="33"/>
  <c r="F677" i="33" s="1"/>
  <c r="E859" i="33"/>
  <c r="F858" i="33"/>
  <c r="E858" i="33"/>
  <c r="D858" i="33"/>
  <c r="C858" i="33"/>
  <c r="F857" i="33"/>
  <c r="E857" i="33"/>
  <c r="D857" i="33"/>
  <c r="C857" i="33"/>
  <c r="F856" i="33"/>
  <c r="E856" i="33"/>
  <c r="D856" i="33"/>
  <c r="C856" i="33"/>
  <c r="F855" i="33"/>
  <c r="E855" i="33"/>
  <c r="D855" i="33"/>
  <c r="C855" i="33"/>
  <c r="F854" i="33"/>
  <c r="E854" i="33"/>
  <c r="D854" i="33"/>
  <c r="C854" i="33"/>
  <c r="F853" i="33"/>
  <c r="E853" i="33"/>
  <c r="D853" i="33"/>
  <c r="C853" i="33"/>
  <c r="F852" i="33"/>
  <c r="E852" i="33"/>
  <c r="D852" i="33"/>
  <c r="C852" i="33"/>
  <c r="F851" i="33"/>
  <c r="E851" i="33"/>
  <c r="D851" i="33"/>
  <c r="C851" i="33"/>
  <c r="F850" i="33"/>
  <c r="E850" i="33"/>
  <c r="D850" i="33"/>
  <c r="C850" i="33"/>
  <c r="F849" i="33"/>
  <c r="E849" i="33"/>
  <c r="D849" i="33"/>
  <c r="C849" i="33"/>
  <c r="F848" i="33"/>
  <c r="E848" i="33"/>
  <c r="D848" i="33"/>
  <c r="C848" i="33"/>
  <c r="F847" i="33"/>
  <c r="E847" i="33"/>
  <c r="D847" i="33"/>
  <c r="C847" i="33"/>
  <c r="F846" i="33"/>
  <c r="E846" i="33"/>
  <c r="D846" i="33"/>
  <c r="C846" i="33"/>
  <c r="F845" i="33"/>
  <c r="E845" i="33"/>
  <c r="D845" i="33"/>
  <c r="C845" i="33"/>
  <c r="F844" i="33"/>
  <c r="E844" i="33"/>
  <c r="D844" i="33"/>
  <c r="C844" i="33"/>
  <c r="F843" i="33"/>
  <c r="E843" i="33"/>
  <c r="D843" i="33"/>
  <c r="C843" i="33"/>
  <c r="F842" i="33"/>
  <c r="E842" i="33"/>
  <c r="D842" i="33"/>
  <c r="C842" i="33"/>
  <c r="F841" i="33"/>
  <c r="E841" i="33"/>
  <c r="D841" i="33"/>
  <c r="C841" i="33"/>
  <c r="F840" i="33"/>
  <c r="E840" i="33"/>
  <c r="D840" i="33"/>
  <c r="C840" i="33"/>
  <c r="F839" i="33"/>
  <c r="E839" i="33"/>
  <c r="D839" i="33"/>
  <c r="C839" i="33"/>
  <c r="F838" i="33"/>
  <c r="E838" i="33"/>
  <c r="D838" i="33"/>
  <c r="C838" i="33"/>
  <c r="F837" i="33"/>
  <c r="E837" i="33"/>
  <c r="D837" i="33"/>
  <c r="C837" i="33"/>
  <c r="F836" i="33"/>
  <c r="E836" i="33"/>
  <c r="D836" i="33"/>
  <c r="C836" i="33"/>
  <c r="F835" i="33"/>
  <c r="E835" i="33"/>
  <c r="D835" i="33"/>
  <c r="C835" i="33"/>
  <c r="F834" i="33"/>
  <c r="E834" i="33"/>
  <c r="D834" i="33"/>
  <c r="C834" i="33"/>
  <c r="F833" i="33"/>
  <c r="E833" i="33"/>
  <c r="D833" i="33"/>
  <c r="C833" i="33"/>
  <c r="F832" i="33"/>
  <c r="E832" i="33"/>
  <c r="D832" i="33"/>
  <c r="C832" i="33"/>
  <c r="F831" i="33"/>
  <c r="E831" i="33"/>
  <c r="D831" i="33"/>
  <c r="C831" i="33"/>
  <c r="F830" i="33"/>
  <c r="E830" i="33"/>
  <c r="D830" i="33"/>
  <c r="C830" i="33"/>
  <c r="F829" i="33"/>
  <c r="E829" i="33"/>
  <c r="D829" i="33"/>
  <c r="C829" i="33"/>
  <c r="F828" i="33"/>
  <c r="E828" i="33"/>
  <c r="D828" i="33"/>
  <c r="C828" i="33"/>
  <c r="F827" i="33"/>
  <c r="E827" i="33"/>
  <c r="D827" i="33"/>
  <c r="C827" i="33"/>
  <c r="F826" i="33"/>
  <c r="E826" i="33"/>
  <c r="D826" i="33"/>
  <c r="C826" i="33"/>
  <c r="F825" i="33"/>
  <c r="E825" i="33"/>
  <c r="D825" i="33"/>
  <c r="C825" i="33"/>
  <c r="F824" i="33"/>
  <c r="E824" i="33"/>
  <c r="D824" i="33"/>
  <c r="C824" i="33"/>
  <c r="F823" i="33"/>
  <c r="E823" i="33"/>
  <c r="D823" i="33"/>
  <c r="C823" i="33"/>
  <c r="F822" i="33"/>
  <c r="E822" i="33"/>
  <c r="D822" i="33"/>
  <c r="C822" i="33"/>
  <c r="F821" i="33"/>
  <c r="E821" i="33"/>
  <c r="D821" i="33"/>
  <c r="C821" i="33"/>
  <c r="F820" i="33"/>
  <c r="E820" i="33"/>
  <c r="D820" i="33"/>
  <c r="C820" i="33"/>
  <c r="F819" i="33"/>
  <c r="E819" i="33"/>
  <c r="D819" i="33"/>
  <c r="C819" i="33"/>
  <c r="F818" i="33"/>
  <c r="E818" i="33"/>
  <c r="D818" i="33"/>
  <c r="C818" i="33"/>
  <c r="F817" i="33"/>
  <c r="E817" i="33"/>
  <c r="D817" i="33"/>
  <c r="C817" i="33"/>
  <c r="F816" i="33"/>
  <c r="E816" i="33"/>
  <c r="D816" i="33"/>
  <c r="C816" i="33"/>
  <c r="F815" i="33"/>
  <c r="E815" i="33"/>
  <c r="D815" i="33"/>
  <c r="C815" i="33"/>
  <c r="F814" i="33"/>
  <c r="E814" i="33"/>
  <c r="D814" i="33"/>
  <c r="C814" i="33"/>
  <c r="F813" i="33"/>
  <c r="E813" i="33"/>
  <c r="E607" i="33" s="1"/>
  <c r="D813" i="33"/>
  <c r="C813" i="33"/>
  <c r="F812" i="33"/>
  <c r="E812" i="33"/>
  <c r="D812" i="33"/>
  <c r="C812" i="33"/>
  <c r="F811" i="33"/>
  <c r="E811" i="33"/>
  <c r="D811" i="33"/>
  <c r="C811" i="33"/>
  <c r="F810" i="33"/>
  <c r="E810" i="33"/>
  <c r="D810" i="33"/>
  <c r="C810" i="33"/>
  <c r="F809" i="33"/>
  <c r="E809" i="33"/>
  <c r="D809" i="33"/>
  <c r="C809" i="33"/>
  <c r="F808" i="33"/>
  <c r="E808" i="33"/>
  <c r="D808" i="33"/>
  <c r="C808" i="33"/>
  <c r="F807" i="33"/>
  <c r="E807" i="33"/>
  <c r="D807" i="33"/>
  <c r="C807" i="33"/>
  <c r="F806" i="33"/>
  <c r="E806" i="33"/>
  <c r="D806" i="33"/>
  <c r="C806" i="33"/>
  <c r="F805" i="33"/>
  <c r="E805" i="33"/>
  <c r="D805" i="33"/>
  <c r="C805" i="33"/>
  <c r="F804" i="33"/>
  <c r="E804" i="33"/>
  <c r="D804" i="33"/>
  <c r="C804" i="33"/>
  <c r="F803" i="33"/>
  <c r="E803" i="33"/>
  <c r="D803" i="33"/>
  <c r="C803" i="33"/>
  <c r="F802" i="33"/>
  <c r="E802" i="33"/>
  <c r="D802" i="33"/>
  <c r="C802" i="33"/>
  <c r="F801" i="33"/>
  <c r="E801" i="33"/>
  <c r="D801" i="33"/>
  <c r="C801" i="33"/>
  <c r="F800" i="33"/>
  <c r="E800" i="33"/>
  <c r="D800" i="33"/>
  <c r="C800" i="33"/>
  <c r="F799" i="33"/>
  <c r="E799" i="33"/>
  <c r="D799" i="33"/>
  <c r="C799" i="33"/>
  <c r="F798" i="33"/>
  <c r="E798" i="33"/>
  <c r="D798" i="33"/>
  <c r="C798" i="33"/>
  <c r="F797" i="33"/>
  <c r="E797" i="33"/>
  <c r="D797" i="33"/>
  <c r="C797" i="33"/>
  <c r="F796" i="33"/>
  <c r="E796" i="33"/>
  <c r="D796" i="33"/>
  <c r="C796" i="33"/>
  <c r="F795" i="33"/>
  <c r="E795" i="33"/>
  <c r="D795" i="33"/>
  <c r="C795" i="33"/>
  <c r="F794" i="33"/>
  <c r="E794" i="33"/>
  <c r="D794" i="33"/>
  <c r="C794" i="33"/>
  <c r="F793" i="33"/>
  <c r="E793" i="33"/>
  <c r="D793" i="33"/>
  <c r="C793" i="33"/>
  <c r="F792" i="33"/>
  <c r="E792" i="33"/>
  <c r="E586" i="33" s="1"/>
  <c r="D792" i="33"/>
  <c r="C792" i="33"/>
  <c r="F791" i="33"/>
  <c r="E791" i="33"/>
  <c r="D791" i="33"/>
  <c r="C791" i="33"/>
  <c r="F790" i="33"/>
  <c r="E790" i="33"/>
  <c r="D790" i="33"/>
  <c r="C790" i="33"/>
  <c r="F789" i="33"/>
  <c r="E789" i="33"/>
  <c r="D789" i="33"/>
  <c r="C789" i="33"/>
  <c r="F788" i="33"/>
  <c r="E788" i="33"/>
  <c r="D788" i="33"/>
  <c r="C788" i="33"/>
  <c r="F787" i="33"/>
  <c r="E787" i="33"/>
  <c r="D787" i="33"/>
  <c r="C787" i="33"/>
  <c r="F786" i="33"/>
  <c r="E786" i="33"/>
  <c r="D786" i="33"/>
  <c r="C786" i="33"/>
  <c r="F785" i="33"/>
  <c r="E785" i="33"/>
  <c r="D785" i="33"/>
  <c r="C785" i="33"/>
  <c r="F784" i="33"/>
  <c r="E784" i="33"/>
  <c r="D784" i="33"/>
  <c r="C784" i="33"/>
  <c r="F783" i="33"/>
  <c r="E783" i="33"/>
  <c r="D783" i="33"/>
  <c r="C783" i="33"/>
  <c r="F782" i="33"/>
  <c r="E782" i="33"/>
  <c r="D782" i="33"/>
  <c r="C782" i="33"/>
  <c r="F781" i="33"/>
  <c r="E781" i="33"/>
  <c r="D781" i="33"/>
  <c r="C781" i="33"/>
  <c r="F780" i="33"/>
  <c r="E780" i="33"/>
  <c r="D780" i="33"/>
  <c r="C780" i="33"/>
  <c r="F779" i="33"/>
  <c r="E779" i="33"/>
  <c r="D779" i="33"/>
  <c r="C779" i="33"/>
  <c r="F778" i="33"/>
  <c r="E778" i="33"/>
  <c r="D778" i="33"/>
  <c r="C778" i="33"/>
  <c r="F777" i="33"/>
  <c r="E777" i="33"/>
  <c r="D777" i="33"/>
  <c r="C777" i="33"/>
  <c r="F776" i="33"/>
  <c r="E776" i="33"/>
  <c r="D776" i="33"/>
  <c r="C776" i="33"/>
  <c r="F775" i="33"/>
  <c r="E775" i="33"/>
  <c r="D775" i="33"/>
  <c r="C775" i="33"/>
  <c r="F774" i="33"/>
  <c r="E774" i="33"/>
  <c r="D774" i="33"/>
  <c r="C774" i="33"/>
  <c r="F773" i="33"/>
  <c r="E773" i="33"/>
  <c r="D773" i="33"/>
  <c r="C773" i="33"/>
  <c r="F772" i="33"/>
  <c r="E772" i="33"/>
  <c r="D772" i="33"/>
  <c r="C772" i="33"/>
  <c r="F771" i="33"/>
  <c r="E771" i="33"/>
  <c r="D771" i="33"/>
  <c r="C771" i="33"/>
  <c r="F770" i="33"/>
  <c r="E770" i="33"/>
  <c r="D770" i="33"/>
  <c r="C770" i="33"/>
  <c r="F769" i="33"/>
  <c r="E769" i="33"/>
  <c r="D769" i="33"/>
  <c r="C769" i="33"/>
  <c r="F768" i="33"/>
  <c r="E768" i="33"/>
  <c r="D768" i="33"/>
  <c r="C768" i="33"/>
  <c r="F767" i="33"/>
  <c r="E767" i="33"/>
  <c r="D767" i="33"/>
  <c r="C767" i="33"/>
  <c r="F766" i="33"/>
  <c r="E766" i="33"/>
  <c r="D766" i="33"/>
  <c r="C766" i="33"/>
  <c r="F765" i="33"/>
  <c r="E765" i="33"/>
  <c r="D765" i="33"/>
  <c r="C765" i="33"/>
  <c r="F764" i="33"/>
  <c r="E764" i="33"/>
  <c r="D764" i="33"/>
  <c r="C764" i="33"/>
  <c r="F763" i="33"/>
  <c r="E763" i="33"/>
  <c r="D763" i="33"/>
  <c r="C763" i="33"/>
  <c r="F762" i="33"/>
  <c r="E762" i="33"/>
  <c r="D762" i="33"/>
  <c r="C762" i="33"/>
  <c r="F761" i="33"/>
  <c r="E761" i="33"/>
  <c r="D761" i="33"/>
  <c r="C761" i="33"/>
  <c r="F760" i="33"/>
  <c r="E760" i="33"/>
  <c r="D760" i="33"/>
  <c r="C760" i="33"/>
  <c r="F759" i="33"/>
  <c r="E759" i="33"/>
  <c r="D759" i="33"/>
  <c r="C759" i="33"/>
  <c r="F758" i="33"/>
  <c r="E758" i="33"/>
  <c r="D758" i="33"/>
  <c r="C758" i="33"/>
  <c r="F757" i="33"/>
  <c r="E757" i="33"/>
  <c r="D757" i="33"/>
  <c r="C757" i="33"/>
  <c r="F756" i="33"/>
  <c r="E756" i="33"/>
  <c r="D756" i="33"/>
  <c r="C756" i="33"/>
  <c r="F755" i="33"/>
  <c r="E755" i="33"/>
  <c r="D755" i="33"/>
  <c r="C755" i="33"/>
  <c r="F754" i="33"/>
  <c r="E754" i="33"/>
  <c r="D754" i="33"/>
  <c r="C754" i="33"/>
  <c r="F753" i="33"/>
  <c r="E753" i="33"/>
  <c r="D753" i="33"/>
  <c r="C753" i="33"/>
  <c r="F752" i="33"/>
  <c r="E752" i="33"/>
  <c r="D752" i="33"/>
  <c r="C752" i="33"/>
  <c r="F751" i="33"/>
  <c r="E751" i="33"/>
  <c r="D751" i="33"/>
  <c r="C751" i="33"/>
  <c r="F750" i="33"/>
  <c r="E750" i="33"/>
  <c r="D750" i="33"/>
  <c r="C750" i="33"/>
  <c r="F749" i="33"/>
  <c r="E749" i="33"/>
  <c r="D749" i="33"/>
  <c r="C749" i="33"/>
  <c r="F748" i="33"/>
  <c r="E748" i="33"/>
  <c r="D748" i="33"/>
  <c r="C748" i="33"/>
  <c r="F747" i="33"/>
  <c r="E747" i="33"/>
  <c r="D747" i="33"/>
  <c r="C747" i="33"/>
  <c r="F746" i="33"/>
  <c r="E746" i="33"/>
  <c r="D746" i="33"/>
  <c r="C746" i="33"/>
  <c r="F745" i="33"/>
  <c r="E745" i="33"/>
  <c r="D745" i="33"/>
  <c r="C745" i="33"/>
  <c r="F744" i="33"/>
  <c r="E744" i="33"/>
  <c r="D744" i="33"/>
  <c r="C744" i="33"/>
  <c r="F743" i="33"/>
  <c r="E743" i="33"/>
  <c r="D743" i="33"/>
  <c r="C743" i="33"/>
  <c r="F742" i="33"/>
  <c r="E742" i="33"/>
  <c r="D742" i="33"/>
  <c r="C742" i="33"/>
  <c r="F741" i="33"/>
  <c r="E741" i="33"/>
  <c r="D741" i="33"/>
  <c r="C741" i="33"/>
  <c r="F740" i="33"/>
  <c r="E740" i="33"/>
  <c r="D740" i="33"/>
  <c r="C740" i="33"/>
  <c r="F739" i="33"/>
  <c r="E739" i="33"/>
  <c r="D739" i="33"/>
  <c r="C739" i="33"/>
  <c r="F738" i="33"/>
  <c r="E738" i="33"/>
  <c r="D738" i="33"/>
  <c r="C738" i="33"/>
  <c r="F737" i="33"/>
  <c r="E737" i="33"/>
  <c r="D737" i="33"/>
  <c r="C737" i="33"/>
  <c r="F736" i="33"/>
  <c r="E736" i="33"/>
  <c r="D736" i="33"/>
  <c r="C736" i="33"/>
  <c r="F735" i="33"/>
  <c r="E735" i="33"/>
  <c r="D735" i="33"/>
  <c r="C735" i="33"/>
  <c r="F734" i="33"/>
  <c r="E734" i="33"/>
  <c r="D734" i="33"/>
  <c r="C734" i="33"/>
  <c r="F733" i="33"/>
  <c r="E733" i="33"/>
  <c r="D733" i="33"/>
  <c r="C733" i="33"/>
  <c r="F732" i="33"/>
  <c r="E732" i="33"/>
  <c r="D732" i="33"/>
  <c r="C732" i="33"/>
  <c r="F731" i="33"/>
  <c r="E731" i="33"/>
  <c r="D731" i="33"/>
  <c r="C731" i="33"/>
  <c r="F730" i="33"/>
  <c r="E730" i="33"/>
  <c r="D730" i="33"/>
  <c r="C730" i="33"/>
  <c r="F729" i="33"/>
  <c r="E729" i="33"/>
  <c r="D729" i="33"/>
  <c r="C729" i="33"/>
  <c r="F728" i="33"/>
  <c r="E728" i="33"/>
  <c r="D728" i="33"/>
  <c r="C728" i="33"/>
  <c r="F727" i="33"/>
  <c r="E727" i="33"/>
  <c r="D727" i="33"/>
  <c r="C727" i="33"/>
  <c r="F726" i="33"/>
  <c r="E726" i="33"/>
  <c r="D726" i="33"/>
  <c r="C726" i="33"/>
  <c r="F725" i="33"/>
  <c r="E725" i="33"/>
  <c r="D725" i="33"/>
  <c r="C725" i="33"/>
  <c r="F724" i="33"/>
  <c r="E724" i="33"/>
  <c r="D724" i="33"/>
  <c r="C724" i="33"/>
  <c r="F723" i="33"/>
  <c r="E723" i="33"/>
  <c r="D723" i="33"/>
  <c r="C723" i="33"/>
  <c r="F722" i="33"/>
  <c r="E722" i="33"/>
  <c r="D722" i="33"/>
  <c r="C722" i="33"/>
  <c r="F721" i="33"/>
  <c r="E721" i="33"/>
  <c r="D721" i="33"/>
  <c r="C721" i="33"/>
  <c r="F720" i="33"/>
  <c r="E720" i="33"/>
  <c r="D720" i="33"/>
  <c r="C720" i="33"/>
  <c r="F719" i="33"/>
  <c r="E719" i="33"/>
  <c r="D719" i="33"/>
  <c r="C719" i="33"/>
  <c r="F718" i="33"/>
  <c r="E718" i="33"/>
  <c r="D718" i="33"/>
  <c r="C718" i="33"/>
  <c r="F717" i="33"/>
  <c r="E717" i="33"/>
  <c r="D717" i="33"/>
  <c r="C717" i="33"/>
  <c r="F716" i="33"/>
  <c r="E716" i="33"/>
  <c r="D716" i="33"/>
  <c r="C716" i="33"/>
  <c r="F715" i="33"/>
  <c r="E715" i="33"/>
  <c r="D715" i="33"/>
  <c r="C715" i="33"/>
  <c r="F714" i="33"/>
  <c r="E714" i="33"/>
  <c r="D714" i="33"/>
  <c r="C714" i="33"/>
  <c r="F713" i="33"/>
  <c r="E713" i="33"/>
  <c r="D713" i="33"/>
  <c r="C713" i="33"/>
  <c r="F712" i="33"/>
  <c r="E712" i="33"/>
  <c r="D712" i="33"/>
  <c r="C712" i="33"/>
  <c r="F711" i="33"/>
  <c r="E711" i="33"/>
  <c r="D711" i="33"/>
  <c r="C711" i="33"/>
  <c r="F710" i="33"/>
  <c r="E710" i="33"/>
  <c r="D710" i="33"/>
  <c r="C710" i="33"/>
  <c r="F709" i="33"/>
  <c r="E709" i="33"/>
  <c r="D709" i="33"/>
  <c r="C709" i="33"/>
  <c r="F708" i="33"/>
  <c r="E708" i="33"/>
  <c r="D708" i="33"/>
  <c r="C708" i="33"/>
  <c r="F707" i="33"/>
  <c r="E707" i="33"/>
  <c r="D707" i="33"/>
  <c r="C707" i="33"/>
  <c r="F706" i="33"/>
  <c r="E706" i="33"/>
  <c r="D706" i="33"/>
  <c r="C706" i="33"/>
  <c r="F705" i="33"/>
  <c r="E705" i="33"/>
  <c r="D705" i="33"/>
  <c r="C705" i="33"/>
  <c r="F704" i="33"/>
  <c r="E704" i="33"/>
  <c r="D704" i="33"/>
  <c r="C704" i="33"/>
  <c r="F703" i="33"/>
  <c r="E703" i="33"/>
  <c r="D703" i="33"/>
  <c r="C703" i="33"/>
  <c r="F702" i="33"/>
  <c r="E702" i="33"/>
  <c r="D702" i="33"/>
  <c r="C702" i="33"/>
  <c r="F701" i="33"/>
  <c r="E701" i="33"/>
  <c r="D701" i="33"/>
  <c r="C701" i="33"/>
  <c r="F700" i="33"/>
  <c r="E700" i="33"/>
  <c r="D700" i="33"/>
  <c r="C700" i="33"/>
  <c r="F699" i="33"/>
  <c r="E699" i="33"/>
  <c r="D699" i="33"/>
  <c r="C699" i="33"/>
  <c r="F698" i="33"/>
  <c r="E698" i="33"/>
  <c r="D698" i="33"/>
  <c r="C698" i="33"/>
  <c r="F697" i="33"/>
  <c r="E697" i="33"/>
  <c r="D697" i="33"/>
  <c r="C697" i="33"/>
  <c r="F696" i="33"/>
  <c r="E696" i="33"/>
  <c r="D696" i="33"/>
  <c r="C696" i="33"/>
  <c r="F695" i="33"/>
  <c r="E695" i="33"/>
  <c r="D695" i="33"/>
  <c r="C695" i="33"/>
  <c r="F694" i="33"/>
  <c r="E694" i="33"/>
  <c r="D694" i="33"/>
  <c r="C694" i="33"/>
  <c r="F693" i="33"/>
  <c r="E693" i="33"/>
  <c r="D693" i="33"/>
  <c r="C693" i="33"/>
  <c r="F692" i="33"/>
  <c r="E692" i="33"/>
  <c r="D692" i="33"/>
  <c r="C692" i="33"/>
  <c r="F691" i="33"/>
  <c r="E691" i="33"/>
  <c r="D691" i="33"/>
  <c r="C691" i="33"/>
  <c r="F690" i="33"/>
  <c r="E690" i="33"/>
  <c r="D690" i="33"/>
  <c r="C690" i="33"/>
  <c r="F689" i="33"/>
  <c r="E689" i="33"/>
  <c r="D689" i="33"/>
  <c r="C689" i="33"/>
  <c r="F688" i="33"/>
  <c r="E688" i="33"/>
  <c r="D688" i="33"/>
  <c r="C688" i="33"/>
  <c r="F687" i="33"/>
  <c r="E687" i="33"/>
  <c r="D687" i="33"/>
  <c r="C687" i="33"/>
  <c r="F686" i="33"/>
  <c r="E686" i="33"/>
  <c r="D686" i="33"/>
  <c r="C686" i="33"/>
  <c r="F685" i="33"/>
  <c r="E685" i="33"/>
  <c r="D685" i="33"/>
  <c r="C685" i="33"/>
  <c r="F684" i="33"/>
  <c r="E684" i="33"/>
  <c r="D684" i="33"/>
  <c r="C684" i="33"/>
  <c r="F683" i="33"/>
  <c r="E683" i="33"/>
  <c r="D683" i="33"/>
  <c r="C683" i="33"/>
  <c r="F682" i="33"/>
  <c r="E682" i="33"/>
  <c r="D682" i="33"/>
  <c r="C682" i="33"/>
  <c r="F681" i="33"/>
  <c r="E681" i="33"/>
  <c r="D681" i="33"/>
  <c r="C681" i="33"/>
  <c r="F680" i="33"/>
  <c r="E680" i="33"/>
  <c r="E677" i="33" s="1"/>
  <c r="D680" i="33"/>
  <c r="C680" i="33"/>
  <c r="F679" i="33"/>
  <c r="E679" i="33"/>
  <c r="D679" i="33"/>
  <c r="C679" i="33"/>
  <c r="C675" i="33"/>
  <c r="D674" i="33"/>
  <c r="F673" i="33"/>
  <c r="C673" i="33"/>
  <c r="D670" i="33"/>
  <c r="F669" i="33"/>
  <c r="C667" i="33"/>
  <c r="D666" i="33"/>
  <c r="D664" i="33"/>
  <c r="C659" i="33"/>
  <c r="C657" i="33"/>
  <c r="F655" i="33"/>
  <c r="D654" i="33"/>
  <c r="D652" i="33"/>
  <c r="F651" i="33"/>
  <c r="D649" i="33"/>
  <c r="D648" i="33"/>
  <c r="F647" i="33"/>
  <c r="D644" i="33"/>
  <c r="F643" i="33"/>
  <c r="D640" i="33"/>
  <c r="F639" i="33"/>
  <c r="C639" i="33"/>
  <c r="D638" i="33"/>
  <c r="C637" i="33"/>
  <c r="D635" i="33"/>
  <c r="D634" i="33"/>
  <c r="D632" i="33"/>
  <c r="D631" i="33"/>
  <c r="D630" i="33"/>
  <c r="E627" i="33"/>
  <c r="D627" i="33"/>
  <c r="D626" i="33"/>
  <c r="D623" i="33"/>
  <c r="C623" i="33"/>
  <c r="D622" i="33"/>
  <c r="D619" i="33"/>
  <c r="D618" i="33"/>
  <c r="F615" i="33"/>
  <c r="D615" i="33"/>
  <c r="C615" i="33"/>
  <c r="D614" i="33"/>
  <c r="C614" i="33"/>
  <c r="C613" i="33"/>
  <c r="F612" i="33"/>
  <c r="F611" i="33"/>
  <c r="E610" i="33"/>
  <c r="C610" i="33"/>
  <c r="F608" i="33"/>
  <c r="C608" i="33"/>
  <c r="C606" i="33"/>
  <c r="F603" i="33"/>
  <c r="E602" i="33"/>
  <c r="C601" i="33"/>
  <c r="F600" i="33"/>
  <c r="C600" i="33"/>
  <c r="E599" i="33"/>
  <c r="C597" i="33"/>
  <c r="E596" i="33"/>
  <c r="C596" i="33"/>
  <c r="E595" i="33"/>
  <c r="C595" i="33"/>
  <c r="C594" i="33"/>
  <c r="C593" i="33"/>
  <c r="C592" i="33"/>
  <c r="C591" i="33"/>
  <c r="C590" i="33"/>
  <c r="E589" i="33"/>
  <c r="C589" i="33"/>
  <c r="D588" i="33"/>
  <c r="C588" i="33"/>
  <c r="F587" i="33"/>
  <c r="C587" i="33"/>
  <c r="C586" i="33"/>
  <c r="D584" i="33"/>
  <c r="C584" i="33"/>
  <c r="C583" i="33"/>
  <c r="D582" i="33"/>
  <c r="C582" i="33"/>
  <c r="C581" i="33"/>
  <c r="C580" i="33"/>
  <c r="D579" i="33"/>
  <c r="C579" i="33"/>
  <c r="D578" i="33"/>
  <c r="C578" i="33"/>
  <c r="E577" i="33"/>
  <c r="C577" i="33"/>
  <c r="C576" i="33"/>
  <c r="C575" i="33"/>
  <c r="D574" i="33"/>
  <c r="C574" i="33"/>
  <c r="C573" i="33"/>
  <c r="C572" i="33"/>
  <c r="C571" i="33"/>
  <c r="D570" i="33"/>
  <c r="C570" i="33"/>
  <c r="C569" i="33"/>
  <c r="D568" i="33"/>
  <c r="C568" i="33"/>
  <c r="C567" i="33"/>
  <c r="D566" i="33"/>
  <c r="C566" i="33"/>
  <c r="F563" i="33"/>
  <c r="C561" i="33"/>
  <c r="D560" i="33"/>
  <c r="F559" i="33"/>
  <c r="E558" i="33"/>
  <c r="C558" i="33"/>
  <c r="D556" i="33"/>
  <c r="C554" i="33"/>
  <c r="E553" i="33"/>
  <c r="D553" i="33"/>
  <c r="F547" i="33"/>
  <c r="E545" i="33"/>
  <c r="D545" i="33"/>
  <c r="C544" i="33"/>
  <c r="F543" i="33"/>
  <c r="E541" i="33"/>
  <c r="D540" i="33"/>
  <c r="F539" i="33"/>
  <c r="D537" i="33"/>
  <c r="D536" i="33"/>
  <c r="C536" i="33"/>
  <c r="C535" i="33"/>
  <c r="F534" i="33"/>
  <c r="C534" i="33"/>
  <c r="E533" i="33"/>
  <c r="D533" i="33"/>
  <c r="C533" i="33"/>
  <c r="C531" i="33"/>
  <c r="D530" i="33"/>
  <c r="C530" i="33"/>
  <c r="C529" i="33"/>
  <c r="E528" i="33"/>
  <c r="C528" i="33"/>
  <c r="C527" i="33"/>
  <c r="C526" i="33"/>
  <c r="C525" i="33"/>
  <c r="F524" i="33"/>
  <c r="E524" i="33"/>
  <c r="C524" i="33"/>
  <c r="E523" i="33"/>
  <c r="C523" i="33"/>
  <c r="D522" i="33"/>
  <c r="C522" i="33"/>
  <c r="C521" i="33"/>
  <c r="C520" i="33"/>
  <c r="E519" i="33"/>
  <c r="C519" i="33"/>
  <c r="D518" i="33"/>
  <c r="C518" i="33"/>
  <c r="F517" i="33"/>
  <c r="C517" i="33"/>
  <c r="E516" i="33"/>
  <c r="C516" i="33"/>
  <c r="C515" i="33" s="1"/>
  <c r="F514" i="33"/>
  <c r="C514" i="33"/>
  <c r="E513" i="33"/>
  <c r="D513" i="33"/>
  <c r="C513" i="33"/>
  <c r="D512" i="33"/>
  <c r="C511" i="33"/>
  <c r="D510" i="33"/>
  <c r="C510" i="33"/>
  <c r="E509" i="33"/>
  <c r="D509" i="33"/>
  <c r="C509" i="33"/>
  <c r="D508" i="33"/>
  <c r="C508" i="33"/>
  <c r="E507" i="33"/>
  <c r="C507" i="33"/>
  <c r="E506" i="33"/>
  <c r="D506" i="33"/>
  <c r="C506" i="33"/>
  <c r="D505" i="33"/>
  <c r="C505" i="33"/>
  <c r="D504" i="33"/>
  <c r="C504" i="33"/>
  <c r="E503" i="33"/>
  <c r="D503" i="33"/>
  <c r="C503" i="33"/>
  <c r="C501" i="33"/>
  <c r="E500" i="33"/>
  <c r="E498" i="33"/>
  <c r="D498" i="33"/>
  <c r="C497" i="33"/>
  <c r="E495" i="33"/>
  <c r="C495" i="33"/>
  <c r="D491" i="33"/>
  <c r="C491" i="33"/>
  <c r="D488" i="33"/>
  <c r="D487" i="33"/>
  <c r="D486" i="33"/>
  <c r="C486" i="33"/>
  <c r="E484" i="33"/>
  <c r="D484" i="33"/>
  <c r="E482" i="33"/>
  <c r="D482" i="33"/>
  <c r="C482" i="33"/>
  <c r="D480" i="33"/>
  <c r="C479" i="33"/>
  <c r="E476" i="33"/>
  <c r="C476" i="33"/>
  <c r="F473" i="33"/>
  <c r="E473" i="33"/>
  <c r="D473" i="33"/>
  <c r="C473" i="33"/>
  <c r="F450" i="33"/>
  <c r="E450" i="33"/>
  <c r="D450" i="33"/>
  <c r="C450" i="33"/>
  <c r="F449" i="33"/>
  <c r="F272" i="33" s="1"/>
  <c r="E449" i="33"/>
  <c r="D449" i="33"/>
  <c r="C449" i="33"/>
  <c r="F444" i="33"/>
  <c r="E444" i="33"/>
  <c r="D444" i="33"/>
  <c r="C444" i="33"/>
  <c r="F434" i="33"/>
  <c r="E434" i="33"/>
  <c r="D434" i="33"/>
  <c r="C434" i="33"/>
  <c r="F419" i="33"/>
  <c r="E419" i="33"/>
  <c r="D419" i="33"/>
  <c r="C419" i="33"/>
  <c r="F418" i="33"/>
  <c r="E418" i="33"/>
  <c r="D418" i="33"/>
  <c r="C418" i="33"/>
  <c r="D341" i="33"/>
  <c r="D18" i="33" s="1"/>
  <c r="F341" i="33"/>
  <c r="E341" i="33"/>
  <c r="F326" i="33"/>
  <c r="E326" i="33"/>
  <c r="D326" i="33"/>
  <c r="F325" i="33"/>
  <c r="E325" i="33"/>
  <c r="D325" i="33"/>
  <c r="F309" i="33"/>
  <c r="E309" i="33"/>
  <c r="D309" i="33"/>
  <c r="C309" i="33"/>
  <c r="F291" i="33"/>
  <c r="D291" i="33"/>
  <c r="F294" i="33"/>
  <c r="E294" i="33"/>
  <c r="D294" i="33"/>
  <c r="C294" i="33"/>
  <c r="E291" i="33"/>
  <c r="C291" i="33"/>
  <c r="F275" i="33"/>
  <c r="E275" i="33"/>
  <c r="D275" i="33"/>
  <c r="C275" i="33"/>
  <c r="F274" i="33"/>
  <c r="E274" i="33"/>
  <c r="D274" i="33"/>
  <c r="C274" i="33"/>
  <c r="E272" i="33"/>
  <c r="E251" i="33"/>
  <c r="C251" i="33"/>
  <c r="F254" i="33"/>
  <c r="E254" i="33"/>
  <c r="D254" i="33"/>
  <c r="C254" i="33"/>
  <c r="F251" i="33"/>
  <c r="D251" i="33"/>
  <c r="D253" i="33" s="1"/>
  <c r="F249" i="33"/>
  <c r="E249" i="33"/>
  <c r="D249" i="33"/>
  <c r="F248" i="33"/>
  <c r="E248" i="33"/>
  <c r="D248" i="33"/>
  <c r="F247" i="33"/>
  <c r="E247" i="33"/>
  <c r="D247" i="33"/>
  <c r="F246" i="33"/>
  <c r="E246" i="33"/>
  <c r="D246" i="33"/>
  <c r="F245" i="33"/>
  <c r="E245" i="33"/>
  <c r="D245" i="33"/>
  <c r="F244" i="33"/>
  <c r="E244" i="33"/>
  <c r="D244" i="33"/>
  <c r="F243" i="33"/>
  <c r="E243" i="33"/>
  <c r="D243" i="33"/>
  <c r="F242" i="33"/>
  <c r="E242" i="33"/>
  <c r="D242" i="33"/>
  <c r="F241" i="33"/>
  <c r="E241" i="33"/>
  <c r="D241" i="33"/>
  <c r="F240" i="33"/>
  <c r="E240" i="33"/>
  <c r="D240" i="33"/>
  <c r="F239" i="33"/>
  <c r="E239" i="33"/>
  <c r="E234" i="33" s="1"/>
  <c r="D239" i="33"/>
  <c r="F238" i="33"/>
  <c r="E238" i="33"/>
  <c r="D238" i="33"/>
  <c r="F237" i="33"/>
  <c r="E237" i="33"/>
  <c r="D237" i="33"/>
  <c r="F236" i="33"/>
  <c r="E236" i="33"/>
  <c r="D236" i="33"/>
  <c r="C234" i="33"/>
  <c r="F228" i="33"/>
  <c r="E228" i="33"/>
  <c r="D228" i="33"/>
  <c r="C228" i="33"/>
  <c r="F218" i="33"/>
  <c r="E218" i="33"/>
  <c r="D218" i="33"/>
  <c r="C218" i="33"/>
  <c r="F202" i="33"/>
  <c r="F24" i="33" s="1"/>
  <c r="E202" i="33"/>
  <c r="D202" i="33"/>
  <c r="C202" i="33"/>
  <c r="F201" i="33"/>
  <c r="E201" i="33"/>
  <c r="D201" i="33"/>
  <c r="F200" i="33"/>
  <c r="E200" i="33"/>
  <c r="D200" i="33"/>
  <c r="F199" i="33"/>
  <c r="E199" i="33"/>
  <c r="D199" i="33"/>
  <c r="F198" i="33"/>
  <c r="E198" i="33"/>
  <c r="D198" i="33"/>
  <c r="F197" i="33"/>
  <c r="E197" i="33"/>
  <c r="D197" i="33"/>
  <c r="F196" i="33"/>
  <c r="E196" i="33"/>
  <c r="D196" i="33"/>
  <c r="F195" i="33"/>
  <c r="E195" i="33"/>
  <c r="D195" i="33"/>
  <c r="F194" i="33"/>
  <c r="E194" i="33"/>
  <c r="D194" i="33"/>
  <c r="F193" i="33"/>
  <c r="E193" i="33"/>
  <c r="D193" i="33"/>
  <c r="F192" i="33"/>
  <c r="E192" i="33"/>
  <c r="D192" i="33"/>
  <c r="F191" i="33"/>
  <c r="E191" i="33"/>
  <c r="D191" i="33"/>
  <c r="F190" i="33"/>
  <c r="E190" i="33"/>
  <c r="D190" i="33"/>
  <c r="F189" i="33"/>
  <c r="E189" i="33"/>
  <c r="D189" i="33"/>
  <c r="F188" i="33"/>
  <c r="E188" i="33"/>
  <c r="D188" i="33"/>
  <c r="C187" i="33"/>
  <c r="D186" i="33"/>
  <c r="D22" i="33" s="1"/>
  <c r="C186" i="33"/>
  <c r="C22" i="33" s="1"/>
  <c r="F185" i="33"/>
  <c r="E185" i="33"/>
  <c r="D185" i="33"/>
  <c r="F184" i="33"/>
  <c r="E184" i="33"/>
  <c r="D184" i="33"/>
  <c r="F183" i="33"/>
  <c r="E183" i="33"/>
  <c r="D183" i="33"/>
  <c r="F182" i="33"/>
  <c r="E182" i="33"/>
  <c r="D182" i="33"/>
  <c r="F181" i="33"/>
  <c r="E181" i="33"/>
  <c r="D181" i="33"/>
  <c r="F180" i="33"/>
  <c r="E180" i="33"/>
  <c r="D180" i="33"/>
  <c r="F179" i="33"/>
  <c r="E179" i="33"/>
  <c r="D179" i="33"/>
  <c r="F178" i="33"/>
  <c r="E178" i="33"/>
  <c r="D178" i="33"/>
  <c r="F177" i="33"/>
  <c r="E177" i="33"/>
  <c r="D177" i="33"/>
  <c r="F176" i="33"/>
  <c r="E176" i="33"/>
  <c r="D176" i="33"/>
  <c r="F175" i="33"/>
  <c r="E175" i="33"/>
  <c r="D175" i="33"/>
  <c r="F174" i="33"/>
  <c r="E174" i="33"/>
  <c r="E170" i="33" s="1"/>
  <c r="E21" i="33" s="1"/>
  <c r="D174" i="33"/>
  <c r="F173" i="33"/>
  <c r="E173" i="33"/>
  <c r="D173" i="33"/>
  <c r="F172" i="33"/>
  <c r="E172" i="33"/>
  <c r="D172" i="33"/>
  <c r="D170" i="33" s="1"/>
  <c r="D21" i="33" s="1"/>
  <c r="C170" i="33"/>
  <c r="C171" i="33"/>
  <c r="F154" i="33"/>
  <c r="E154" i="33"/>
  <c r="D154" i="33"/>
  <c r="D20" i="33" s="1"/>
  <c r="C154" i="33"/>
  <c r="C20" i="33" s="1"/>
  <c r="F138" i="33"/>
  <c r="E138" i="33"/>
  <c r="D138" i="33"/>
  <c r="C138" i="33"/>
  <c r="F137" i="33"/>
  <c r="E137" i="33"/>
  <c r="D137" i="33"/>
  <c r="F136" i="33"/>
  <c r="E136" i="33"/>
  <c r="D136" i="33"/>
  <c r="F135" i="33"/>
  <c r="E135" i="33"/>
  <c r="D135" i="33"/>
  <c r="F134" i="33"/>
  <c r="E134" i="33"/>
  <c r="D134" i="33"/>
  <c r="F133" i="33"/>
  <c r="E133" i="33"/>
  <c r="D133" i="33"/>
  <c r="F132" i="33"/>
  <c r="E132" i="33"/>
  <c r="D132" i="33"/>
  <c r="F131" i="33"/>
  <c r="E131" i="33"/>
  <c r="D131" i="33"/>
  <c r="F130" i="33"/>
  <c r="E130" i="33"/>
  <c r="D130" i="33"/>
  <c r="F129" i="33"/>
  <c r="E129" i="33"/>
  <c r="D129" i="33"/>
  <c r="F128" i="33"/>
  <c r="E128" i="33"/>
  <c r="D128" i="33"/>
  <c r="F127" i="33"/>
  <c r="E127" i="33"/>
  <c r="D127" i="33"/>
  <c r="F126" i="33"/>
  <c r="E126" i="33"/>
  <c r="D126" i="33"/>
  <c r="F125" i="33"/>
  <c r="E125" i="33"/>
  <c r="D125" i="33"/>
  <c r="F124" i="33"/>
  <c r="E124" i="33"/>
  <c r="E122" i="33" s="1"/>
  <c r="D124" i="33"/>
  <c r="C122" i="33"/>
  <c r="F106" i="33"/>
  <c r="E106" i="33"/>
  <c r="E17" i="33" s="1"/>
  <c r="D106" i="33"/>
  <c r="D17" i="33" s="1"/>
  <c r="C106" i="33"/>
  <c r="F105" i="33"/>
  <c r="E105" i="33"/>
  <c r="D105" i="33"/>
  <c r="C105" i="33"/>
  <c r="F104" i="33"/>
  <c r="E104" i="33"/>
  <c r="D104" i="33"/>
  <c r="C104" i="33"/>
  <c r="F103" i="33"/>
  <c r="E103" i="33"/>
  <c r="D103" i="33"/>
  <c r="C103" i="33"/>
  <c r="F102" i="33"/>
  <c r="E102" i="33"/>
  <c r="D102" i="33"/>
  <c r="C102" i="33"/>
  <c r="F101" i="33"/>
  <c r="E101" i="33"/>
  <c r="D101" i="33"/>
  <c r="C101" i="33"/>
  <c r="F100" i="33"/>
  <c r="E100" i="33"/>
  <c r="D100" i="33"/>
  <c r="C100" i="33"/>
  <c r="F99" i="33"/>
  <c r="E99" i="33"/>
  <c r="D99" i="33"/>
  <c r="C99" i="33"/>
  <c r="F98" i="33"/>
  <c r="E98" i="33"/>
  <c r="D98" i="33"/>
  <c r="C98" i="33"/>
  <c r="F97" i="33"/>
  <c r="E97" i="33"/>
  <c r="D97" i="33"/>
  <c r="C97" i="33"/>
  <c r="F96" i="33"/>
  <c r="E96" i="33"/>
  <c r="D96" i="33"/>
  <c r="C96" i="33"/>
  <c r="F95" i="33"/>
  <c r="E95" i="33"/>
  <c r="E90" i="33" s="1"/>
  <c r="E16" i="33" s="1"/>
  <c r="D95" i="33"/>
  <c r="C95" i="33"/>
  <c r="F94" i="33"/>
  <c r="E94" i="33"/>
  <c r="D94" i="33"/>
  <c r="C94" i="33"/>
  <c r="F93" i="33"/>
  <c r="E93" i="33"/>
  <c r="D93" i="33"/>
  <c r="C93" i="33"/>
  <c r="F92" i="33"/>
  <c r="E92" i="33"/>
  <c r="D92" i="33"/>
  <c r="C92" i="33"/>
  <c r="F90" i="33"/>
  <c r="F16" i="33" s="1"/>
  <c r="D90" i="33"/>
  <c r="C90" i="33"/>
  <c r="F72" i="33"/>
  <c r="E72" i="33"/>
  <c r="E74" i="33"/>
  <c r="D72" i="33"/>
  <c r="C72" i="33"/>
  <c r="F70" i="33"/>
  <c r="E70" i="33"/>
  <c r="D70" i="33"/>
  <c r="C70" i="33"/>
  <c r="C68" i="33" s="1"/>
  <c r="D68" i="33"/>
  <c r="D41" i="33"/>
  <c r="C41" i="33"/>
  <c r="F57" i="33"/>
  <c r="E57" i="33"/>
  <c r="D57" i="33"/>
  <c r="F56" i="33"/>
  <c r="E56" i="33"/>
  <c r="E25" i="33" s="1"/>
  <c r="D56" i="33"/>
  <c r="D25" i="33" s="1"/>
  <c r="C56" i="33"/>
  <c r="F20" i="33"/>
  <c r="F17" i="33"/>
  <c r="F41" i="33"/>
  <c r="E41" i="33"/>
  <c r="D29" i="33"/>
  <c r="F28" i="33"/>
  <c r="E28" i="33"/>
  <c r="D28" i="33"/>
  <c r="C28" i="33"/>
  <c r="C27" i="33"/>
  <c r="E24" i="33"/>
  <c r="D24" i="33"/>
  <c r="C24" i="33"/>
  <c r="C21" i="33"/>
  <c r="E20" i="33"/>
  <c r="E18" i="33"/>
  <c r="C18" i="33"/>
  <c r="C17" i="33"/>
  <c r="D16" i="33"/>
  <c r="C16" i="33"/>
  <c r="E27" i="33" l="1"/>
  <c r="D502" i="33"/>
  <c r="D1687" i="33"/>
  <c r="D122" i="33"/>
  <c r="D234" i="33"/>
  <c r="F1814" i="33"/>
  <c r="F1406" i="33"/>
  <c r="F618" i="33" s="1"/>
  <c r="F1834" i="33"/>
  <c r="F1863" i="33"/>
  <c r="F1454" i="33"/>
  <c r="F122" i="33"/>
  <c r="C25" i="33"/>
  <c r="D27" i="33"/>
  <c r="F170" i="33"/>
  <c r="F21" i="33" s="1"/>
  <c r="E186" i="33"/>
  <c r="E22" i="33" s="1"/>
  <c r="F659" i="33"/>
  <c r="E1303" i="33"/>
  <c r="F1796" i="33"/>
  <c r="E549" i="33"/>
  <c r="E554" i="33"/>
  <c r="E546" i="33" s="1"/>
  <c r="E559" i="33"/>
  <c r="E560" i="33"/>
  <c r="E575" i="33"/>
  <c r="E576" i="33"/>
  <c r="E565" i="33" s="1"/>
  <c r="E581" i="33"/>
  <c r="E597" i="33"/>
  <c r="E606" i="33"/>
  <c r="F1851" i="33"/>
  <c r="D1303" i="33"/>
  <c r="D516" i="33"/>
  <c r="D586" i="33"/>
  <c r="D1373" i="33"/>
  <c r="F1441" i="33"/>
  <c r="F656" i="33"/>
  <c r="F234" i="33"/>
  <c r="F1334" i="33"/>
  <c r="D1262" i="33"/>
  <c r="F532" i="33"/>
  <c r="E1353" i="33"/>
  <c r="F1453" i="33"/>
  <c r="D1404" i="33"/>
  <c r="D1424" i="33"/>
  <c r="D1851" i="33"/>
  <c r="E1441" i="33"/>
  <c r="D1863" i="33"/>
  <c r="E2073" i="33"/>
  <c r="D1320" i="33"/>
  <c r="D1334" i="33"/>
  <c r="C483" i="33"/>
  <c r="D1814" i="33"/>
  <c r="D1834" i="33"/>
  <c r="E1851" i="33"/>
  <c r="E538" i="33"/>
  <c r="E543" i="33"/>
  <c r="E544" i="33"/>
  <c r="E608" i="33"/>
  <c r="C1164" i="33"/>
  <c r="D1290" i="33"/>
  <c r="E1334" i="33"/>
  <c r="D1353" i="33"/>
  <c r="E1814" i="33"/>
  <c r="E1834" i="33"/>
  <c r="F2073" i="33"/>
  <c r="C13" i="33"/>
  <c r="D74" i="33"/>
  <c r="F74" i="33"/>
  <c r="C19" i="33"/>
  <c r="D19" i="33"/>
  <c r="D272" i="33"/>
  <c r="D293" i="33"/>
  <c r="F293" i="33"/>
  <c r="E13" i="33"/>
  <c r="F18" i="33"/>
  <c r="F13" i="33" s="1"/>
  <c r="C272" i="33"/>
  <c r="C859" i="33"/>
  <c r="C677" i="33" s="1"/>
  <c r="D678" i="33"/>
  <c r="C662" i="33"/>
  <c r="F657" i="33"/>
  <c r="F661" i="33"/>
  <c r="F663" i="33"/>
  <c r="D657" i="33"/>
  <c r="D661" i="33"/>
  <c r="C1088" i="33"/>
  <c r="E474" i="33"/>
  <c r="D475" i="33"/>
  <c r="D474" i="33" s="1"/>
  <c r="C489" i="33"/>
  <c r="D1277" i="33"/>
  <c r="C1277" i="33"/>
  <c r="E502" i="33"/>
  <c r="C502" i="33"/>
  <c r="E515" i="33"/>
  <c r="F515" i="33"/>
  <c r="D515" i="33"/>
  <c r="D532" i="33"/>
  <c r="E1320" i="33"/>
  <c r="F1320" i="33"/>
  <c r="D547" i="33"/>
  <c r="D546" i="33" s="1"/>
  <c r="E547" i="33"/>
  <c r="E566" i="33"/>
  <c r="F565" i="33"/>
  <c r="E570" i="33"/>
  <c r="E591" i="33"/>
  <c r="F585" i="33"/>
  <c r="E1373" i="33"/>
  <c r="C1386" i="33"/>
  <c r="F598" i="33"/>
  <c r="E609" i="33"/>
  <c r="D1386" i="33"/>
  <c r="D617" i="33"/>
  <c r="D637" i="33"/>
  <c r="D636" i="33"/>
  <c r="D1441" i="33"/>
  <c r="F666" i="33"/>
  <c r="F665" i="33" s="1"/>
  <c r="C1262" i="33"/>
  <c r="C475" i="33"/>
  <c r="C474" i="33" s="1"/>
  <c r="D489" i="33"/>
  <c r="C547" i="33"/>
  <c r="C546" i="33" s="1"/>
  <c r="E593" i="33"/>
  <c r="E592" i="33"/>
  <c r="F1670" i="33"/>
  <c r="C585" i="33"/>
  <c r="C599" i="33"/>
  <c r="C598" i="33" s="1"/>
  <c r="C1404" i="33"/>
  <c r="C616" i="33"/>
  <c r="C653" i="33"/>
  <c r="D1453" i="33"/>
  <c r="C666" i="33"/>
  <c r="C665" i="33" s="1"/>
  <c r="C1670" i="33"/>
  <c r="E19" i="33"/>
  <c r="F475" i="33"/>
  <c r="F474" i="33" s="1"/>
  <c r="F1262" i="33"/>
  <c r="F1277" i="33"/>
  <c r="F490" i="33"/>
  <c r="F489" i="33" s="1"/>
  <c r="E1404" i="33"/>
  <c r="E617" i="33"/>
  <c r="E1863" i="33"/>
  <c r="F27" i="33"/>
  <c r="F64" i="33"/>
  <c r="F29" i="33"/>
  <c r="E253" i="33"/>
  <c r="E68" i="33"/>
  <c r="E29" i="33"/>
  <c r="E678" i="33"/>
  <c r="E620" i="33"/>
  <c r="E621" i="33"/>
  <c r="E628" i="33"/>
  <c r="E629" i="33"/>
  <c r="E1277" i="33"/>
  <c r="E493" i="33"/>
  <c r="E489" i="33" s="1"/>
  <c r="F186" i="33"/>
  <c r="E1401" i="33"/>
  <c r="E1796" i="33"/>
  <c r="E1670" i="33" s="1"/>
  <c r="E1424" i="33"/>
  <c r="E637" i="33"/>
  <c r="E1453" i="33"/>
  <c r="D37" i="33"/>
  <c r="F22" i="33"/>
  <c r="F19" i="33" s="1"/>
  <c r="F25" i="33"/>
  <c r="D13" i="33"/>
  <c r="C30" i="33"/>
  <c r="D64" i="33"/>
  <c r="F253" i="33"/>
  <c r="F68" i="33"/>
  <c r="E293" i="33"/>
  <c r="C1424" i="33"/>
  <c r="C1260" i="33" s="1"/>
  <c r="C638" i="33"/>
  <c r="C636" i="33" s="1"/>
  <c r="F503" i="33"/>
  <c r="F502" i="33" s="1"/>
  <c r="F1290" i="33"/>
  <c r="C532" i="33"/>
  <c r="D30" i="33"/>
  <c r="E532" i="33"/>
  <c r="C565" i="33"/>
  <c r="D565" i="33"/>
  <c r="D585" i="33"/>
  <c r="D599" i="33"/>
  <c r="D598" i="33" s="1"/>
  <c r="D616" i="33"/>
  <c r="D665" i="33"/>
  <c r="F1404" i="33"/>
  <c r="F617" i="33"/>
  <c r="F616" i="33" s="1"/>
  <c r="E64" i="33"/>
  <c r="E638" i="33"/>
  <c r="E639" i="33"/>
  <c r="E640" i="33"/>
  <c r="E641" i="33"/>
  <c r="E642" i="33"/>
  <c r="E643" i="33"/>
  <c r="E644" i="33"/>
  <c r="E645" i="33"/>
  <c r="E646" i="33"/>
  <c r="E647" i="33"/>
  <c r="E648" i="33"/>
  <c r="E649" i="33"/>
  <c r="E650" i="33"/>
  <c r="E651" i="33"/>
  <c r="E652" i="33"/>
  <c r="E654" i="33"/>
  <c r="E655" i="33"/>
  <c r="E656" i="33"/>
  <c r="E657" i="33"/>
  <c r="E658" i="33"/>
  <c r="E659" i="33"/>
  <c r="E660" i="33"/>
  <c r="E661" i="33"/>
  <c r="E662" i="33"/>
  <c r="E663" i="33"/>
  <c r="E664" i="33"/>
  <c r="E666" i="33"/>
  <c r="E667" i="33"/>
  <c r="E668" i="33"/>
  <c r="E669" i="33"/>
  <c r="E670" i="33"/>
  <c r="E671" i="33"/>
  <c r="E672" i="33"/>
  <c r="E673" i="33"/>
  <c r="E674" i="33"/>
  <c r="E675" i="33"/>
  <c r="E676" i="33"/>
  <c r="F1353" i="33"/>
  <c r="F1373" i="33"/>
  <c r="E1262" i="33"/>
  <c r="E1290" i="33"/>
  <c r="F1303" i="33"/>
  <c r="F546" i="33"/>
  <c r="F1424" i="33"/>
  <c r="F637" i="33"/>
  <c r="F636" i="33" s="1"/>
  <c r="F678" i="33"/>
  <c r="F1386" i="33"/>
  <c r="F2076" i="33"/>
  <c r="D2076" i="33"/>
  <c r="E2076" i="33"/>
  <c r="F5" i="33"/>
  <c r="E5" i="33"/>
  <c r="D5" i="33"/>
  <c r="E15" i="33" l="1"/>
  <c r="C38" i="33"/>
  <c r="D653" i="33"/>
  <c r="F15" i="33"/>
  <c r="F653" i="33"/>
  <c r="E11" i="33"/>
  <c r="F11" i="33"/>
  <c r="E585" i="33"/>
  <c r="D1260" i="33"/>
  <c r="E653" i="33"/>
  <c r="D472" i="33"/>
  <c r="D470" i="33" s="1"/>
  <c r="C472" i="33"/>
  <c r="C470" i="33" s="1"/>
  <c r="E665" i="33"/>
  <c r="D11" i="33"/>
  <c r="D38" i="33" s="1"/>
  <c r="D15" i="33"/>
  <c r="E1386" i="33"/>
  <c r="E1260" i="33" s="1"/>
  <c r="E613" i="33"/>
  <c r="E598" i="33" s="1"/>
  <c r="F30" i="33"/>
  <c r="F38" i="33"/>
  <c r="F37" i="33"/>
  <c r="E616" i="33"/>
  <c r="F1260" i="33"/>
  <c r="E636" i="33"/>
  <c r="E30" i="33"/>
  <c r="E37" i="33"/>
  <c r="E38" i="33"/>
  <c r="F472" i="33"/>
  <c r="E472" i="33" l="1"/>
  <c r="E470" i="33" s="1"/>
  <c r="D2282" i="33"/>
  <c r="D6" i="33"/>
  <c r="F470" i="33"/>
  <c r="F2282" i="33"/>
  <c r="E6" i="33"/>
  <c r="E2282" i="33" l="1"/>
  <c r="B5" i="33"/>
</calcChain>
</file>

<file path=xl/sharedStrings.xml><?xml version="1.0" encoding="utf-8"?>
<sst xmlns="http://schemas.openxmlformats.org/spreadsheetml/2006/main" count="2279" uniqueCount="277">
  <si>
    <t>Поступления</t>
  </si>
  <si>
    <t>В % к ВРП</t>
  </si>
  <si>
    <t>Доходы (без учета трансферта)</t>
  </si>
  <si>
    <t>% к предыдущему году</t>
  </si>
  <si>
    <t>Налоговые поступления</t>
  </si>
  <si>
    <t>Неналоговые поступления</t>
  </si>
  <si>
    <t>Поступления от продажи основного капитала</t>
  </si>
  <si>
    <t>Поступление трансфертов</t>
  </si>
  <si>
    <t xml:space="preserve">Субвенции </t>
  </si>
  <si>
    <t>Целевые текущие трансферты</t>
  </si>
  <si>
    <t>Целевые трансферты на развития</t>
  </si>
  <si>
    <t>Погашение бюджетных кредитов</t>
  </si>
  <si>
    <t>Поступления от продажи финансовых активов государства</t>
  </si>
  <si>
    <t xml:space="preserve">Расходы </t>
  </si>
  <si>
    <t>в % к ВРП</t>
  </si>
  <si>
    <t xml:space="preserve"> % к предыдущему году</t>
  </si>
  <si>
    <t>Дефицит/профицит</t>
  </si>
  <si>
    <t>Показатели</t>
  </si>
  <si>
    <t>2021 год</t>
  </si>
  <si>
    <t>оценка</t>
  </si>
  <si>
    <t>прогноз</t>
  </si>
  <si>
    <t>Областной бюджет</t>
  </si>
  <si>
    <t xml:space="preserve">Дефицит/профицит </t>
  </si>
  <si>
    <t>Консолидированный бюджет района (города областного значения) (в разрезе районов (городов областного значения)</t>
  </si>
  <si>
    <t>Районный (городской) бюджет (в разрезе районных (городских) бюджетов)</t>
  </si>
  <si>
    <t>Бюджеты города районного значения, сел, поселков, сельских округов (в разрезе городов районного значения, сел, поселков, сельских округов)</t>
  </si>
  <si>
    <t>Консолидированный бюджет Северо-Казахстанской области</t>
  </si>
  <si>
    <t>Приложение 2</t>
  </si>
  <si>
    <t>в том числе:</t>
  </si>
  <si>
    <t>Айыртауский район</t>
  </si>
  <si>
    <t>Сырымбетский сельский округ</t>
  </si>
  <si>
    <t>Антоновский сельский округ</t>
  </si>
  <si>
    <t>Украинский сельский округ</t>
  </si>
  <si>
    <t>Казанский сельский округ</t>
  </si>
  <si>
    <t>Володарский сельский округ</t>
  </si>
  <si>
    <t>Лобановский сельский округ</t>
  </si>
  <si>
    <t>Арыкбалыкский сельский округ</t>
  </si>
  <si>
    <t>Камсактинский сельский округ</t>
  </si>
  <si>
    <t>Имантауский сельский округ</t>
  </si>
  <si>
    <t>Чистопольский сельский округ</t>
  </si>
  <si>
    <t>Новосельский сельский округ</t>
  </si>
  <si>
    <t>Новоишимский сельский округ</t>
  </si>
  <si>
    <t>Рузаевский сельский округ</t>
  </si>
  <si>
    <t>Ломоносовский сельский округ</t>
  </si>
  <si>
    <t>Неженский сельский округ</t>
  </si>
  <si>
    <t>Андреевский сельский округ</t>
  </si>
  <si>
    <t>Тахтабродский сельский округ</t>
  </si>
  <si>
    <t>Дружбинский сельский округ</t>
  </si>
  <si>
    <t>Тайыншинский район</t>
  </si>
  <si>
    <t>Келлеровский сельский округ</t>
  </si>
  <si>
    <t>Летовочный сельский округ</t>
  </si>
  <si>
    <t>Чермошнянский сельский округ</t>
  </si>
  <si>
    <t>Чкаловский сельский округ</t>
  </si>
  <si>
    <t>Яснополянский сельский округ</t>
  </si>
  <si>
    <t>Тимирязевский район</t>
  </si>
  <si>
    <t>Тимирязевский сельский округ</t>
  </si>
  <si>
    <t>Кишкенекольский сельский округ</t>
  </si>
  <si>
    <t>район Шал акына</t>
  </si>
  <si>
    <t>Новомихайловский сельский округ</t>
  </si>
  <si>
    <t>Акжарский район</t>
  </si>
  <si>
    <t>Талшикский сельский округ</t>
  </si>
  <si>
    <t>Ленинградский сельский округ</t>
  </si>
  <si>
    <t>Аккайынский район</t>
  </si>
  <si>
    <t>Киялинский сельский округ</t>
  </si>
  <si>
    <t>Смирновский сельский округ</t>
  </si>
  <si>
    <t>Токушинский сельский округ</t>
  </si>
  <si>
    <t>Есильский район</t>
  </si>
  <si>
    <t>Покровский сельский округ</t>
  </si>
  <si>
    <t>Корнеевский сельский округ</t>
  </si>
  <si>
    <t>Явленский сельский округ</t>
  </si>
  <si>
    <t>Жамбылский район</t>
  </si>
  <si>
    <t>Благовещеский сельский округ</t>
  </si>
  <si>
    <t>Пресновский сельский округ</t>
  </si>
  <si>
    <t>Возвышенский сельский округ</t>
  </si>
  <si>
    <t>Каракогинский сельский округ</t>
  </si>
  <si>
    <t>Кызылжарский район</t>
  </si>
  <si>
    <t>Архангельский сельский округ</t>
  </si>
  <si>
    <t xml:space="preserve">Бескольский сельский округ </t>
  </si>
  <si>
    <t>Куйбышевский сельский округ</t>
  </si>
  <si>
    <t xml:space="preserve">Кызылжарский сельский округ </t>
  </si>
  <si>
    <t>Петерфельдский сельский округ</t>
  </si>
  <si>
    <t>Прибрежный сельский округ</t>
  </si>
  <si>
    <t>Рощинский сельский округ</t>
  </si>
  <si>
    <t>Соколовский сельский округ</t>
  </si>
  <si>
    <t>Якорьский сельский округ</t>
  </si>
  <si>
    <t xml:space="preserve">Айыртауский </t>
  </si>
  <si>
    <t xml:space="preserve">Акжарский </t>
  </si>
  <si>
    <t xml:space="preserve">Аккайынский </t>
  </si>
  <si>
    <t xml:space="preserve">Есильский </t>
  </si>
  <si>
    <t xml:space="preserve">Жамбылский </t>
  </si>
  <si>
    <t>Магжана Жумабаева</t>
  </si>
  <si>
    <t xml:space="preserve">Кызылжарский </t>
  </si>
  <si>
    <t xml:space="preserve">Мамлютский </t>
  </si>
  <si>
    <t xml:space="preserve">имени Габита Мусрепова </t>
  </si>
  <si>
    <t xml:space="preserve">Тайыншинский </t>
  </si>
  <si>
    <t xml:space="preserve">Тимирязевский </t>
  </si>
  <si>
    <t xml:space="preserve">Уалихановский </t>
  </si>
  <si>
    <t>Шал акына</t>
  </si>
  <si>
    <t>г.Петропавловск</t>
  </si>
  <si>
    <t>район Магжана Жумабаева</t>
  </si>
  <si>
    <t>Аппарат акима г.Булаево</t>
  </si>
  <si>
    <t>Мамлютский район</t>
  </si>
  <si>
    <t>Аппарат акима г.Мамлютка</t>
  </si>
  <si>
    <t xml:space="preserve">район имени Габита Мусрепова </t>
  </si>
  <si>
    <t>Аппарат акима г.Тайынша</t>
  </si>
  <si>
    <t>Уалихановский район</t>
  </si>
  <si>
    <t>Аппарат акима г.Сергеевка</t>
  </si>
  <si>
    <t>Поступление займов</t>
  </si>
  <si>
    <t>Субвенция</t>
  </si>
  <si>
    <t>Трансферты нижестоящим бюджетам</t>
  </si>
  <si>
    <t>2022 год</t>
  </si>
  <si>
    <t xml:space="preserve">по Северо-Казахстанской области </t>
  </si>
  <si>
    <t>Нежинский сельский округ</t>
  </si>
  <si>
    <t>в том числе обслуживание долга МИО</t>
  </si>
  <si>
    <t xml:space="preserve">                     погашение бюджет кредитов</t>
  </si>
  <si>
    <t xml:space="preserve">                     новые инициативы</t>
  </si>
  <si>
    <t xml:space="preserve">                     возврат ОСМС, ОПВР</t>
  </si>
  <si>
    <t xml:space="preserve">                     возврат неосвоен средств</t>
  </si>
  <si>
    <t>Гусаковский сельский округ</t>
  </si>
  <si>
    <t xml:space="preserve">Елецкий сельский округ </t>
  </si>
  <si>
    <t>Каратальский сельский округ</t>
  </si>
  <si>
    <t>Константиновский сельский округ</t>
  </si>
  <si>
    <t xml:space="preserve">Нижнебурлукский сельский округ </t>
  </si>
  <si>
    <t xml:space="preserve">Айсаринский сельский округ </t>
  </si>
  <si>
    <t>Алкатерекский сельский округ</t>
  </si>
  <si>
    <t>Кенащинский сельский округ</t>
  </si>
  <si>
    <t>Кишикаройский сельский округ</t>
  </si>
  <si>
    <t>Кулыкольский сельский округ</t>
  </si>
  <si>
    <t>Майский сельский округ</t>
  </si>
  <si>
    <t xml:space="preserve">Новосельский сельский округ </t>
  </si>
  <si>
    <t>Акжаркынский сельский округ</t>
  </si>
  <si>
    <t>Уялинский сельский округ</t>
  </si>
  <si>
    <t>Восходский сельский округ</t>
  </si>
  <si>
    <t>Смирновский  сельский округ</t>
  </si>
  <si>
    <t>Астраханский сельский округ</t>
  </si>
  <si>
    <t xml:space="preserve">Аралагашский сельский округ </t>
  </si>
  <si>
    <t>Власовский сельский округ</t>
  </si>
  <si>
    <t>Григорьевский сельский округ</t>
  </si>
  <si>
    <t>Ивановский сельский округ</t>
  </si>
  <si>
    <t xml:space="preserve">Полтавский сельский округ </t>
  </si>
  <si>
    <t>Лесной сельский округ</t>
  </si>
  <si>
    <t xml:space="preserve">Черкасский сельский округ </t>
  </si>
  <si>
    <t>сельский округ Шагалалы</t>
  </si>
  <si>
    <t>Амангельдинский сельский округ</t>
  </si>
  <si>
    <t>Алматинский сельский округ</t>
  </si>
  <si>
    <t>Волошинский сельский округ</t>
  </si>
  <si>
    <t>Бескудукский сельский округ</t>
  </si>
  <si>
    <t>Тарангульский сельский округ</t>
  </si>
  <si>
    <t xml:space="preserve">Николаевский сельский округ </t>
  </si>
  <si>
    <t xml:space="preserve">Ясновский сельский округ </t>
  </si>
  <si>
    <t xml:space="preserve">Ильинский сельский округ </t>
  </si>
  <si>
    <t xml:space="preserve">Заречный сельский округ </t>
  </si>
  <si>
    <t xml:space="preserve">Булакский сельский округ </t>
  </si>
  <si>
    <t>Петровский сельский округ</t>
  </si>
  <si>
    <t>Заградовский сельский округ</t>
  </si>
  <si>
    <t>Спасовский сельский округ</t>
  </si>
  <si>
    <t xml:space="preserve">Пресновский сельский округ </t>
  </si>
  <si>
    <t xml:space="preserve">Благовещенский сельский округ </t>
  </si>
  <si>
    <t>Жамбылский сельский округ</t>
  </si>
  <si>
    <t xml:space="preserve">Казанский сельский округ </t>
  </si>
  <si>
    <t xml:space="preserve">Кайранкольский сельский округ </t>
  </si>
  <si>
    <t>Кладбинский сельский округ</t>
  </si>
  <si>
    <t xml:space="preserve">Майбалыкский сельский округ </t>
  </si>
  <si>
    <t>Мирный сельский округ</t>
  </si>
  <si>
    <t xml:space="preserve">Озерный сельский округ </t>
  </si>
  <si>
    <t>Первомайский сельский округ</t>
  </si>
  <si>
    <t>Пресноредутский сельский округ</t>
  </si>
  <si>
    <t>Троицкий сельский округ</t>
  </si>
  <si>
    <t>г. Булаево</t>
  </si>
  <si>
    <t xml:space="preserve">Авангардский сельский округ </t>
  </si>
  <si>
    <t xml:space="preserve">Бастомарский сельский округ </t>
  </si>
  <si>
    <t xml:space="preserve">Конюховский сельский округ </t>
  </si>
  <si>
    <t xml:space="preserve">Лебяжинский сельский округ </t>
  </si>
  <si>
    <t xml:space="preserve">сельский округ Мағжан </t>
  </si>
  <si>
    <t>Молодогвардейский сельский округ</t>
  </si>
  <si>
    <t>сельский округ Ноғайбай би</t>
  </si>
  <si>
    <t>сельский округ Аққайың</t>
  </si>
  <si>
    <t xml:space="preserve">Полудинский сельский округ </t>
  </si>
  <si>
    <t>сельский округ Алтын дән</t>
  </si>
  <si>
    <t xml:space="preserve">Тамановский сельский округ </t>
  </si>
  <si>
    <t>Узынкольский сельский округ</t>
  </si>
  <si>
    <t>Успенский сельский округ</t>
  </si>
  <si>
    <t>сельский округ Бәйтерек</t>
  </si>
  <si>
    <t>Чистовский сельский округ</t>
  </si>
  <si>
    <t>Бескольский сельский округ</t>
  </si>
  <si>
    <t xml:space="preserve">Лесной сельский округ </t>
  </si>
  <si>
    <t>Асановский сельский округ</t>
  </si>
  <si>
    <t>Налобинский сельский округ</t>
  </si>
  <si>
    <t xml:space="preserve">Вагулинский сельский округ </t>
  </si>
  <si>
    <t>Новоникольский сельский округ</t>
  </si>
  <si>
    <t>Березовский сельский округ</t>
  </si>
  <si>
    <t>Кызылжарский сельский округ</t>
  </si>
  <si>
    <t>Светлопольский сельский округ</t>
  </si>
  <si>
    <t>Виноградовский сельский округ</t>
  </si>
  <si>
    <t>Бугровский сельский округ</t>
  </si>
  <si>
    <t>Рассветский сельский округ</t>
  </si>
  <si>
    <t>город Мамлютка</t>
  </si>
  <si>
    <t xml:space="preserve">Андреевский сельский округ </t>
  </si>
  <si>
    <t xml:space="preserve">Беловский сельский округ </t>
  </si>
  <si>
    <t xml:space="preserve">Воскресеновский сельский округ </t>
  </si>
  <si>
    <t>Дубровинский сельский округ</t>
  </si>
  <si>
    <t>Кызыласкерский сельский округ</t>
  </si>
  <si>
    <t xml:space="preserve">Краснознаменский сельский округ </t>
  </si>
  <si>
    <t xml:space="preserve">Леденевский сельский округ </t>
  </si>
  <si>
    <t>Ленинский сельский округ</t>
  </si>
  <si>
    <t>Пригородный сельский округ</t>
  </si>
  <si>
    <t>Становской сельский округ</t>
  </si>
  <si>
    <t>Возвышенский сельский окру</t>
  </si>
  <si>
    <t xml:space="preserve">Шукыркольский сельский округ </t>
  </si>
  <si>
    <t xml:space="preserve">Бирликский сельский округ </t>
  </si>
  <si>
    <t>Червонный сельский округ</t>
  </si>
  <si>
    <t>Шоптыкольский сельский округ</t>
  </si>
  <si>
    <t xml:space="preserve">Кокалажарский сельский округ </t>
  </si>
  <si>
    <t>Кырымбетский сельский округ</t>
  </si>
  <si>
    <t>Салкынкольский сельский округ</t>
  </si>
  <si>
    <t xml:space="preserve">Абайский сельский округ </t>
  </si>
  <si>
    <t xml:space="preserve">Алаботинский сельский округ </t>
  </si>
  <si>
    <t>Амандыкский сельский округ</t>
  </si>
  <si>
    <t xml:space="preserve">Большеизюмовский сельский округ </t>
  </si>
  <si>
    <t>Донецкий сельский округ</t>
  </si>
  <si>
    <t>Драгомировский сельский округ</t>
  </si>
  <si>
    <t xml:space="preserve">Зеленогайский сельский округ </t>
  </si>
  <si>
    <t>Кировский сельский округ</t>
  </si>
  <si>
    <t xml:space="preserve">Келлеровский сельский округ </t>
  </si>
  <si>
    <t>Краснополянский сельский округ</t>
  </si>
  <si>
    <t xml:space="preserve">Мироновский сельский округ </t>
  </si>
  <si>
    <t>Тендыкский сельский округ</t>
  </si>
  <si>
    <t>город Тайынша</t>
  </si>
  <si>
    <t xml:space="preserve">Тихоокеанский сельский округ </t>
  </si>
  <si>
    <t xml:space="preserve">Аксуатский сельский округ </t>
  </si>
  <si>
    <t xml:space="preserve">Белоградовский сельский округ </t>
  </si>
  <si>
    <t>Дзержинский сельский округ</t>
  </si>
  <si>
    <t>Докучаевский сельский округ</t>
  </si>
  <si>
    <t xml:space="preserve">Дмитриевский сельский округ </t>
  </si>
  <si>
    <t>Интернациональный сельский округ</t>
  </si>
  <si>
    <t>Есильский сельский округ</t>
  </si>
  <si>
    <t xml:space="preserve">Комсомольский сельский округ </t>
  </si>
  <si>
    <t>Мичуринский сельский округ</t>
  </si>
  <si>
    <t xml:space="preserve">Москворецкий сельский округ </t>
  </si>
  <si>
    <t>Акжанский сельский округ</t>
  </si>
  <si>
    <t xml:space="preserve">Куртайский сельский округ </t>
  </si>
  <si>
    <t xml:space="preserve">Хмельницкий сельский округ </t>
  </si>
  <si>
    <t>Целинный сельский округ</t>
  </si>
  <si>
    <t xml:space="preserve">Амангельдинский сельский округ </t>
  </si>
  <si>
    <t>Актуесайский сельский округ</t>
  </si>
  <si>
    <t xml:space="preserve">Бидаикский сельский округ </t>
  </si>
  <si>
    <t xml:space="preserve">Кайратский сельский округ </t>
  </si>
  <si>
    <t>Карасуский сельский округ</t>
  </si>
  <si>
    <t xml:space="preserve">Каратерекский сельский округ </t>
  </si>
  <si>
    <t xml:space="preserve">Коктерекский сельский округ </t>
  </si>
  <si>
    <t xml:space="preserve">Кулыкольский сельский округ </t>
  </si>
  <si>
    <t xml:space="preserve">Тельжанский сельский округ </t>
  </si>
  <si>
    <t>Акбулакский сельский округ</t>
  </si>
  <si>
    <t>город Сергеевка</t>
  </si>
  <si>
    <t>Афанасьевский сельский округ</t>
  </si>
  <si>
    <t xml:space="preserve">Аютасский сельский округ </t>
  </si>
  <si>
    <t xml:space="preserve">Городецкий сельский округ </t>
  </si>
  <si>
    <t>Жанажолский сельский округ</t>
  </si>
  <si>
    <t xml:space="preserve">Кривощековский сельский округ </t>
  </si>
  <si>
    <t xml:space="preserve">Новопокровский сельский округ </t>
  </si>
  <si>
    <t>Приишимский сельский округ</t>
  </si>
  <si>
    <t>Семипольский сельский округ</t>
  </si>
  <si>
    <t xml:space="preserve">Сухорабовский сельский округ </t>
  </si>
  <si>
    <t>Юбилейный сельский округ</t>
  </si>
  <si>
    <t>2023 год</t>
  </si>
  <si>
    <t>Елецкий сельский округ</t>
  </si>
  <si>
    <t>Нижнебурлукский сельский округ</t>
  </si>
  <si>
    <t>бюджетные изъятия</t>
  </si>
  <si>
    <t>Прогноз бюджетных параметров бюджета на 2022-2024 годы</t>
  </si>
  <si>
    <t>2024 год</t>
  </si>
  <si>
    <t>свободные остатки 1 01 2021г.</t>
  </si>
  <si>
    <t>Компенсация потерь (передача образования, спорта на ОБ)</t>
  </si>
  <si>
    <t xml:space="preserve">Из резерва Правительства РК </t>
  </si>
  <si>
    <t>2-й этап</t>
  </si>
  <si>
    <t>Целевые трансферты на развитие</t>
  </si>
  <si>
    <t>тыс. тенге</t>
  </si>
  <si>
    <t>Поступление из нижестоящих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</si>
</sst>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0.0"/>
    <numFmt numFmtId="166" formatCode="_-* #,##0.0\ _₽_-;\-* #,##0.0\ _₽_-;_-* &quot;-&quot;??\ _₽_-;_-@_-"/>
    <numFmt numFmtId="167" formatCode="_-* #,##0\ _₽_-;\-* #,##0\ _₽_-;_-* &quot;-&quot;??\ _₽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68">
    <xf numFmtId="0" fontId="0" fillId="0" borderId="0" xfId="0"/>
    <xf numFmtId="3" fontId="1" fillId="0" borderId="0" xfId="0" applyNumberFormat="1" applyFont="1" applyAlignment="1">
      <alignment vertical="top"/>
    </xf>
    <xf numFmtId="3" fontId="5" fillId="0" borderId="0" xfId="0" applyNumberFormat="1" applyFont="1" applyAlignment="1">
      <alignment horizontal="center" vertical="top"/>
    </xf>
    <xf numFmtId="3" fontId="5" fillId="0" borderId="0" xfId="0" applyNumberFormat="1" applyFont="1" applyBorder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3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4" fillId="0" borderId="1" xfId="0" applyFont="1" applyBorder="1" applyAlignment="1">
      <alignment vertical="top"/>
    </xf>
    <xf numFmtId="3" fontId="6" fillId="0" borderId="1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0" fontId="7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3" fontId="8" fillId="0" borderId="1" xfId="0" applyNumberFormat="1" applyFont="1" applyBorder="1" applyAlignment="1">
      <alignment vertical="top"/>
    </xf>
    <xf numFmtId="0" fontId="8" fillId="0" borderId="0" xfId="0" applyFont="1" applyAlignment="1">
      <alignment vertical="top"/>
    </xf>
    <xf numFmtId="0" fontId="9" fillId="0" borderId="1" xfId="0" applyFont="1" applyBorder="1" applyAlignment="1">
      <alignment horizontal="center" vertical="top" wrapText="1"/>
    </xf>
    <xf numFmtId="3" fontId="9" fillId="0" borderId="1" xfId="0" applyNumberFormat="1" applyFont="1" applyBorder="1" applyAlignment="1">
      <alignment vertical="top"/>
    </xf>
    <xf numFmtId="0" fontId="9" fillId="0" borderId="0" xfId="0" applyFont="1" applyAlignment="1">
      <alignment vertical="top"/>
    </xf>
    <xf numFmtId="3" fontId="8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 wrapText="1"/>
    </xf>
    <xf numFmtId="3" fontId="9" fillId="0" borderId="1" xfId="0" applyNumberFormat="1" applyFont="1" applyBorder="1" applyAlignment="1">
      <alignment horizontal="right" vertical="top" wrapText="1"/>
    </xf>
    <xf numFmtId="3" fontId="9" fillId="0" borderId="0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9" fontId="8" fillId="0" borderId="1" xfId="1" applyFont="1" applyBorder="1" applyAlignment="1">
      <alignment horizontal="center" vertical="top" wrapText="1"/>
    </xf>
    <xf numFmtId="9" fontId="8" fillId="0" borderId="1" xfId="1" applyFont="1" applyBorder="1" applyAlignment="1">
      <alignment horizontal="justify" vertical="top" wrapText="1"/>
    </xf>
    <xf numFmtId="9" fontId="8" fillId="0" borderId="1" xfId="1" applyFont="1" applyBorder="1" applyAlignment="1">
      <alignment horizontal="right" vertical="top" wrapText="1"/>
    </xf>
    <xf numFmtId="9" fontId="8" fillId="0" borderId="0" xfId="1" applyFont="1" applyAlignment="1">
      <alignment vertical="top"/>
    </xf>
    <xf numFmtId="9" fontId="9" fillId="0" borderId="1" xfId="1" applyFont="1" applyBorder="1" applyAlignment="1">
      <alignment horizontal="center" vertical="top" wrapText="1"/>
    </xf>
    <xf numFmtId="9" fontId="9" fillId="0" borderId="1" xfId="1" applyFont="1" applyBorder="1" applyAlignment="1">
      <alignment horizontal="justify" vertical="top" wrapText="1"/>
    </xf>
    <xf numFmtId="9" fontId="9" fillId="0" borderId="1" xfId="1" applyFont="1" applyBorder="1" applyAlignment="1">
      <alignment horizontal="right" vertical="top" wrapText="1"/>
    </xf>
    <xf numFmtId="9" fontId="9" fillId="0" borderId="0" xfId="1" applyFont="1" applyAlignment="1">
      <alignment vertical="top"/>
    </xf>
    <xf numFmtId="164" fontId="8" fillId="0" borderId="1" xfId="0" applyNumberFormat="1" applyFont="1" applyBorder="1" applyAlignment="1">
      <alignment horizontal="right" vertical="top" wrapText="1"/>
    </xf>
    <xf numFmtId="164" fontId="9" fillId="0" borderId="1" xfId="0" applyNumberFormat="1" applyFont="1" applyBorder="1" applyAlignment="1">
      <alignment horizontal="right" vertical="top" wrapText="1"/>
    </xf>
    <xf numFmtId="0" fontId="8" fillId="0" borderId="1" xfId="0" applyFont="1" applyFill="1" applyBorder="1" applyAlignment="1">
      <alignment horizontal="justify" vertical="top" wrapText="1"/>
    </xf>
    <xf numFmtId="3" fontId="8" fillId="0" borderId="1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vertical="top"/>
    </xf>
    <xf numFmtId="3" fontId="10" fillId="0" borderId="1" xfId="0" applyNumberFormat="1" applyFont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2" fillId="0" borderId="0" xfId="0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0" fontId="8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top"/>
    </xf>
    <xf numFmtId="165" fontId="12" fillId="0" borderId="1" xfId="0" applyNumberFormat="1" applyFont="1" applyBorder="1" applyAlignment="1">
      <alignment vertical="top"/>
    </xf>
    <xf numFmtId="165" fontId="12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165" fontId="12" fillId="0" borderId="1" xfId="0" applyNumberFormat="1" applyFont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 wrapText="1"/>
    </xf>
    <xf numFmtId="164" fontId="9" fillId="0" borderId="0" xfId="0" applyNumberFormat="1" applyFont="1" applyAlignment="1">
      <alignment vertical="top"/>
    </xf>
    <xf numFmtId="3" fontId="8" fillId="0" borderId="1" xfId="0" applyNumberFormat="1" applyFont="1" applyBorder="1" applyAlignment="1">
      <alignment horizontal="right" vertical="top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justify" vertical="top" wrapText="1"/>
    </xf>
    <xf numFmtId="3" fontId="13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0" fontId="14" fillId="0" borderId="1" xfId="0" applyFont="1" applyBorder="1" applyAlignment="1">
      <alignment vertical="top"/>
    </xf>
    <xf numFmtId="165" fontId="15" fillId="0" borderId="1" xfId="0" applyNumberFormat="1" applyFont="1" applyBorder="1" applyAlignment="1">
      <alignment vertical="top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vertical="top"/>
    </xf>
    <xf numFmtId="0" fontId="13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justify" vertical="top" wrapText="1"/>
    </xf>
    <xf numFmtId="164" fontId="13" fillId="2" borderId="1" xfId="0" applyNumberFormat="1" applyFont="1" applyFill="1" applyBorder="1" applyAlignment="1">
      <alignment vertical="top"/>
    </xf>
    <xf numFmtId="3" fontId="13" fillId="2" borderId="1" xfId="0" applyNumberFormat="1" applyFont="1" applyFill="1" applyBorder="1" applyAlignment="1">
      <alignment vertical="top"/>
    </xf>
    <xf numFmtId="164" fontId="1" fillId="0" borderId="0" xfId="0" applyNumberFormat="1" applyFont="1" applyAlignment="1">
      <alignment vertical="top"/>
    </xf>
    <xf numFmtId="0" fontId="8" fillId="0" borderId="1" xfId="0" applyFont="1" applyBorder="1" applyAlignment="1">
      <alignment horizontal="center" vertical="top" wrapText="1"/>
    </xf>
    <xf numFmtId="166" fontId="9" fillId="0" borderId="1" xfId="2" applyNumberFormat="1" applyFont="1" applyBorder="1" applyAlignment="1">
      <alignment horizontal="right" vertical="top" wrapText="1"/>
    </xf>
    <xf numFmtId="3" fontId="9" fillId="3" borderId="1" xfId="0" applyNumberFormat="1" applyFont="1" applyFill="1" applyBorder="1" applyAlignment="1">
      <alignment horizontal="right" vertical="top" wrapText="1"/>
    </xf>
    <xf numFmtId="164" fontId="8" fillId="2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/>
    </xf>
    <xf numFmtId="0" fontId="8" fillId="0" borderId="1" xfId="0" applyFont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justify" vertical="top" wrapText="1"/>
    </xf>
    <xf numFmtId="0" fontId="5" fillId="3" borderId="0" xfId="0" applyFont="1" applyFill="1" applyAlignment="1">
      <alignment vertical="top"/>
    </xf>
    <xf numFmtId="164" fontId="8" fillId="0" borderId="1" xfId="0" applyNumberFormat="1" applyFont="1" applyBorder="1" applyAlignment="1">
      <alignment vertical="top"/>
    </xf>
    <xf numFmtId="164" fontId="9" fillId="0" borderId="1" xfId="0" applyNumberFormat="1" applyFont="1" applyFill="1" applyBorder="1" applyAlignment="1">
      <alignment vertical="top"/>
    </xf>
    <xf numFmtId="164" fontId="8" fillId="0" borderId="1" xfId="0" applyNumberFormat="1" applyFont="1" applyFill="1" applyBorder="1" applyAlignment="1">
      <alignment vertical="top"/>
    </xf>
    <xf numFmtId="3" fontId="8" fillId="0" borderId="0" xfId="0" applyNumberFormat="1" applyFont="1" applyFill="1" applyAlignment="1">
      <alignment vertical="top"/>
    </xf>
    <xf numFmtId="3" fontId="9" fillId="0" borderId="0" xfId="0" applyNumberFormat="1" applyFont="1" applyAlignment="1">
      <alignment vertical="top"/>
    </xf>
    <xf numFmtId="164" fontId="8" fillId="0" borderId="0" xfId="0" applyNumberFormat="1" applyFont="1" applyFill="1" applyAlignment="1">
      <alignment vertical="top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3" fontId="7" fillId="3" borderId="1" xfId="0" applyNumberFormat="1" applyFont="1" applyFill="1" applyBorder="1" applyAlignment="1">
      <alignment horizontal="right" vertical="center" wrapText="1"/>
    </xf>
    <xf numFmtId="0" fontId="16" fillId="3" borderId="0" xfId="0" applyFont="1" applyFill="1"/>
    <xf numFmtId="3" fontId="7" fillId="0" borderId="0" xfId="0" applyNumberFormat="1" applyFont="1" applyBorder="1" applyAlignment="1">
      <alignment horizontal="right" vertical="top" wrapText="1"/>
    </xf>
    <xf numFmtId="0" fontId="6" fillId="0" borderId="0" xfId="0" applyFont="1" applyFill="1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164" fontId="1" fillId="3" borderId="0" xfId="0" applyNumberFormat="1" applyFont="1" applyFill="1" applyAlignment="1">
      <alignment vertical="top"/>
    </xf>
    <xf numFmtId="167" fontId="9" fillId="0" borderId="1" xfId="2" applyNumberFormat="1" applyFont="1" applyBorder="1" applyAlignment="1">
      <alignment horizontal="right" vertical="top" wrapText="1"/>
    </xf>
    <xf numFmtId="3" fontId="4" fillId="0" borderId="0" xfId="0" applyNumberFormat="1" applyFont="1" applyAlignment="1">
      <alignment horizontal="center" vertical="top"/>
    </xf>
    <xf numFmtId="164" fontId="4" fillId="0" borderId="0" xfId="0" applyNumberFormat="1" applyFont="1" applyBorder="1" applyAlignment="1">
      <alignment vertical="top"/>
    </xf>
    <xf numFmtId="164" fontId="9" fillId="0" borderId="0" xfId="0" applyNumberFormat="1" applyFont="1" applyFill="1" applyAlignment="1">
      <alignment vertical="top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right" vertical="top"/>
    </xf>
    <xf numFmtId="164" fontId="6" fillId="0" borderId="0" xfId="0" applyNumberFormat="1" applyFont="1" applyAlignment="1">
      <alignment vertical="top"/>
    </xf>
    <xf numFmtId="3" fontId="6" fillId="0" borderId="1" xfId="0" applyNumberFormat="1" applyFont="1" applyBorder="1" applyAlignment="1">
      <alignment vertical="top"/>
    </xf>
    <xf numFmtId="164" fontId="9" fillId="0" borderId="1" xfId="0" applyNumberFormat="1" applyFont="1" applyBorder="1" applyAlignment="1">
      <alignment vertical="top"/>
    </xf>
    <xf numFmtId="3" fontId="8" fillId="0" borderId="1" xfId="0" applyNumberFormat="1" applyFont="1" applyFill="1" applyBorder="1" applyAlignment="1">
      <alignment vertical="top"/>
    </xf>
    <xf numFmtId="3" fontId="9" fillId="0" borderId="1" xfId="0" applyNumberFormat="1" applyFont="1" applyFill="1" applyBorder="1" applyAlignment="1">
      <alignment vertical="top"/>
    </xf>
    <xf numFmtId="0" fontId="7" fillId="3" borderId="1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justify" vertical="top" wrapText="1"/>
    </xf>
    <xf numFmtId="164" fontId="19" fillId="0" borderId="1" xfId="0" applyNumberFormat="1" applyFont="1" applyBorder="1" applyAlignment="1">
      <alignment vertical="top"/>
    </xf>
    <xf numFmtId="3" fontId="19" fillId="0" borderId="1" xfId="0" applyNumberFormat="1" applyFont="1" applyBorder="1" applyAlignment="1">
      <alignment vertical="top"/>
    </xf>
    <xf numFmtId="0" fontId="20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18" fillId="0" borderId="0" xfId="0" applyFont="1" applyAlignment="1">
      <alignment horizontal="center" vertical="top" wrapText="1"/>
    </xf>
    <xf numFmtId="164" fontId="21" fillId="0" borderId="0" xfId="0" applyNumberFormat="1" applyFont="1" applyAlignment="1">
      <alignment vertical="top"/>
    </xf>
    <xf numFmtId="3" fontId="21" fillId="0" borderId="0" xfId="0" applyNumberFormat="1" applyFont="1" applyAlignment="1">
      <alignment vertical="top"/>
    </xf>
    <xf numFmtId="0" fontId="21" fillId="0" borderId="0" xfId="0" applyFont="1" applyAlignment="1">
      <alignment vertical="top"/>
    </xf>
    <xf numFmtId="0" fontId="6" fillId="0" borderId="1" xfId="0" applyFont="1" applyBorder="1" applyAlignment="1">
      <alignment horizontal="center" vertical="top" wrapText="1"/>
    </xf>
    <xf numFmtId="3" fontId="6" fillId="0" borderId="0" xfId="0" applyNumberFormat="1" applyFont="1" applyBorder="1" applyAlignment="1">
      <alignment horizontal="right" vertical="top" wrapText="1"/>
    </xf>
    <xf numFmtId="3" fontId="6" fillId="0" borderId="0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164" fontId="10" fillId="0" borderId="1" xfId="0" applyNumberFormat="1" applyFont="1" applyBorder="1" applyAlignment="1">
      <alignment horizontal="right" vertical="top" wrapText="1"/>
    </xf>
    <xf numFmtId="0" fontId="9" fillId="0" borderId="0" xfId="0" applyFont="1" applyAlignment="1">
      <alignment horizontal="left" vertical="top"/>
    </xf>
    <xf numFmtId="0" fontId="22" fillId="0" borderId="1" xfId="0" applyFont="1" applyBorder="1" applyAlignment="1">
      <alignment horizontal="center"/>
    </xf>
    <xf numFmtId="0" fontId="9" fillId="3" borderId="1" xfId="0" applyFont="1" applyFill="1" applyBorder="1" applyAlignment="1">
      <alignment wrapText="1"/>
    </xf>
    <xf numFmtId="3" fontId="9" fillId="0" borderId="1" xfId="0" applyNumberFormat="1" applyFont="1" applyBorder="1" applyAlignment="1">
      <alignment horizontal="right" vertical="center" wrapText="1"/>
    </xf>
    <xf numFmtId="0" fontId="22" fillId="0" borderId="0" xfId="0" applyFont="1"/>
    <xf numFmtId="3" fontId="8" fillId="0" borderId="1" xfId="1" applyNumberFormat="1" applyFont="1" applyBorder="1" applyAlignment="1">
      <alignment horizontal="right" vertical="top" wrapText="1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top"/>
    </xf>
    <xf numFmtId="3" fontId="9" fillId="3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3" fontId="8" fillId="0" borderId="0" xfId="0" applyNumberFormat="1" applyFont="1" applyBorder="1" applyAlignment="1">
      <alignment horizontal="right" vertical="top" wrapText="1"/>
    </xf>
    <xf numFmtId="0" fontId="22" fillId="0" borderId="1" xfId="0" applyFont="1" applyBorder="1" applyAlignment="1">
      <alignment horizontal="center" vertical="top"/>
    </xf>
    <xf numFmtId="0" fontId="22" fillId="0" borderId="0" xfId="0" applyFont="1" applyAlignment="1">
      <alignment vertical="top"/>
    </xf>
    <xf numFmtId="164" fontId="6" fillId="0" borderId="1" xfId="0" applyNumberFormat="1" applyFont="1" applyBorder="1" applyAlignment="1">
      <alignment horizontal="right"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right" vertical="top" wrapText="1"/>
    </xf>
    <xf numFmtId="164" fontId="9" fillId="0" borderId="1" xfId="0" applyNumberFormat="1" applyFont="1" applyBorder="1" applyAlignment="1">
      <alignment horizontal="right" vertical="center" wrapText="1"/>
    </xf>
    <xf numFmtId="164" fontId="8" fillId="0" borderId="1" xfId="1" applyNumberFormat="1" applyFont="1" applyBorder="1" applyAlignment="1">
      <alignment horizontal="right" vertical="top" wrapText="1"/>
    </xf>
    <xf numFmtId="164" fontId="9" fillId="0" borderId="1" xfId="0" applyNumberFormat="1" applyFont="1" applyFill="1" applyBorder="1" applyAlignment="1">
      <alignment horizontal="right" vertical="center" wrapText="1"/>
    </xf>
    <xf numFmtId="164" fontId="21" fillId="0" borderId="1" xfId="0" applyNumberFormat="1" applyFont="1" applyBorder="1" applyAlignment="1">
      <alignment horizontal="right" vertical="top" wrapText="1"/>
    </xf>
    <xf numFmtId="3" fontId="21" fillId="0" borderId="1" xfId="0" applyNumberFormat="1" applyFont="1" applyBorder="1" applyAlignment="1">
      <alignment horizontal="right" vertical="top" wrapText="1"/>
    </xf>
    <xf numFmtId="164" fontId="19" fillId="0" borderId="1" xfId="0" applyNumberFormat="1" applyFont="1" applyBorder="1" applyAlignment="1">
      <alignment horizontal="right" vertical="top" wrapText="1"/>
    </xf>
    <xf numFmtId="3" fontId="19" fillId="0" borderId="1" xfId="0" applyNumberFormat="1" applyFont="1" applyBorder="1" applyAlignment="1">
      <alignment horizontal="right" vertical="top" wrapText="1"/>
    </xf>
    <xf numFmtId="164" fontId="19" fillId="0" borderId="0" xfId="0" applyNumberFormat="1" applyFont="1" applyAlignment="1">
      <alignment vertical="top"/>
    </xf>
    <xf numFmtId="3" fontId="9" fillId="0" borderId="0" xfId="0" applyNumberFormat="1" applyFont="1" applyBorder="1" applyAlignment="1">
      <alignment vertical="top"/>
    </xf>
    <xf numFmtId="167" fontId="9" fillId="0" borderId="1" xfId="0" applyNumberFormat="1" applyFont="1" applyBorder="1" applyAlignment="1">
      <alignment horizontal="right" vertical="top" wrapText="1"/>
    </xf>
    <xf numFmtId="3" fontId="10" fillId="0" borderId="1" xfId="0" applyNumberFormat="1" applyFont="1" applyBorder="1" applyAlignment="1">
      <alignment vertical="top"/>
    </xf>
    <xf numFmtId="164" fontId="21" fillId="3" borderId="0" xfId="0" applyNumberFormat="1" applyFont="1" applyFill="1" applyAlignment="1">
      <alignment vertical="top"/>
    </xf>
    <xf numFmtId="3" fontId="21" fillId="0" borderId="0" xfId="0" applyNumberFormat="1" applyFont="1" applyAlignment="1">
      <alignment horizontal="right" vertical="top"/>
    </xf>
    <xf numFmtId="0" fontId="10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justify" vertical="top" wrapText="1"/>
    </xf>
    <xf numFmtId="3" fontId="10" fillId="3" borderId="1" xfId="0" applyNumberFormat="1" applyFont="1" applyFill="1" applyBorder="1" applyAlignment="1">
      <alignment horizontal="right" vertical="top" wrapText="1"/>
    </xf>
    <xf numFmtId="0" fontId="8" fillId="4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7%2009%2021%20&#1056;&#1040;&#1047;&#1042;&#1045;&#1056;&#1053;&#1059;&#1058;&#1040;&#1071;%202%20&#1101;&#1090;&#1072;&#1087;%20&#1057;&#1042;&#1054;&#1044;%20&#1073;&#1102;&#1076;&#1078;&#1077;&#1090;&#1085;&#1099;&#1093;%20&#1087;&#1072;&#1088;&#1072;&#1084;&#1077;&#1090;&#1088;&#1086;&#1074;%20&#1082;%20&#1087;&#1088;&#1086;&#1075;&#1085;&#1086;&#1079;&#1091;%20&#1057;&#1069;&#1056;%202022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 - всего"/>
      <sheetName val="областной"/>
      <sheetName val="Петропавл"/>
      <sheetName val="Айыртау"/>
      <sheetName val="Акжар"/>
      <sheetName val="Аккайын"/>
      <sheetName val="Есиль"/>
      <sheetName val="Жамбыл"/>
      <sheetName val="Жумаб"/>
      <sheetName val="Кызыл"/>
      <sheetName val="Мамл"/>
      <sheetName val="Мусреп"/>
      <sheetName val="Тайынша"/>
      <sheetName val="Тимир"/>
      <sheetName val="Уалих"/>
      <sheetName val="Шал ак"/>
    </sheetNames>
    <sheetDataSet>
      <sheetData sheetId="0"/>
      <sheetData sheetId="1"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9">
          <cell r="D49">
            <v>0</v>
          </cell>
          <cell r="E49">
            <v>0</v>
          </cell>
          <cell r="F49">
            <v>0</v>
          </cell>
        </row>
      </sheetData>
      <sheetData sheetId="2">
        <row r="55">
          <cell r="C55">
            <v>67122222.400000006</v>
          </cell>
          <cell r="D55">
            <v>26176445</v>
          </cell>
          <cell r="E55">
            <v>17469056</v>
          </cell>
          <cell r="F55">
            <v>17762260</v>
          </cell>
        </row>
        <row r="60">
          <cell r="C60">
            <v>14946867.5</v>
          </cell>
          <cell r="D60">
            <v>14551057</v>
          </cell>
          <cell r="E60">
            <v>15205855</v>
          </cell>
          <cell r="F60">
            <v>15890119</v>
          </cell>
        </row>
        <row r="62">
          <cell r="D62">
            <v>288152</v>
          </cell>
          <cell r="E62">
            <v>301119</v>
          </cell>
          <cell r="F62">
            <v>314669</v>
          </cell>
        </row>
        <row r="65">
          <cell r="D65">
            <v>0</v>
          </cell>
          <cell r="E65">
            <v>0</v>
          </cell>
          <cell r="F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</row>
        <row r="69">
          <cell r="D69">
            <v>0</v>
          </cell>
          <cell r="E69">
            <v>0</v>
          </cell>
          <cell r="F69">
            <v>0</v>
          </cell>
        </row>
        <row r="73">
          <cell r="C73">
            <v>68041617.699999988</v>
          </cell>
          <cell r="D73">
            <v>26176445</v>
          </cell>
          <cell r="E73">
            <v>17469056</v>
          </cell>
          <cell r="F73">
            <v>17762260</v>
          </cell>
        </row>
        <row r="100">
          <cell r="C100">
            <v>67122222.400000006</v>
          </cell>
          <cell r="D100">
            <v>26176445</v>
          </cell>
          <cell r="E100">
            <v>17469056</v>
          </cell>
          <cell r="F100">
            <v>17762260</v>
          </cell>
        </row>
        <row r="102">
          <cell r="C102">
            <v>23518219</v>
          </cell>
          <cell r="D102">
            <v>14934546</v>
          </cell>
          <cell r="E102">
            <v>15606601</v>
          </cell>
          <cell r="F102">
            <v>16308898</v>
          </cell>
        </row>
        <row r="106">
          <cell r="C106">
            <v>119700</v>
          </cell>
          <cell r="D106">
            <v>95337</v>
          </cell>
          <cell r="E106">
            <v>99627</v>
          </cell>
          <cell r="F106">
            <v>104110</v>
          </cell>
        </row>
        <row r="112">
          <cell r="C112">
            <v>55000</v>
          </cell>
          <cell r="D112">
            <v>10101383</v>
          </cell>
          <cell r="E112">
            <v>1114687</v>
          </cell>
          <cell r="F112">
            <v>1114687</v>
          </cell>
        </row>
        <row r="119">
          <cell r="C119">
            <v>68041617.699999988</v>
          </cell>
          <cell r="D119">
            <v>26176445</v>
          </cell>
          <cell r="E119">
            <v>17469056</v>
          </cell>
          <cell r="F119">
            <v>17762260</v>
          </cell>
        </row>
      </sheetData>
      <sheetData sheetId="3">
        <row r="55">
          <cell r="C55">
            <v>7771506</v>
          </cell>
          <cell r="D55">
            <v>5457344</v>
          </cell>
          <cell r="E55">
            <v>5551083</v>
          </cell>
          <cell r="F55">
            <v>5618866</v>
          </cell>
        </row>
        <row r="60">
          <cell r="C60">
            <v>1072627.3</v>
          </cell>
          <cell r="D60">
            <v>987904</v>
          </cell>
          <cell r="E60">
            <v>1032359</v>
          </cell>
          <cell r="F60">
            <v>1078815</v>
          </cell>
        </row>
        <row r="62">
          <cell r="D62">
            <v>12127</v>
          </cell>
          <cell r="E62">
            <v>12673</v>
          </cell>
          <cell r="F62">
            <v>13243</v>
          </cell>
        </row>
        <row r="65">
          <cell r="D65">
            <v>0</v>
          </cell>
          <cell r="E65">
            <v>0</v>
          </cell>
          <cell r="F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</row>
        <row r="68">
          <cell r="D68">
            <v>0</v>
          </cell>
          <cell r="E68">
            <v>0</v>
          </cell>
          <cell r="F68">
            <v>0</v>
          </cell>
        </row>
        <row r="71">
          <cell r="C71">
            <v>7857060.2000000002</v>
          </cell>
          <cell r="D71">
            <v>5457344</v>
          </cell>
          <cell r="E71">
            <v>5551083</v>
          </cell>
          <cell r="F71">
            <v>5618866</v>
          </cell>
        </row>
        <row r="97">
          <cell r="C97">
            <v>7056517.5</v>
          </cell>
          <cell r="D97">
            <v>5076878</v>
          </cell>
          <cell r="E97">
            <v>5163268</v>
          </cell>
          <cell r="F97">
            <v>5221282</v>
          </cell>
        </row>
        <row r="99">
          <cell r="C99">
            <v>1016911.3</v>
          </cell>
          <cell r="D99">
            <v>872071</v>
          </cell>
          <cell r="E99">
            <v>911313</v>
          </cell>
          <cell r="F99">
            <v>952324</v>
          </cell>
        </row>
        <row r="103">
          <cell r="C103">
            <v>10885</v>
          </cell>
          <cell r="D103">
            <v>9081</v>
          </cell>
          <cell r="E103">
            <v>9490</v>
          </cell>
          <cell r="F103">
            <v>9917</v>
          </cell>
        </row>
        <row r="109">
          <cell r="C109">
            <v>54504</v>
          </cell>
          <cell r="D109">
            <v>54504</v>
          </cell>
          <cell r="E109">
            <v>83685</v>
          </cell>
          <cell r="F109">
            <v>83685</v>
          </cell>
        </row>
        <row r="112">
          <cell r="C112">
            <v>7095534.4000000004</v>
          </cell>
          <cell r="D112">
            <v>5076878</v>
          </cell>
          <cell r="E112">
            <v>5163268</v>
          </cell>
          <cell r="F112">
            <v>5221282</v>
          </cell>
        </row>
        <row r="137">
          <cell r="C137">
            <v>746280.8</v>
          </cell>
          <cell r="D137">
            <v>380466</v>
          </cell>
          <cell r="E137">
            <v>387815</v>
          </cell>
          <cell r="F137">
            <v>397584</v>
          </cell>
        </row>
        <row r="138">
          <cell r="C138">
            <v>81701</v>
          </cell>
          <cell r="D138">
            <v>137041</v>
          </cell>
          <cell r="E138">
            <v>143209</v>
          </cell>
          <cell r="F138">
            <v>149651</v>
          </cell>
        </row>
        <row r="140">
          <cell r="C140">
            <v>81701</v>
          </cell>
          <cell r="D140">
            <v>137041</v>
          </cell>
          <cell r="E140">
            <v>143209</v>
          </cell>
          <cell r="F140">
            <v>149651</v>
          </cell>
        </row>
        <row r="156">
          <cell r="C156">
            <v>0</v>
          </cell>
          <cell r="D156">
            <v>0</v>
          </cell>
          <cell r="E156">
            <v>0</v>
          </cell>
          <cell r="F156">
            <v>0</v>
          </cell>
        </row>
        <row r="158">
          <cell r="C158">
            <v>633287.5</v>
          </cell>
          <cell r="D158">
            <v>243425</v>
          </cell>
          <cell r="E158">
            <v>244606</v>
          </cell>
          <cell r="F158">
            <v>247933</v>
          </cell>
        </row>
        <row r="159">
          <cell r="C159">
            <v>196775</v>
          </cell>
          <cell r="D159">
            <v>243425</v>
          </cell>
          <cell r="E159">
            <v>244606</v>
          </cell>
          <cell r="F159">
            <v>247933</v>
          </cell>
        </row>
        <row r="174">
          <cell r="C174">
            <v>436512.5</v>
          </cell>
        </row>
        <row r="175">
          <cell r="D175">
            <v>0</v>
          </cell>
          <cell r="E175">
            <v>0</v>
          </cell>
          <cell r="F175">
            <v>0</v>
          </cell>
        </row>
        <row r="176">
          <cell r="D176">
            <v>0</v>
          </cell>
          <cell r="E176">
            <v>0</v>
          </cell>
          <cell r="F176">
            <v>0</v>
          </cell>
        </row>
        <row r="177">
          <cell r="D177">
            <v>0</v>
          </cell>
          <cell r="E177">
            <v>0</v>
          </cell>
          <cell r="F177">
            <v>0</v>
          </cell>
        </row>
        <row r="178">
          <cell r="D178">
            <v>0</v>
          </cell>
          <cell r="E178">
            <v>0</v>
          </cell>
          <cell r="F178">
            <v>0</v>
          </cell>
        </row>
        <row r="179">
          <cell r="D179">
            <v>0</v>
          </cell>
          <cell r="E179">
            <v>0</v>
          </cell>
          <cell r="F179">
            <v>0</v>
          </cell>
        </row>
        <row r="180">
          <cell r="D180">
            <v>0</v>
          </cell>
          <cell r="E180">
            <v>0</v>
          </cell>
          <cell r="F180">
            <v>0</v>
          </cell>
        </row>
        <row r="181">
          <cell r="D181">
            <v>0</v>
          </cell>
          <cell r="E181">
            <v>0</v>
          </cell>
          <cell r="F181">
            <v>0</v>
          </cell>
        </row>
        <row r="182">
          <cell r="D182">
            <v>0</v>
          </cell>
          <cell r="E182">
            <v>0</v>
          </cell>
          <cell r="F182">
            <v>0</v>
          </cell>
        </row>
        <row r="183">
          <cell r="D183">
            <v>0</v>
          </cell>
          <cell r="E183">
            <v>0</v>
          </cell>
          <cell r="F183">
            <v>0</v>
          </cell>
        </row>
        <row r="184">
          <cell r="D184">
            <v>0</v>
          </cell>
          <cell r="E184">
            <v>0</v>
          </cell>
          <cell r="F184">
            <v>0</v>
          </cell>
        </row>
        <row r="185">
          <cell r="D185">
            <v>0</v>
          </cell>
          <cell r="E185">
            <v>0</v>
          </cell>
          <cell r="F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</row>
        <row r="191">
          <cell r="C191">
            <v>31292.3</v>
          </cell>
        </row>
        <row r="193">
          <cell r="C193">
            <v>761530.5</v>
          </cell>
          <cell r="D193">
            <v>380466</v>
          </cell>
          <cell r="E193">
            <v>387815</v>
          </cell>
          <cell r="F193">
            <v>397584</v>
          </cell>
        </row>
      </sheetData>
      <sheetData sheetId="4">
        <row r="55">
          <cell r="C55">
            <v>4593816.7</v>
          </cell>
          <cell r="D55">
            <v>3328439</v>
          </cell>
          <cell r="E55">
            <v>3362517</v>
          </cell>
          <cell r="F55">
            <v>3398295</v>
          </cell>
        </row>
        <row r="60">
          <cell r="C60">
            <v>425960.9</v>
          </cell>
          <cell r="D60">
            <v>397745</v>
          </cell>
          <cell r="E60">
            <v>415643</v>
          </cell>
          <cell r="F60">
            <v>434347</v>
          </cell>
        </row>
        <row r="62">
          <cell r="D62">
            <v>11000</v>
          </cell>
          <cell r="E62">
            <v>11495</v>
          </cell>
          <cell r="F62">
            <v>12012</v>
          </cell>
        </row>
        <row r="65">
          <cell r="D65">
            <v>0</v>
          </cell>
          <cell r="E65">
            <v>0</v>
          </cell>
          <cell r="F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</row>
        <row r="68">
          <cell r="D68">
            <v>0</v>
          </cell>
          <cell r="E68">
            <v>0</v>
          </cell>
          <cell r="F68">
            <v>0</v>
          </cell>
        </row>
        <row r="71">
          <cell r="C71">
            <v>4697832.4000000004</v>
          </cell>
          <cell r="D71">
            <v>3328439</v>
          </cell>
          <cell r="E71">
            <v>3362517</v>
          </cell>
          <cell r="F71">
            <v>3398295</v>
          </cell>
        </row>
        <row r="97">
          <cell r="C97">
            <v>4042475.3</v>
          </cell>
          <cell r="D97">
            <v>3084248</v>
          </cell>
          <cell r="E97">
            <v>3114973</v>
          </cell>
          <cell r="F97">
            <v>3147018</v>
          </cell>
        </row>
        <row r="99">
          <cell r="C99">
            <v>411540.9</v>
          </cell>
          <cell r="D99">
            <v>363155</v>
          </cell>
          <cell r="E99">
            <v>379497</v>
          </cell>
          <cell r="F99">
            <v>396573</v>
          </cell>
        </row>
        <row r="103">
          <cell r="C103">
            <v>8966</v>
          </cell>
          <cell r="D103">
            <v>7235</v>
          </cell>
          <cell r="E103">
            <v>7561</v>
          </cell>
          <cell r="F103">
            <v>7901</v>
          </cell>
        </row>
        <row r="109">
          <cell r="C109">
            <v>47182</v>
          </cell>
          <cell r="D109">
            <v>45416</v>
          </cell>
          <cell r="E109">
            <v>45416</v>
          </cell>
          <cell r="F109">
            <v>45416</v>
          </cell>
        </row>
        <row r="112">
          <cell r="C112">
            <v>4146491</v>
          </cell>
          <cell r="D112">
            <v>3084248</v>
          </cell>
          <cell r="E112">
            <v>3114973</v>
          </cell>
          <cell r="F112">
            <v>3147018</v>
          </cell>
        </row>
        <row r="138">
          <cell r="C138">
            <v>551341.4</v>
          </cell>
          <cell r="D138">
            <v>244191</v>
          </cell>
          <cell r="E138">
            <v>247544</v>
          </cell>
          <cell r="F138">
            <v>251277</v>
          </cell>
        </row>
        <row r="139">
          <cell r="C139">
            <v>34098</v>
          </cell>
          <cell r="D139">
            <v>52825</v>
          </cell>
          <cell r="E139">
            <v>55202</v>
          </cell>
          <cell r="F139">
            <v>57687</v>
          </cell>
        </row>
        <row r="141">
          <cell r="C141">
            <v>33386</v>
          </cell>
          <cell r="D141">
            <v>52825</v>
          </cell>
          <cell r="E141">
            <v>55202</v>
          </cell>
          <cell r="F141">
            <v>57687</v>
          </cell>
        </row>
        <row r="155">
          <cell r="C155">
            <v>712</v>
          </cell>
          <cell r="D155">
            <v>0</v>
          </cell>
          <cell r="E155">
            <v>0</v>
          </cell>
          <cell r="F155">
            <v>0</v>
          </cell>
        </row>
        <row r="169">
          <cell r="C169">
            <v>517243.4</v>
          </cell>
          <cell r="D169">
            <v>191366</v>
          </cell>
          <cell r="E169">
            <v>192342</v>
          </cell>
          <cell r="F169">
            <v>193590</v>
          </cell>
        </row>
        <row r="170">
          <cell r="C170">
            <v>270118</v>
          </cell>
          <cell r="D170">
            <v>191366</v>
          </cell>
          <cell r="E170">
            <v>192342</v>
          </cell>
          <cell r="F170">
            <v>193590</v>
          </cell>
        </row>
        <row r="183">
          <cell r="C183">
            <v>247125.40000000002</v>
          </cell>
        </row>
        <row r="184">
          <cell r="D184">
            <v>0</v>
          </cell>
          <cell r="E184">
            <v>0</v>
          </cell>
          <cell r="F184">
            <v>0</v>
          </cell>
        </row>
        <row r="185">
          <cell r="D185">
            <v>0</v>
          </cell>
          <cell r="E185">
            <v>0</v>
          </cell>
          <cell r="F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</row>
        <row r="190">
          <cell r="D190">
            <v>0</v>
          </cell>
          <cell r="E190">
            <v>0</v>
          </cell>
          <cell r="F190">
            <v>0</v>
          </cell>
        </row>
        <row r="191">
          <cell r="D191">
            <v>0</v>
          </cell>
          <cell r="E191">
            <v>0</v>
          </cell>
          <cell r="F191">
            <v>0</v>
          </cell>
        </row>
        <row r="192">
          <cell r="D192">
            <v>0</v>
          </cell>
          <cell r="E192">
            <v>0</v>
          </cell>
          <cell r="F192">
            <v>0</v>
          </cell>
        </row>
        <row r="193">
          <cell r="D193">
            <v>0</v>
          </cell>
          <cell r="E193">
            <v>0</v>
          </cell>
          <cell r="F193">
            <v>0</v>
          </cell>
        </row>
        <row r="194">
          <cell r="D194">
            <v>0</v>
          </cell>
          <cell r="E194">
            <v>0</v>
          </cell>
          <cell r="F194">
            <v>0</v>
          </cell>
        </row>
        <row r="195">
          <cell r="D195">
            <v>0</v>
          </cell>
          <cell r="E195">
            <v>0</v>
          </cell>
          <cell r="F195">
            <v>0</v>
          </cell>
        </row>
        <row r="199">
          <cell r="C199">
            <v>551420</v>
          </cell>
          <cell r="D199">
            <v>244191</v>
          </cell>
          <cell r="E199">
            <v>247544</v>
          </cell>
          <cell r="F199">
            <v>251277</v>
          </cell>
        </row>
      </sheetData>
      <sheetData sheetId="5">
        <row r="55">
          <cell r="C55">
            <v>5847365</v>
          </cell>
          <cell r="D55">
            <v>3688136</v>
          </cell>
          <cell r="E55">
            <v>3741943</v>
          </cell>
          <cell r="F55">
            <v>3798437</v>
          </cell>
        </row>
        <row r="60">
          <cell r="C60">
            <v>697347</v>
          </cell>
          <cell r="D60">
            <v>685811</v>
          </cell>
          <cell r="E60">
            <v>716672</v>
          </cell>
          <cell r="F60">
            <v>748923</v>
          </cell>
        </row>
        <row r="62">
          <cell r="D62">
            <v>7056</v>
          </cell>
          <cell r="E62">
            <v>7374</v>
          </cell>
          <cell r="F62">
            <v>7705</v>
          </cell>
        </row>
        <row r="65">
          <cell r="D65">
            <v>0</v>
          </cell>
          <cell r="E65">
            <v>0</v>
          </cell>
          <cell r="F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</row>
        <row r="68">
          <cell r="D68">
            <v>0</v>
          </cell>
          <cell r="E68">
            <v>0</v>
          </cell>
          <cell r="F68">
            <v>0</v>
          </cell>
        </row>
        <row r="71">
          <cell r="C71">
            <v>6021274.7000000002</v>
          </cell>
          <cell r="D71">
            <v>3688136</v>
          </cell>
          <cell r="E71">
            <v>3741943</v>
          </cell>
          <cell r="F71">
            <v>3798437</v>
          </cell>
        </row>
        <row r="97">
          <cell r="C97">
            <v>4661141.4000000004</v>
          </cell>
          <cell r="D97">
            <v>3398534</v>
          </cell>
          <cell r="E97">
            <v>3447410</v>
          </cell>
          <cell r="F97">
            <v>3499108</v>
          </cell>
        </row>
        <row r="99">
          <cell r="C99">
            <v>681769</v>
          </cell>
          <cell r="D99">
            <v>654122</v>
          </cell>
          <cell r="E99">
            <v>683558</v>
          </cell>
          <cell r="F99">
            <v>714318</v>
          </cell>
        </row>
        <row r="103">
          <cell r="C103">
            <v>11543</v>
          </cell>
          <cell r="D103">
            <v>12046</v>
          </cell>
          <cell r="E103">
            <v>12588</v>
          </cell>
          <cell r="F103">
            <v>13155</v>
          </cell>
        </row>
        <row r="109">
          <cell r="C109">
            <v>19750</v>
          </cell>
          <cell r="D109">
            <v>19750</v>
          </cell>
          <cell r="E109">
            <v>19750</v>
          </cell>
          <cell r="F109">
            <v>19750</v>
          </cell>
        </row>
        <row r="112">
          <cell r="C112">
            <v>4822886.9000000004</v>
          </cell>
          <cell r="D112">
            <v>3398534</v>
          </cell>
          <cell r="E112">
            <v>3447410</v>
          </cell>
          <cell r="F112">
            <v>3499108</v>
          </cell>
        </row>
        <row r="138">
          <cell r="C138">
            <v>1186223.6000000001</v>
          </cell>
          <cell r="D138">
            <v>289602</v>
          </cell>
          <cell r="E138">
            <v>294533</v>
          </cell>
          <cell r="F138">
            <v>299329</v>
          </cell>
        </row>
        <row r="139">
          <cell r="C139">
            <v>39974</v>
          </cell>
          <cell r="D139">
            <v>50791</v>
          </cell>
          <cell r="E139">
            <v>53076</v>
          </cell>
          <cell r="F139">
            <v>55465</v>
          </cell>
        </row>
        <row r="141">
          <cell r="C141">
            <v>39121</v>
          </cell>
          <cell r="D141">
            <v>50791</v>
          </cell>
          <cell r="E141">
            <v>53076</v>
          </cell>
          <cell r="F141">
            <v>55465</v>
          </cell>
        </row>
        <row r="155">
          <cell r="C155">
            <v>853</v>
          </cell>
          <cell r="D155">
            <v>0</v>
          </cell>
          <cell r="E155">
            <v>0</v>
          </cell>
          <cell r="F155">
            <v>0</v>
          </cell>
        </row>
        <row r="169">
          <cell r="C169">
            <v>1146249.6000000001</v>
          </cell>
          <cell r="D169">
            <v>238811</v>
          </cell>
          <cell r="E169">
            <v>241457</v>
          </cell>
          <cell r="F169">
            <v>243864</v>
          </cell>
        </row>
        <row r="170">
          <cell r="C170">
            <v>251415</v>
          </cell>
          <cell r="D170">
            <v>238811</v>
          </cell>
          <cell r="E170">
            <v>241457</v>
          </cell>
          <cell r="F170">
            <v>243864</v>
          </cell>
        </row>
        <row r="183">
          <cell r="C183">
            <v>894834.60000000009</v>
          </cell>
        </row>
        <row r="184">
          <cell r="D184">
            <v>0</v>
          </cell>
          <cell r="E184">
            <v>0</v>
          </cell>
          <cell r="F184">
            <v>0</v>
          </cell>
        </row>
        <row r="185">
          <cell r="D185">
            <v>0</v>
          </cell>
          <cell r="E185">
            <v>0</v>
          </cell>
          <cell r="F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</row>
        <row r="190">
          <cell r="D190">
            <v>0</v>
          </cell>
          <cell r="E190">
            <v>0</v>
          </cell>
          <cell r="F190">
            <v>0</v>
          </cell>
        </row>
        <row r="191">
          <cell r="D191">
            <v>0</v>
          </cell>
          <cell r="E191">
            <v>0</v>
          </cell>
          <cell r="F191">
            <v>0</v>
          </cell>
        </row>
        <row r="192">
          <cell r="D192">
            <v>0</v>
          </cell>
          <cell r="E192">
            <v>0</v>
          </cell>
          <cell r="F192">
            <v>0</v>
          </cell>
        </row>
        <row r="193">
          <cell r="D193">
            <v>0</v>
          </cell>
          <cell r="E193">
            <v>0</v>
          </cell>
          <cell r="F193">
            <v>0</v>
          </cell>
        </row>
        <row r="194">
          <cell r="D194">
            <v>0</v>
          </cell>
          <cell r="E194">
            <v>0</v>
          </cell>
          <cell r="F194">
            <v>0</v>
          </cell>
        </row>
        <row r="195">
          <cell r="D195">
            <v>0</v>
          </cell>
          <cell r="E195">
            <v>0</v>
          </cell>
          <cell r="F195">
            <v>0</v>
          </cell>
        </row>
        <row r="199">
          <cell r="C199">
            <v>1198390.1000000001</v>
          </cell>
          <cell r="D199">
            <v>289602</v>
          </cell>
          <cell r="E199">
            <v>294533</v>
          </cell>
          <cell r="F199">
            <v>299329</v>
          </cell>
        </row>
      </sheetData>
      <sheetData sheetId="6">
        <row r="55">
          <cell r="C55">
            <v>6228449.4000000004</v>
          </cell>
          <cell r="D55">
            <v>4294008</v>
          </cell>
          <cell r="E55">
            <v>4341368</v>
          </cell>
          <cell r="F55">
            <v>4391094</v>
          </cell>
        </row>
        <row r="60">
          <cell r="C60">
            <v>582209</v>
          </cell>
          <cell r="D60">
            <v>571060</v>
          </cell>
          <cell r="E60">
            <v>596758</v>
          </cell>
          <cell r="F60">
            <v>623612</v>
          </cell>
        </row>
        <row r="62">
          <cell r="D62">
            <v>26806</v>
          </cell>
          <cell r="E62">
            <v>28012</v>
          </cell>
          <cell r="F62">
            <v>29273</v>
          </cell>
        </row>
        <row r="65">
          <cell r="D65">
            <v>0</v>
          </cell>
          <cell r="E65">
            <v>0</v>
          </cell>
          <cell r="F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</row>
        <row r="68">
          <cell r="D68">
            <v>0</v>
          </cell>
          <cell r="E68">
            <v>0</v>
          </cell>
          <cell r="F68">
            <v>0</v>
          </cell>
        </row>
        <row r="71">
          <cell r="C71">
            <v>6344385.5999999996</v>
          </cell>
          <cell r="D71">
            <v>4294008</v>
          </cell>
          <cell r="E71">
            <v>4341368</v>
          </cell>
          <cell r="F71">
            <v>4391094</v>
          </cell>
        </row>
        <row r="97">
          <cell r="C97">
            <v>5015246.4000000004</v>
          </cell>
          <cell r="D97">
            <v>3990387</v>
          </cell>
          <cell r="E97">
            <v>4033363</v>
          </cell>
          <cell r="F97">
            <v>4077539</v>
          </cell>
        </row>
        <row r="99">
          <cell r="C99">
            <v>551113</v>
          </cell>
          <cell r="D99">
            <v>515893</v>
          </cell>
          <cell r="E99">
            <v>539108</v>
          </cell>
          <cell r="F99">
            <v>563371</v>
          </cell>
        </row>
        <row r="103">
          <cell r="C103">
            <v>7674</v>
          </cell>
          <cell r="D103">
            <v>6484</v>
          </cell>
          <cell r="E103">
            <v>6776</v>
          </cell>
          <cell r="F103">
            <v>7081</v>
          </cell>
        </row>
        <row r="109">
          <cell r="C109">
            <v>39412</v>
          </cell>
          <cell r="D109">
            <v>39412</v>
          </cell>
          <cell r="E109">
            <v>39412</v>
          </cell>
          <cell r="F109">
            <v>39412</v>
          </cell>
        </row>
        <row r="113">
          <cell r="C113">
            <v>5116422.0999999996</v>
          </cell>
          <cell r="D113">
            <v>3990387</v>
          </cell>
          <cell r="E113">
            <v>4033363</v>
          </cell>
          <cell r="F113">
            <v>4077539</v>
          </cell>
        </row>
        <row r="139">
          <cell r="C139">
            <v>1227963.5</v>
          </cell>
          <cell r="D139">
            <v>303621</v>
          </cell>
          <cell r="E139">
            <v>308005</v>
          </cell>
          <cell r="F139">
            <v>313555</v>
          </cell>
        </row>
        <row r="140">
          <cell r="C140">
            <v>63015</v>
          </cell>
          <cell r="D140">
            <v>88457</v>
          </cell>
          <cell r="E140">
            <v>92438</v>
          </cell>
          <cell r="F140">
            <v>96595</v>
          </cell>
        </row>
        <row r="142">
          <cell r="C142">
            <v>63015</v>
          </cell>
          <cell r="D142">
            <v>88457</v>
          </cell>
          <cell r="E142">
            <v>92438</v>
          </cell>
          <cell r="F142">
            <v>96595</v>
          </cell>
        </row>
        <row r="160">
          <cell r="C160">
            <v>0</v>
          </cell>
          <cell r="D160">
            <v>0</v>
          </cell>
          <cell r="E160">
            <v>0</v>
          </cell>
          <cell r="F160">
            <v>0</v>
          </cell>
        </row>
        <row r="162">
          <cell r="C162">
            <v>1164948.5</v>
          </cell>
          <cell r="D162">
            <v>215164</v>
          </cell>
          <cell r="E162">
            <v>215567</v>
          </cell>
          <cell r="F162">
            <v>216960</v>
          </cell>
        </row>
        <row r="163">
          <cell r="C163">
            <v>256240</v>
          </cell>
          <cell r="D163">
            <v>215164</v>
          </cell>
          <cell r="E163">
            <v>215567</v>
          </cell>
          <cell r="F163">
            <v>216960</v>
          </cell>
        </row>
        <row r="180">
          <cell r="C180">
            <v>908708.49999999988</v>
          </cell>
        </row>
        <row r="181">
          <cell r="D181">
            <v>0</v>
          </cell>
          <cell r="E181">
            <v>0</v>
          </cell>
          <cell r="F181">
            <v>0</v>
          </cell>
        </row>
        <row r="182">
          <cell r="D182">
            <v>0</v>
          </cell>
          <cell r="E182">
            <v>0</v>
          </cell>
          <cell r="F182">
            <v>0</v>
          </cell>
        </row>
        <row r="183">
          <cell r="D183">
            <v>0</v>
          </cell>
          <cell r="E183">
            <v>0</v>
          </cell>
          <cell r="F183">
            <v>0</v>
          </cell>
        </row>
        <row r="184">
          <cell r="D184">
            <v>0</v>
          </cell>
          <cell r="E184">
            <v>0</v>
          </cell>
          <cell r="F184">
            <v>0</v>
          </cell>
        </row>
        <row r="185">
          <cell r="D185">
            <v>0</v>
          </cell>
          <cell r="E185">
            <v>0</v>
          </cell>
          <cell r="F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</row>
        <row r="190">
          <cell r="D190">
            <v>0</v>
          </cell>
          <cell r="E190">
            <v>0</v>
          </cell>
          <cell r="F190">
            <v>0</v>
          </cell>
        </row>
        <row r="191">
          <cell r="D191">
            <v>0</v>
          </cell>
          <cell r="E191">
            <v>0</v>
          </cell>
          <cell r="F191">
            <v>0</v>
          </cell>
        </row>
        <row r="192">
          <cell r="D192">
            <v>0</v>
          </cell>
          <cell r="E192">
            <v>0</v>
          </cell>
          <cell r="F192">
            <v>0</v>
          </cell>
        </row>
        <row r="193">
          <cell r="D193">
            <v>0</v>
          </cell>
          <cell r="E193">
            <v>0</v>
          </cell>
          <cell r="F193">
            <v>0</v>
          </cell>
        </row>
        <row r="194">
          <cell r="D194">
            <v>0</v>
          </cell>
          <cell r="E194">
            <v>0</v>
          </cell>
          <cell r="F194">
            <v>0</v>
          </cell>
        </row>
        <row r="195">
          <cell r="D195">
            <v>0</v>
          </cell>
          <cell r="E195">
            <v>0</v>
          </cell>
          <cell r="F195">
            <v>0</v>
          </cell>
        </row>
        <row r="196">
          <cell r="D196">
            <v>0</v>
          </cell>
          <cell r="E196">
            <v>0</v>
          </cell>
          <cell r="F196">
            <v>0</v>
          </cell>
        </row>
        <row r="200">
          <cell r="C200">
            <v>1242848</v>
          </cell>
          <cell r="D200">
            <v>303621</v>
          </cell>
          <cell r="E200">
            <v>308005</v>
          </cell>
          <cell r="F200">
            <v>313555</v>
          </cell>
        </row>
      </sheetData>
      <sheetData sheetId="7">
        <row r="55">
          <cell r="C55">
            <v>6594472.4000000004</v>
          </cell>
          <cell r="D55">
            <v>4504982</v>
          </cell>
          <cell r="E55">
            <v>4563266</v>
          </cell>
          <cell r="F55">
            <v>4624461</v>
          </cell>
        </row>
        <row r="60">
          <cell r="C60">
            <v>544079</v>
          </cell>
          <cell r="D60">
            <v>498934</v>
          </cell>
          <cell r="E60">
            <v>521386</v>
          </cell>
          <cell r="F60">
            <v>544849</v>
          </cell>
        </row>
        <row r="62">
          <cell r="D62">
            <v>4805</v>
          </cell>
          <cell r="E62">
            <v>5021</v>
          </cell>
          <cell r="F62">
            <v>5247</v>
          </cell>
        </row>
        <row r="65">
          <cell r="D65">
            <v>0</v>
          </cell>
          <cell r="E65">
            <v>0</v>
          </cell>
          <cell r="F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</row>
        <row r="68">
          <cell r="D68">
            <v>0</v>
          </cell>
          <cell r="E68">
            <v>0</v>
          </cell>
          <cell r="F68">
            <v>0</v>
          </cell>
        </row>
        <row r="71">
          <cell r="C71">
            <v>6710055.5999999996</v>
          </cell>
          <cell r="D71">
            <v>4504982</v>
          </cell>
          <cell r="E71">
            <v>4563266</v>
          </cell>
          <cell r="F71">
            <v>4624461</v>
          </cell>
        </row>
        <row r="97">
          <cell r="C97">
            <v>5555456.5</v>
          </cell>
          <cell r="D97">
            <v>4204722</v>
          </cell>
          <cell r="E97">
            <v>4257827</v>
          </cell>
          <cell r="F97">
            <v>4313716</v>
          </cell>
        </row>
        <row r="99">
          <cell r="C99">
            <v>511484</v>
          </cell>
          <cell r="D99">
            <v>417272</v>
          </cell>
          <cell r="E99">
            <v>436048</v>
          </cell>
          <cell r="F99">
            <v>455672</v>
          </cell>
        </row>
        <row r="103">
          <cell r="C103">
            <v>7731</v>
          </cell>
          <cell r="D103">
            <v>8085</v>
          </cell>
          <cell r="E103">
            <v>8449</v>
          </cell>
          <cell r="F103">
            <v>8829</v>
          </cell>
        </row>
        <row r="109">
          <cell r="C109">
            <v>19044</v>
          </cell>
          <cell r="D109">
            <v>19044</v>
          </cell>
          <cell r="E109">
            <v>19044</v>
          </cell>
          <cell r="F109">
            <v>19044</v>
          </cell>
        </row>
        <row r="112">
          <cell r="C112">
            <v>5663789.8000000007</v>
          </cell>
          <cell r="D112">
            <v>4204722</v>
          </cell>
          <cell r="E112">
            <v>4257827</v>
          </cell>
          <cell r="F112">
            <v>4313716</v>
          </cell>
        </row>
        <row r="138">
          <cell r="C138">
            <v>1039015.8999999999</v>
          </cell>
          <cell r="D138">
            <v>300260</v>
          </cell>
          <cell r="E138">
            <v>305439</v>
          </cell>
          <cell r="F138">
            <v>310745</v>
          </cell>
        </row>
        <row r="139">
          <cell r="C139">
            <v>48926</v>
          </cell>
          <cell r="D139">
            <v>94552</v>
          </cell>
          <cell r="E139">
            <v>98808</v>
          </cell>
          <cell r="F139">
            <v>103253</v>
          </cell>
        </row>
        <row r="141">
          <cell r="C141">
            <v>48926</v>
          </cell>
          <cell r="D141">
            <v>94552</v>
          </cell>
          <cell r="E141">
            <v>98808</v>
          </cell>
          <cell r="F141">
            <v>103253</v>
          </cell>
        </row>
        <row r="156">
          <cell r="C156">
            <v>0</v>
          </cell>
          <cell r="D156">
            <v>0</v>
          </cell>
          <cell r="E156">
            <v>0</v>
          </cell>
          <cell r="F156">
            <v>0</v>
          </cell>
        </row>
        <row r="158">
          <cell r="C158">
            <v>990089.89999999991</v>
          </cell>
          <cell r="D158">
            <v>205708</v>
          </cell>
          <cell r="E158">
            <v>206631</v>
          </cell>
          <cell r="F158">
            <v>207492</v>
          </cell>
        </row>
        <row r="159">
          <cell r="C159">
            <v>244145</v>
          </cell>
          <cell r="D159">
            <v>205708</v>
          </cell>
          <cell r="E159">
            <v>206631</v>
          </cell>
          <cell r="F159">
            <v>207492</v>
          </cell>
        </row>
        <row r="173">
          <cell r="C173">
            <v>745944.89999999991</v>
          </cell>
        </row>
        <row r="174">
          <cell r="D174">
            <v>0</v>
          </cell>
          <cell r="E174">
            <v>0</v>
          </cell>
          <cell r="F174">
            <v>0</v>
          </cell>
        </row>
        <row r="175">
          <cell r="D175">
            <v>0</v>
          </cell>
          <cell r="E175">
            <v>0</v>
          </cell>
          <cell r="F175">
            <v>0</v>
          </cell>
        </row>
        <row r="176">
          <cell r="D176">
            <v>0</v>
          </cell>
          <cell r="E176">
            <v>0</v>
          </cell>
          <cell r="F176">
            <v>0</v>
          </cell>
        </row>
        <row r="177">
          <cell r="D177">
            <v>0</v>
          </cell>
          <cell r="E177">
            <v>0</v>
          </cell>
          <cell r="F177">
            <v>0</v>
          </cell>
        </row>
        <row r="178">
          <cell r="D178">
            <v>0</v>
          </cell>
          <cell r="E178">
            <v>0</v>
          </cell>
          <cell r="F178">
            <v>0</v>
          </cell>
        </row>
        <row r="179">
          <cell r="D179">
            <v>0</v>
          </cell>
          <cell r="E179">
            <v>0</v>
          </cell>
          <cell r="F179">
            <v>0</v>
          </cell>
        </row>
        <row r="180">
          <cell r="D180">
            <v>0</v>
          </cell>
          <cell r="E180">
            <v>0</v>
          </cell>
          <cell r="F180">
            <v>0</v>
          </cell>
        </row>
        <row r="181">
          <cell r="D181">
            <v>0</v>
          </cell>
          <cell r="E181">
            <v>0</v>
          </cell>
          <cell r="F181">
            <v>0</v>
          </cell>
        </row>
        <row r="182">
          <cell r="D182">
            <v>0</v>
          </cell>
          <cell r="E182">
            <v>0</v>
          </cell>
          <cell r="F182">
            <v>0</v>
          </cell>
        </row>
        <row r="183">
          <cell r="D183">
            <v>0</v>
          </cell>
          <cell r="E183">
            <v>0</v>
          </cell>
          <cell r="F183">
            <v>0</v>
          </cell>
        </row>
        <row r="184">
          <cell r="D184">
            <v>0</v>
          </cell>
          <cell r="E184">
            <v>0</v>
          </cell>
          <cell r="F184">
            <v>0</v>
          </cell>
        </row>
        <row r="185">
          <cell r="D185">
            <v>0</v>
          </cell>
          <cell r="E185">
            <v>0</v>
          </cell>
          <cell r="F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90">
          <cell r="C190">
            <v>1046267.6</v>
          </cell>
          <cell r="D190">
            <v>300260</v>
          </cell>
          <cell r="E190">
            <v>305439</v>
          </cell>
          <cell r="F190">
            <v>310745</v>
          </cell>
        </row>
      </sheetData>
      <sheetData sheetId="8">
        <row r="55">
          <cell r="C55">
            <v>8729017.9000000004</v>
          </cell>
          <cell r="D55">
            <v>4967076</v>
          </cell>
          <cell r="E55">
            <v>5037761</v>
          </cell>
          <cell r="F55">
            <v>5111977</v>
          </cell>
        </row>
        <row r="60">
          <cell r="C60">
            <v>997770.1</v>
          </cell>
          <cell r="D60">
            <v>874274</v>
          </cell>
          <cell r="E60">
            <v>913616</v>
          </cell>
          <cell r="F60">
            <v>954728</v>
          </cell>
        </row>
        <row r="62">
          <cell r="D62">
            <v>6225</v>
          </cell>
          <cell r="E62">
            <v>6505</v>
          </cell>
          <cell r="F62">
            <v>6798</v>
          </cell>
        </row>
        <row r="65">
          <cell r="D65">
            <v>0</v>
          </cell>
          <cell r="E65">
            <v>0</v>
          </cell>
          <cell r="F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</row>
        <row r="68">
          <cell r="D68">
            <v>0</v>
          </cell>
          <cell r="E68">
            <v>0</v>
          </cell>
          <cell r="F68">
            <v>0</v>
          </cell>
        </row>
        <row r="71">
          <cell r="C71">
            <v>8902230</v>
          </cell>
          <cell r="D71">
            <v>4967076</v>
          </cell>
          <cell r="E71">
            <v>5037761</v>
          </cell>
          <cell r="F71">
            <v>5111977</v>
          </cell>
        </row>
        <row r="97">
          <cell r="C97">
            <v>6700526.4000000004</v>
          </cell>
          <cell r="D97">
            <v>4353852</v>
          </cell>
          <cell r="E97">
            <v>4408684</v>
          </cell>
          <cell r="F97">
            <v>4466498</v>
          </cell>
        </row>
        <row r="99">
          <cell r="C99">
            <v>920621.1</v>
          </cell>
          <cell r="D99">
            <v>792717</v>
          </cell>
          <cell r="E99">
            <v>828387</v>
          </cell>
          <cell r="F99">
            <v>865666</v>
          </cell>
        </row>
        <row r="103">
          <cell r="C103">
            <v>5427</v>
          </cell>
          <cell r="D103">
            <v>5592</v>
          </cell>
          <cell r="E103">
            <v>5844</v>
          </cell>
          <cell r="F103">
            <v>6107</v>
          </cell>
        </row>
        <row r="109">
          <cell r="C109">
            <v>11197</v>
          </cell>
          <cell r="D109">
            <v>11197</v>
          </cell>
          <cell r="E109">
            <v>11197</v>
          </cell>
          <cell r="F109">
            <v>11197</v>
          </cell>
        </row>
        <row r="112">
          <cell r="C112">
            <v>6838951.1000000006</v>
          </cell>
          <cell r="D112">
            <v>4353852</v>
          </cell>
          <cell r="E112">
            <v>4408684</v>
          </cell>
          <cell r="F112">
            <v>4466498</v>
          </cell>
        </row>
        <row r="138">
          <cell r="C138">
            <v>2028491.5000000002</v>
          </cell>
          <cell r="D138">
            <v>613224</v>
          </cell>
          <cell r="E138">
            <v>629077</v>
          </cell>
          <cell r="F138">
            <v>645479</v>
          </cell>
        </row>
        <row r="139">
          <cell r="C139">
            <v>88926</v>
          </cell>
          <cell r="D139">
            <v>93374</v>
          </cell>
          <cell r="E139">
            <v>97578</v>
          </cell>
          <cell r="F139">
            <v>101967</v>
          </cell>
        </row>
        <row r="141">
          <cell r="C141">
            <v>88926</v>
          </cell>
          <cell r="D141">
            <v>93374</v>
          </cell>
          <cell r="E141">
            <v>97578</v>
          </cell>
          <cell r="F141">
            <v>101967</v>
          </cell>
        </row>
        <row r="161"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3">
          <cell r="C163">
            <v>1939565.5000000002</v>
          </cell>
          <cell r="D163">
            <v>519850</v>
          </cell>
          <cell r="E163">
            <v>531499</v>
          </cell>
          <cell r="F163">
            <v>543512</v>
          </cell>
        </row>
        <row r="164">
          <cell r="C164">
            <v>320265</v>
          </cell>
          <cell r="D164">
            <v>519850</v>
          </cell>
          <cell r="E164">
            <v>531499</v>
          </cell>
          <cell r="F164">
            <v>543512</v>
          </cell>
        </row>
        <row r="184">
          <cell r="C184">
            <v>1619300.5000000002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</row>
        <row r="190">
          <cell r="D190">
            <v>0</v>
          </cell>
          <cell r="E190">
            <v>0</v>
          </cell>
          <cell r="F190">
            <v>0</v>
          </cell>
        </row>
        <row r="191">
          <cell r="D191">
            <v>0</v>
          </cell>
          <cell r="E191">
            <v>0</v>
          </cell>
          <cell r="F191">
            <v>0</v>
          </cell>
        </row>
        <row r="192">
          <cell r="D192">
            <v>0</v>
          </cell>
          <cell r="E192">
            <v>0</v>
          </cell>
          <cell r="F192">
            <v>0</v>
          </cell>
        </row>
        <row r="193">
          <cell r="D193">
            <v>0</v>
          </cell>
          <cell r="E193">
            <v>0</v>
          </cell>
          <cell r="F193">
            <v>0</v>
          </cell>
        </row>
        <row r="194">
          <cell r="D194">
            <v>0</v>
          </cell>
          <cell r="E194">
            <v>0</v>
          </cell>
          <cell r="F194">
            <v>0</v>
          </cell>
        </row>
        <row r="195">
          <cell r="D195">
            <v>0</v>
          </cell>
          <cell r="E195">
            <v>0</v>
          </cell>
          <cell r="F195">
            <v>0</v>
          </cell>
        </row>
        <row r="196">
          <cell r="D196">
            <v>0</v>
          </cell>
          <cell r="E196">
            <v>0</v>
          </cell>
          <cell r="F196">
            <v>0</v>
          </cell>
        </row>
        <row r="197">
          <cell r="D197">
            <v>0</v>
          </cell>
          <cell r="E197">
            <v>0</v>
          </cell>
          <cell r="F197">
            <v>0</v>
          </cell>
        </row>
        <row r="198">
          <cell r="D198">
            <v>0</v>
          </cell>
          <cell r="E198">
            <v>0</v>
          </cell>
          <cell r="F198">
            <v>0</v>
          </cell>
        </row>
        <row r="199">
          <cell r="D199">
            <v>0</v>
          </cell>
          <cell r="E199">
            <v>0</v>
          </cell>
          <cell r="F199">
            <v>0</v>
          </cell>
        </row>
        <row r="200">
          <cell r="D200">
            <v>0</v>
          </cell>
          <cell r="E200">
            <v>0</v>
          </cell>
          <cell r="F200">
            <v>0</v>
          </cell>
        </row>
        <row r="201">
          <cell r="D201">
            <v>0</v>
          </cell>
          <cell r="E201">
            <v>0</v>
          </cell>
          <cell r="F201">
            <v>0</v>
          </cell>
        </row>
        <row r="202">
          <cell r="D202">
            <v>0</v>
          </cell>
          <cell r="E202">
            <v>0</v>
          </cell>
          <cell r="F202">
            <v>0</v>
          </cell>
        </row>
        <row r="203">
          <cell r="D203">
            <v>0</v>
          </cell>
          <cell r="E203">
            <v>0</v>
          </cell>
          <cell r="F203">
            <v>0</v>
          </cell>
        </row>
        <row r="207">
          <cell r="C207">
            <v>2064828.5</v>
          </cell>
          <cell r="D207">
            <v>613224</v>
          </cell>
          <cell r="E207">
            <v>629077</v>
          </cell>
          <cell r="F207">
            <v>645479</v>
          </cell>
        </row>
      </sheetData>
      <sheetData sheetId="9">
        <row r="55">
          <cell r="C55">
            <v>7714568.1000000006</v>
          </cell>
          <cell r="D55">
            <v>5472613</v>
          </cell>
          <cell r="E55">
            <v>5532043</v>
          </cell>
          <cell r="F55">
            <v>5594442</v>
          </cell>
        </row>
        <row r="60">
          <cell r="C60">
            <v>1181161</v>
          </cell>
          <cell r="D60">
            <v>1035771</v>
          </cell>
          <cell r="E60">
            <v>1082380</v>
          </cell>
          <cell r="F60">
            <v>1131088</v>
          </cell>
        </row>
        <row r="62">
          <cell r="D62">
            <v>12065</v>
          </cell>
          <cell r="E62">
            <v>12608</v>
          </cell>
          <cell r="F62">
            <v>13175</v>
          </cell>
        </row>
        <row r="65">
          <cell r="D65">
            <v>0</v>
          </cell>
          <cell r="E65">
            <v>0</v>
          </cell>
          <cell r="F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</row>
        <row r="68">
          <cell r="D68">
            <v>0</v>
          </cell>
          <cell r="E68">
            <v>0</v>
          </cell>
          <cell r="F68">
            <v>0</v>
          </cell>
        </row>
        <row r="71">
          <cell r="C71">
            <v>7948555.2999999998</v>
          </cell>
          <cell r="D71">
            <v>5472613</v>
          </cell>
          <cell r="E71">
            <v>5532043</v>
          </cell>
          <cell r="F71">
            <v>5594442</v>
          </cell>
        </row>
        <row r="97">
          <cell r="C97">
            <v>6708182.2000000002</v>
          </cell>
          <cell r="D97">
            <v>4969795</v>
          </cell>
          <cell r="E97">
            <v>5019261</v>
          </cell>
          <cell r="F97">
            <v>5071296</v>
          </cell>
        </row>
        <row r="99">
          <cell r="C99">
            <v>1208686.3</v>
          </cell>
          <cell r="D99">
            <v>840100</v>
          </cell>
          <cell r="E99">
            <v>877905</v>
          </cell>
          <cell r="F99">
            <v>917410</v>
          </cell>
        </row>
        <row r="103">
          <cell r="C103">
            <v>15044</v>
          </cell>
          <cell r="D103">
            <v>17348</v>
          </cell>
          <cell r="E103">
            <v>18129</v>
          </cell>
          <cell r="F103">
            <v>18944</v>
          </cell>
        </row>
        <row r="110">
          <cell r="C110">
            <v>66564</v>
          </cell>
          <cell r="D110">
            <v>62828</v>
          </cell>
          <cell r="E110">
            <v>62828</v>
          </cell>
          <cell r="F110">
            <v>62828</v>
          </cell>
        </row>
        <row r="113">
          <cell r="C113">
            <v>6918389.7999999998</v>
          </cell>
          <cell r="D113">
            <v>4969795</v>
          </cell>
          <cell r="E113">
            <v>5019261</v>
          </cell>
          <cell r="F113">
            <v>5071296</v>
          </cell>
        </row>
        <row r="139">
          <cell r="C139">
            <v>1006385.9</v>
          </cell>
          <cell r="D139">
            <v>502818</v>
          </cell>
          <cell r="E139">
            <v>512782</v>
          </cell>
          <cell r="F139">
            <v>523146</v>
          </cell>
        </row>
        <row r="140">
          <cell r="C140">
            <v>153235</v>
          </cell>
          <cell r="D140">
            <v>225511</v>
          </cell>
          <cell r="E140">
            <v>235658</v>
          </cell>
          <cell r="F140">
            <v>246263</v>
          </cell>
        </row>
        <row r="142">
          <cell r="C142">
            <v>152467</v>
          </cell>
          <cell r="D142">
            <v>225084</v>
          </cell>
          <cell r="E142">
            <v>235212</v>
          </cell>
          <cell r="F142">
            <v>245797</v>
          </cell>
        </row>
        <row r="163">
          <cell r="C163">
            <v>768</v>
          </cell>
          <cell r="D163">
            <v>427</v>
          </cell>
          <cell r="E163">
            <v>446</v>
          </cell>
          <cell r="F163">
            <v>466</v>
          </cell>
        </row>
        <row r="184">
          <cell r="C184">
            <v>853150.9</v>
          </cell>
          <cell r="D184">
            <v>277307</v>
          </cell>
          <cell r="E184">
            <v>277124</v>
          </cell>
          <cell r="F184">
            <v>276883</v>
          </cell>
        </row>
        <row r="185">
          <cell r="C185">
            <v>303944</v>
          </cell>
          <cell r="D185">
            <v>277307</v>
          </cell>
          <cell r="E185">
            <v>277124</v>
          </cell>
          <cell r="F185">
            <v>276883</v>
          </cell>
        </row>
        <row r="205">
          <cell r="C205">
            <v>549206.9</v>
          </cell>
        </row>
        <row r="206">
          <cell r="D206">
            <v>0</v>
          </cell>
          <cell r="E206">
            <v>0</v>
          </cell>
          <cell r="F206">
            <v>0</v>
          </cell>
        </row>
        <row r="207">
          <cell r="D207">
            <v>0</v>
          </cell>
          <cell r="E207">
            <v>0</v>
          </cell>
          <cell r="F207">
            <v>0</v>
          </cell>
        </row>
        <row r="208">
          <cell r="D208">
            <v>0</v>
          </cell>
          <cell r="E208">
            <v>0</v>
          </cell>
          <cell r="F208">
            <v>0</v>
          </cell>
        </row>
        <row r="209">
          <cell r="D209">
            <v>0</v>
          </cell>
          <cell r="E209">
            <v>0</v>
          </cell>
          <cell r="F209">
            <v>0</v>
          </cell>
        </row>
        <row r="210">
          <cell r="D210">
            <v>0</v>
          </cell>
          <cell r="E210">
            <v>0</v>
          </cell>
          <cell r="F210">
            <v>0</v>
          </cell>
        </row>
        <row r="211">
          <cell r="D211">
            <v>0</v>
          </cell>
          <cell r="E211">
            <v>0</v>
          </cell>
          <cell r="F211">
            <v>0</v>
          </cell>
        </row>
        <row r="212">
          <cell r="D212">
            <v>0</v>
          </cell>
          <cell r="E212">
            <v>0</v>
          </cell>
          <cell r="F212">
            <v>0</v>
          </cell>
        </row>
        <row r="213">
          <cell r="D213">
            <v>0</v>
          </cell>
          <cell r="E213">
            <v>0</v>
          </cell>
          <cell r="F213">
            <v>0</v>
          </cell>
        </row>
        <row r="214">
          <cell r="D214">
            <v>0</v>
          </cell>
          <cell r="E214">
            <v>0</v>
          </cell>
          <cell r="F214">
            <v>0</v>
          </cell>
        </row>
        <row r="215">
          <cell r="D215">
            <v>0</v>
          </cell>
          <cell r="E215">
            <v>0</v>
          </cell>
          <cell r="F215">
            <v>0</v>
          </cell>
        </row>
        <row r="216">
          <cell r="D216">
            <v>0</v>
          </cell>
          <cell r="E216">
            <v>0</v>
          </cell>
          <cell r="F216">
            <v>0</v>
          </cell>
        </row>
        <row r="217">
          <cell r="D217">
            <v>0</v>
          </cell>
          <cell r="E217">
            <v>0</v>
          </cell>
          <cell r="F217">
            <v>0</v>
          </cell>
        </row>
        <row r="218">
          <cell r="D218">
            <v>0</v>
          </cell>
          <cell r="E218">
            <v>0</v>
          </cell>
          <cell r="F218">
            <v>0</v>
          </cell>
        </row>
        <row r="219">
          <cell r="D219">
            <v>0</v>
          </cell>
          <cell r="E219">
            <v>0</v>
          </cell>
          <cell r="F219">
            <v>0</v>
          </cell>
        </row>
        <row r="220">
          <cell r="D220">
            <v>0</v>
          </cell>
          <cell r="E220">
            <v>0</v>
          </cell>
          <cell r="F220">
            <v>0</v>
          </cell>
        </row>
        <row r="221">
          <cell r="D221">
            <v>0</v>
          </cell>
          <cell r="E221">
            <v>0</v>
          </cell>
          <cell r="F221">
            <v>0</v>
          </cell>
        </row>
        <row r="222">
          <cell r="D222">
            <v>0</v>
          </cell>
          <cell r="E222">
            <v>0</v>
          </cell>
          <cell r="F222">
            <v>0</v>
          </cell>
        </row>
        <row r="223">
          <cell r="D223">
            <v>0</v>
          </cell>
          <cell r="E223">
            <v>0</v>
          </cell>
          <cell r="F223">
            <v>0</v>
          </cell>
        </row>
        <row r="224">
          <cell r="D224">
            <v>0</v>
          </cell>
          <cell r="E224">
            <v>0</v>
          </cell>
          <cell r="F224">
            <v>0</v>
          </cell>
        </row>
        <row r="228">
          <cell r="C228">
            <v>1029128</v>
          </cell>
          <cell r="D228">
            <v>502818</v>
          </cell>
          <cell r="E228">
            <v>512782</v>
          </cell>
          <cell r="F228">
            <v>523146</v>
          </cell>
        </row>
      </sheetData>
      <sheetData sheetId="10">
        <row r="55">
          <cell r="C55">
            <v>7260618.5999999996</v>
          </cell>
          <cell r="D55">
            <v>3570644</v>
          </cell>
          <cell r="E55">
            <v>3612473</v>
          </cell>
          <cell r="F55">
            <v>3656391</v>
          </cell>
        </row>
        <row r="60">
          <cell r="C60">
            <v>599697</v>
          </cell>
          <cell r="D60">
            <v>524483</v>
          </cell>
          <cell r="E60">
            <v>548084</v>
          </cell>
          <cell r="F60">
            <v>572749</v>
          </cell>
        </row>
        <row r="62">
          <cell r="D62">
            <v>30200</v>
          </cell>
          <cell r="E62">
            <v>31559</v>
          </cell>
          <cell r="F62">
            <v>32979</v>
          </cell>
        </row>
        <row r="65">
          <cell r="D65">
            <v>0</v>
          </cell>
          <cell r="E65">
            <v>0</v>
          </cell>
          <cell r="F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</row>
        <row r="68">
          <cell r="D68">
            <v>0</v>
          </cell>
          <cell r="E68">
            <v>0</v>
          </cell>
          <cell r="F68">
            <v>0</v>
          </cell>
        </row>
        <row r="71">
          <cell r="C71">
            <v>7315656.7000000011</v>
          </cell>
          <cell r="D71">
            <v>3570644</v>
          </cell>
          <cell r="E71">
            <v>3612473</v>
          </cell>
          <cell r="F71">
            <v>3656391</v>
          </cell>
        </row>
        <row r="97">
          <cell r="C97">
            <v>6461412.7999999998</v>
          </cell>
          <cell r="D97">
            <v>3305602</v>
          </cell>
          <cell r="E97">
            <v>3344159</v>
          </cell>
          <cell r="F97">
            <v>3384568</v>
          </cell>
        </row>
        <row r="99">
          <cell r="C99">
            <v>838470.3</v>
          </cell>
          <cell r="D99">
            <v>561988</v>
          </cell>
          <cell r="E99">
            <v>587277</v>
          </cell>
          <cell r="F99">
            <v>613704</v>
          </cell>
        </row>
        <row r="103">
          <cell r="C103">
            <v>276314.3</v>
          </cell>
          <cell r="D103">
            <v>60346</v>
          </cell>
          <cell r="E103">
            <v>63062</v>
          </cell>
          <cell r="F103">
            <v>65899</v>
          </cell>
        </row>
        <row r="109">
          <cell r="C109">
            <v>12139</v>
          </cell>
          <cell r="D109">
            <v>12139</v>
          </cell>
          <cell r="E109">
            <v>12139</v>
          </cell>
          <cell r="F109">
            <v>12139</v>
          </cell>
        </row>
        <row r="112">
          <cell r="C112">
            <v>6508975.5999999996</v>
          </cell>
          <cell r="D112">
            <v>3305602</v>
          </cell>
          <cell r="E112">
            <v>3344159</v>
          </cell>
          <cell r="F112">
            <v>3384568</v>
          </cell>
        </row>
        <row r="138">
          <cell r="C138">
            <v>799205.79999999993</v>
          </cell>
          <cell r="D138">
            <v>265042</v>
          </cell>
          <cell r="E138">
            <v>268314</v>
          </cell>
          <cell r="F138">
            <v>271823</v>
          </cell>
        </row>
        <row r="139">
          <cell r="C139">
            <v>53041</v>
          </cell>
          <cell r="D139">
            <v>53041</v>
          </cell>
          <cell r="E139">
            <v>55428</v>
          </cell>
          <cell r="F139">
            <v>57923</v>
          </cell>
        </row>
        <row r="141">
          <cell r="C141">
            <v>53041</v>
          </cell>
          <cell r="D141">
            <v>53041</v>
          </cell>
          <cell r="E141">
            <v>55428</v>
          </cell>
          <cell r="F141">
            <v>57923</v>
          </cell>
        </row>
        <row r="155"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C156">
            <v>0</v>
          </cell>
          <cell r="D156">
            <v>0</v>
          </cell>
          <cell r="E156">
            <v>0</v>
          </cell>
          <cell r="F156">
            <v>0</v>
          </cell>
        </row>
        <row r="158">
          <cell r="C158">
            <v>746164.79999999993</v>
          </cell>
          <cell r="D158">
            <v>212001</v>
          </cell>
          <cell r="E158">
            <v>212886</v>
          </cell>
          <cell r="F158">
            <v>213900</v>
          </cell>
        </row>
        <row r="159">
          <cell r="C159">
            <v>288000</v>
          </cell>
          <cell r="D159">
            <v>212001</v>
          </cell>
          <cell r="E159">
            <v>212886</v>
          </cell>
          <cell r="F159">
            <v>213900</v>
          </cell>
        </row>
        <row r="172">
          <cell r="C172">
            <v>458164.79999999993</v>
          </cell>
        </row>
        <row r="173">
          <cell r="D173">
            <v>0</v>
          </cell>
          <cell r="E173">
            <v>0</v>
          </cell>
          <cell r="F173">
            <v>0</v>
          </cell>
        </row>
        <row r="174">
          <cell r="D174">
            <v>0</v>
          </cell>
          <cell r="E174">
            <v>0</v>
          </cell>
          <cell r="F174">
            <v>0</v>
          </cell>
        </row>
        <row r="175">
          <cell r="D175">
            <v>0</v>
          </cell>
          <cell r="E175">
            <v>0</v>
          </cell>
          <cell r="F175">
            <v>0</v>
          </cell>
        </row>
        <row r="176">
          <cell r="D176">
            <v>0</v>
          </cell>
          <cell r="E176">
            <v>0</v>
          </cell>
          <cell r="F176">
            <v>0</v>
          </cell>
        </row>
        <row r="177">
          <cell r="D177">
            <v>0</v>
          </cell>
          <cell r="E177">
            <v>0</v>
          </cell>
          <cell r="F177">
            <v>0</v>
          </cell>
        </row>
        <row r="178">
          <cell r="D178">
            <v>0</v>
          </cell>
          <cell r="E178">
            <v>0</v>
          </cell>
          <cell r="F178">
            <v>0</v>
          </cell>
        </row>
        <row r="179">
          <cell r="D179">
            <v>0</v>
          </cell>
          <cell r="E179">
            <v>0</v>
          </cell>
          <cell r="F179">
            <v>0</v>
          </cell>
        </row>
        <row r="180">
          <cell r="D180">
            <v>0</v>
          </cell>
          <cell r="E180">
            <v>0</v>
          </cell>
          <cell r="F180">
            <v>0</v>
          </cell>
        </row>
        <row r="181">
          <cell r="D181">
            <v>0</v>
          </cell>
          <cell r="E181">
            <v>0</v>
          </cell>
          <cell r="F181">
            <v>0</v>
          </cell>
        </row>
        <row r="182">
          <cell r="D182">
            <v>0</v>
          </cell>
          <cell r="E182">
            <v>0</v>
          </cell>
          <cell r="F182">
            <v>0</v>
          </cell>
        </row>
        <row r="183">
          <cell r="D183">
            <v>0</v>
          </cell>
          <cell r="E183">
            <v>0</v>
          </cell>
          <cell r="F183">
            <v>0</v>
          </cell>
        </row>
        <row r="184">
          <cell r="D184">
            <v>0</v>
          </cell>
          <cell r="E184">
            <v>0</v>
          </cell>
          <cell r="F184">
            <v>0</v>
          </cell>
        </row>
        <row r="188">
          <cell r="C188">
            <v>808106.40000000014</v>
          </cell>
          <cell r="D188">
            <v>265042</v>
          </cell>
          <cell r="E188">
            <v>268314</v>
          </cell>
          <cell r="F188">
            <v>271823</v>
          </cell>
        </row>
      </sheetData>
      <sheetData sheetId="11">
        <row r="55">
          <cell r="C55">
            <v>13524950</v>
          </cell>
          <cell r="D55">
            <v>5948672</v>
          </cell>
          <cell r="E55">
            <v>5946530</v>
          </cell>
          <cell r="F55">
            <v>6007274</v>
          </cell>
        </row>
        <row r="60">
          <cell r="C60">
            <v>1495428.4</v>
          </cell>
          <cell r="D60">
            <v>1397138</v>
          </cell>
          <cell r="E60">
            <v>1460009</v>
          </cell>
          <cell r="F60">
            <v>1525709</v>
          </cell>
        </row>
        <row r="62">
          <cell r="D62">
            <v>37000</v>
          </cell>
          <cell r="E62">
            <v>38665</v>
          </cell>
          <cell r="F62">
            <v>40405</v>
          </cell>
        </row>
        <row r="65">
          <cell r="D65">
            <v>0</v>
          </cell>
          <cell r="E65">
            <v>0</v>
          </cell>
          <cell r="F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</row>
        <row r="68">
          <cell r="D68">
            <v>0</v>
          </cell>
          <cell r="E68">
            <v>0</v>
          </cell>
          <cell r="F68">
            <v>0</v>
          </cell>
        </row>
        <row r="69"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1">
          <cell r="C71">
            <v>13814538.999999998</v>
          </cell>
          <cell r="D71">
            <v>5948672</v>
          </cell>
          <cell r="E71">
            <v>5946530</v>
          </cell>
          <cell r="F71">
            <v>6007274</v>
          </cell>
        </row>
        <row r="97">
          <cell r="C97">
            <v>9555945.5</v>
          </cell>
          <cell r="D97">
            <v>5595927</v>
          </cell>
          <cell r="E97">
            <v>5587405</v>
          </cell>
          <cell r="F97">
            <v>5641453</v>
          </cell>
        </row>
        <row r="99">
          <cell r="C99">
            <v>1425537.0999999999</v>
          </cell>
          <cell r="D99">
            <v>1306057</v>
          </cell>
          <cell r="E99">
            <v>1364831</v>
          </cell>
          <cell r="F99">
            <v>1426246</v>
          </cell>
        </row>
        <row r="103">
          <cell r="C103">
            <v>44579.4</v>
          </cell>
          <cell r="D103">
            <v>29195</v>
          </cell>
          <cell r="E103">
            <v>30509</v>
          </cell>
          <cell r="F103">
            <v>31882</v>
          </cell>
        </row>
        <row r="110">
          <cell r="C110">
            <v>54194</v>
          </cell>
          <cell r="D110">
            <v>114194</v>
          </cell>
          <cell r="E110">
            <v>54194</v>
          </cell>
          <cell r="F110">
            <v>54194</v>
          </cell>
        </row>
        <row r="112"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C113">
            <v>11659402.600000001</v>
          </cell>
          <cell r="D113">
            <v>5595927</v>
          </cell>
          <cell r="E113">
            <v>5587405</v>
          </cell>
          <cell r="F113">
            <v>5641453</v>
          </cell>
        </row>
        <row r="139">
          <cell r="C139">
            <v>2154739.5999999996</v>
          </cell>
          <cell r="D139">
            <v>352745</v>
          </cell>
          <cell r="E139">
            <v>359125</v>
          </cell>
          <cell r="F139">
            <v>365821</v>
          </cell>
        </row>
        <row r="140">
          <cell r="C140">
            <v>142300.70000000001</v>
          </cell>
          <cell r="D140">
            <v>157957</v>
          </cell>
          <cell r="E140">
            <v>165064</v>
          </cell>
          <cell r="F140">
            <v>172494</v>
          </cell>
        </row>
        <row r="142">
          <cell r="C142">
            <v>141470.70000000001</v>
          </cell>
          <cell r="D142">
            <v>157276</v>
          </cell>
          <cell r="E142">
            <v>164352</v>
          </cell>
          <cell r="F142">
            <v>171750</v>
          </cell>
        </row>
        <row r="161">
          <cell r="C161">
            <v>830</v>
          </cell>
          <cell r="D161">
            <v>681</v>
          </cell>
          <cell r="E161">
            <v>712</v>
          </cell>
          <cell r="F161">
            <v>744</v>
          </cell>
        </row>
        <row r="179">
          <cell r="C179">
            <v>0</v>
          </cell>
          <cell r="D179">
            <v>0</v>
          </cell>
          <cell r="E179">
            <v>0</v>
          </cell>
          <cell r="F179">
            <v>0</v>
          </cell>
        </row>
        <row r="181">
          <cell r="C181">
            <v>2012438.8999999997</v>
          </cell>
          <cell r="D181">
            <v>194788</v>
          </cell>
          <cell r="E181">
            <v>194061</v>
          </cell>
          <cell r="F181">
            <v>193327</v>
          </cell>
        </row>
        <row r="182">
          <cell r="C182">
            <v>183174</v>
          </cell>
          <cell r="D182">
            <v>194788</v>
          </cell>
          <cell r="E182">
            <v>194061</v>
          </cell>
          <cell r="F182">
            <v>193327</v>
          </cell>
        </row>
        <row r="200">
          <cell r="C200">
            <v>1829264.8999999997</v>
          </cell>
        </row>
        <row r="201">
          <cell r="D201">
            <v>0</v>
          </cell>
          <cell r="E201">
            <v>0</v>
          </cell>
          <cell r="F201">
            <v>0</v>
          </cell>
        </row>
        <row r="202">
          <cell r="D202">
            <v>0</v>
          </cell>
          <cell r="E202">
            <v>0</v>
          </cell>
          <cell r="F202">
            <v>0</v>
          </cell>
        </row>
        <row r="203">
          <cell r="D203">
            <v>0</v>
          </cell>
          <cell r="E203">
            <v>0</v>
          </cell>
          <cell r="F203">
            <v>0</v>
          </cell>
        </row>
        <row r="204">
          <cell r="D204">
            <v>0</v>
          </cell>
          <cell r="E204">
            <v>0</v>
          </cell>
          <cell r="F204">
            <v>0</v>
          </cell>
        </row>
        <row r="205">
          <cell r="D205">
            <v>0</v>
          </cell>
          <cell r="E205">
            <v>0</v>
          </cell>
          <cell r="F205">
            <v>0</v>
          </cell>
        </row>
        <row r="206">
          <cell r="D206">
            <v>0</v>
          </cell>
          <cell r="E206">
            <v>0</v>
          </cell>
          <cell r="F206">
            <v>0</v>
          </cell>
        </row>
        <row r="207">
          <cell r="D207">
            <v>0</v>
          </cell>
          <cell r="E207">
            <v>0</v>
          </cell>
          <cell r="F207">
            <v>0</v>
          </cell>
        </row>
        <row r="208">
          <cell r="D208">
            <v>0</v>
          </cell>
          <cell r="E208">
            <v>0</v>
          </cell>
          <cell r="F208">
            <v>0</v>
          </cell>
        </row>
        <row r="209">
          <cell r="D209">
            <v>0</v>
          </cell>
          <cell r="E209">
            <v>0</v>
          </cell>
          <cell r="F209">
            <v>0</v>
          </cell>
        </row>
        <row r="210">
          <cell r="D210">
            <v>0</v>
          </cell>
          <cell r="E210">
            <v>0</v>
          </cell>
          <cell r="F210">
            <v>0</v>
          </cell>
        </row>
        <row r="211">
          <cell r="D211">
            <v>0</v>
          </cell>
          <cell r="E211">
            <v>0</v>
          </cell>
          <cell r="F211">
            <v>0</v>
          </cell>
        </row>
        <row r="212">
          <cell r="D212">
            <v>0</v>
          </cell>
          <cell r="E212">
            <v>0</v>
          </cell>
          <cell r="F212">
            <v>0</v>
          </cell>
        </row>
        <row r="213">
          <cell r="D213">
            <v>0</v>
          </cell>
          <cell r="E213">
            <v>0</v>
          </cell>
          <cell r="F213">
            <v>0</v>
          </cell>
        </row>
        <row r="214">
          <cell r="D214">
            <v>0</v>
          </cell>
          <cell r="E214">
            <v>0</v>
          </cell>
          <cell r="F214">
            <v>0</v>
          </cell>
        </row>
        <row r="215">
          <cell r="E215">
            <v>0</v>
          </cell>
          <cell r="F215">
            <v>0</v>
          </cell>
        </row>
        <row r="216">
          <cell r="D216">
            <v>0</v>
          </cell>
          <cell r="E216">
            <v>0</v>
          </cell>
          <cell r="F216">
            <v>0</v>
          </cell>
        </row>
        <row r="217">
          <cell r="D217">
            <v>0</v>
          </cell>
          <cell r="E217">
            <v>0</v>
          </cell>
          <cell r="F217">
            <v>0</v>
          </cell>
        </row>
        <row r="221">
          <cell r="C221">
            <v>2171447.6</v>
          </cell>
          <cell r="D221">
            <v>352745</v>
          </cell>
          <cell r="E221">
            <v>359125</v>
          </cell>
          <cell r="F221">
            <v>365821</v>
          </cell>
        </row>
      </sheetData>
      <sheetData sheetId="12">
        <row r="55">
          <cell r="C55">
            <v>9624687.5999999996</v>
          </cell>
          <cell r="D55">
            <v>5658014</v>
          </cell>
          <cell r="E55">
            <v>5716668</v>
          </cell>
          <cell r="F55">
            <v>5778246</v>
          </cell>
        </row>
        <row r="60">
          <cell r="C60">
            <v>1345774</v>
          </cell>
          <cell r="D60">
            <v>1195160</v>
          </cell>
          <cell r="E60">
            <v>1248942</v>
          </cell>
          <cell r="F60">
            <v>1305145</v>
          </cell>
        </row>
        <row r="62">
          <cell r="D62">
            <v>25355</v>
          </cell>
          <cell r="E62">
            <v>26496</v>
          </cell>
          <cell r="F62">
            <v>27688</v>
          </cell>
        </row>
        <row r="65">
          <cell r="D65">
            <v>0</v>
          </cell>
          <cell r="E65">
            <v>0</v>
          </cell>
          <cell r="F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</row>
        <row r="68">
          <cell r="D68">
            <v>0</v>
          </cell>
          <cell r="E68">
            <v>0</v>
          </cell>
          <cell r="F68">
            <v>0</v>
          </cell>
        </row>
        <row r="71">
          <cell r="C71">
            <v>9963982.8000000007</v>
          </cell>
          <cell r="D71">
            <v>5658014</v>
          </cell>
          <cell r="E71">
            <v>5716668</v>
          </cell>
          <cell r="F71">
            <v>5778246</v>
          </cell>
        </row>
        <row r="97">
          <cell r="C97">
            <v>7789186.5999999996</v>
          </cell>
          <cell r="D97">
            <v>5250643</v>
          </cell>
          <cell r="E97">
            <v>5302153</v>
          </cell>
          <cell r="F97">
            <v>5356123</v>
          </cell>
        </row>
        <row r="99">
          <cell r="C99">
            <v>1313386</v>
          </cell>
          <cell r="D99">
            <v>1107197</v>
          </cell>
          <cell r="E99">
            <v>1157021</v>
          </cell>
          <cell r="F99">
            <v>1209086</v>
          </cell>
        </row>
        <row r="103">
          <cell r="C103">
            <v>16354</v>
          </cell>
          <cell r="D103">
            <v>12740</v>
          </cell>
          <cell r="E103">
            <v>13313</v>
          </cell>
          <cell r="F103">
            <v>13912</v>
          </cell>
        </row>
        <row r="110">
          <cell r="C110">
            <v>9981</v>
          </cell>
          <cell r="D110">
            <v>9981</v>
          </cell>
          <cell r="E110">
            <v>9981</v>
          </cell>
          <cell r="F110">
            <v>9981</v>
          </cell>
        </row>
        <row r="113">
          <cell r="C113">
            <v>8091295.6999999993</v>
          </cell>
          <cell r="D113">
            <v>5250643</v>
          </cell>
          <cell r="E113">
            <v>5302153</v>
          </cell>
          <cell r="F113">
            <v>5356123</v>
          </cell>
        </row>
        <row r="139">
          <cell r="C139">
            <v>1835501</v>
          </cell>
          <cell r="D139">
            <v>407371</v>
          </cell>
          <cell r="E139">
            <v>414515</v>
          </cell>
          <cell r="F139">
            <v>422123</v>
          </cell>
        </row>
        <row r="140">
          <cell r="C140">
            <v>113662</v>
          </cell>
          <cell r="D140">
            <v>126058</v>
          </cell>
          <cell r="E140">
            <v>131730</v>
          </cell>
          <cell r="F140">
            <v>137659</v>
          </cell>
        </row>
        <row r="142">
          <cell r="C142">
            <v>113662</v>
          </cell>
          <cell r="D142">
            <v>126058</v>
          </cell>
          <cell r="E142">
            <v>131730</v>
          </cell>
          <cell r="F142">
            <v>137659</v>
          </cell>
        </row>
        <row r="163"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C164">
            <v>0</v>
          </cell>
        </row>
        <row r="165">
          <cell r="C165">
            <v>0</v>
          </cell>
        </row>
        <row r="166">
          <cell r="C166">
            <v>0</v>
          </cell>
        </row>
        <row r="167">
          <cell r="C167">
            <v>0</v>
          </cell>
        </row>
        <row r="168">
          <cell r="C168">
            <v>0</v>
          </cell>
        </row>
        <row r="169">
          <cell r="C169">
            <v>0</v>
          </cell>
        </row>
        <row r="171">
          <cell r="C171">
            <v>1721839</v>
          </cell>
          <cell r="D171">
            <v>281313</v>
          </cell>
          <cell r="E171">
            <v>282785</v>
          </cell>
          <cell r="F171">
            <v>284464</v>
          </cell>
        </row>
        <row r="172">
          <cell r="C172">
            <v>341065</v>
          </cell>
          <cell r="D172">
            <v>281313</v>
          </cell>
          <cell r="E172">
            <v>282785</v>
          </cell>
          <cell r="F172">
            <v>284464</v>
          </cell>
        </row>
        <row r="192">
          <cell r="C192">
            <v>1380774</v>
          </cell>
        </row>
        <row r="193">
          <cell r="D193">
            <v>0</v>
          </cell>
          <cell r="E193">
            <v>0</v>
          </cell>
          <cell r="F193">
            <v>0</v>
          </cell>
        </row>
        <row r="194">
          <cell r="D194">
            <v>0</v>
          </cell>
          <cell r="E194">
            <v>0</v>
          </cell>
          <cell r="F194">
            <v>0</v>
          </cell>
        </row>
        <row r="195">
          <cell r="D195">
            <v>0</v>
          </cell>
          <cell r="E195">
            <v>0</v>
          </cell>
          <cell r="F195">
            <v>0</v>
          </cell>
        </row>
        <row r="196">
          <cell r="D196">
            <v>0</v>
          </cell>
          <cell r="E196">
            <v>0</v>
          </cell>
          <cell r="F196">
            <v>0</v>
          </cell>
        </row>
        <row r="197">
          <cell r="D197">
            <v>0</v>
          </cell>
          <cell r="E197">
            <v>0</v>
          </cell>
          <cell r="F197">
            <v>0</v>
          </cell>
        </row>
        <row r="198">
          <cell r="D198">
            <v>0</v>
          </cell>
          <cell r="E198">
            <v>0</v>
          </cell>
          <cell r="F198">
            <v>0</v>
          </cell>
        </row>
        <row r="199">
          <cell r="D199">
            <v>0</v>
          </cell>
          <cell r="E199">
            <v>0</v>
          </cell>
          <cell r="F199">
            <v>0</v>
          </cell>
        </row>
        <row r="200">
          <cell r="D200">
            <v>0</v>
          </cell>
          <cell r="E200">
            <v>0</v>
          </cell>
          <cell r="F200">
            <v>0</v>
          </cell>
        </row>
        <row r="201">
          <cell r="D201">
            <v>0</v>
          </cell>
          <cell r="E201">
            <v>0</v>
          </cell>
          <cell r="F201">
            <v>0</v>
          </cell>
        </row>
        <row r="202">
          <cell r="D202">
            <v>0</v>
          </cell>
          <cell r="E202">
            <v>0</v>
          </cell>
          <cell r="F202">
            <v>0</v>
          </cell>
        </row>
        <row r="203">
          <cell r="D203">
            <v>0</v>
          </cell>
          <cell r="E203">
            <v>0</v>
          </cell>
          <cell r="F203">
            <v>0</v>
          </cell>
        </row>
        <row r="204">
          <cell r="D204">
            <v>0</v>
          </cell>
          <cell r="E204">
            <v>0</v>
          </cell>
          <cell r="F204">
            <v>0</v>
          </cell>
        </row>
        <row r="205">
          <cell r="D205">
            <v>0</v>
          </cell>
          <cell r="E205">
            <v>0</v>
          </cell>
          <cell r="F205">
            <v>0</v>
          </cell>
        </row>
        <row r="206">
          <cell r="D206">
            <v>0</v>
          </cell>
          <cell r="E206">
            <v>0</v>
          </cell>
          <cell r="F206">
            <v>0</v>
          </cell>
        </row>
        <row r="207">
          <cell r="D207">
            <v>0</v>
          </cell>
          <cell r="E207">
            <v>0</v>
          </cell>
          <cell r="F207">
            <v>0</v>
          </cell>
        </row>
        <row r="208">
          <cell r="D208">
            <v>0</v>
          </cell>
          <cell r="E208">
            <v>0</v>
          </cell>
          <cell r="F208">
            <v>0</v>
          </cell>
        </row>
        <row r="209">
          <cell r="D209">
            <v>0</v>
          </cell>
          <cell r="E209">
            <v>0</v>
          </cell>
          <cell r="F209">
            <v>0</v>
          </cell>
        </row>
        <row r="210">
          <cell r="D210">
            <v>0</v>
          </cell>
          <cell r="E210">
            <v>0</v>
          </cell>
          <cell r="F210">
            <v>0</v>
          </cell>
        </row>
        <row r="211">
          <cell r="D211">
            <v>0</v>
          </cell>
          <cell r="E211">
            <v>0</v>
          </cell>
          <cell r="F211">
            <v>0</v>
          </cell>
        </row>
        <row r="217">
          <cell r="C217">
            <v>1874088</v>
          </cell>
          <cell r="D217">
            <v>407371</v>
          </cell>
          <cell r="E217">
            <v>414515</v>
          </cell>
          <cell r="F217">
            <v>422123</v>
          </cell>
        </row>
      </sheetData>
      <sheetData sheetId="13">
        <row r="55">
          <cell r="C55">
            <v>4881226.4000000004</v>
          </cell>
          <cell r="D55">
            <v>2558224</v>
          </cell>
          <cell r="E55">
            <v>2582159</v>
          </cell>
          <cell r="F55">
            <v>2607290</v>
          </cell>
        </row>
        <row r="60">
          <cell r="C60">
            <v>358980</v>
          </cell>
          <cell r="D60">
            <v>392191</v>
          </cell>
          <cell r="E60">
            <v>409840</v>
          </cell>
          <cell r="F60">
            <v>428283</v>
          </cell>
        </row>
        <row r="62">
          <cell r="D62">
            <v>5000</v>
          </cell>
          <cell r="E62">
            <v>5225</v>
          </cell>
          <cell r="F62">
            <v>5460</v>
          </cell>
        </row>
        <row r="65">
          <cell r="D65">
            <v>0</v>
          </cell>
          <cell r="E65">
            <v>0</v>
          </cell>
          <cell r="F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</row>
        <row r="68">
          <cell r="D68">
            <v>0</v>
          </cell>
          <cell r="E68">
            <v>0</v>
          </cell>
          <cell r="F68">
            <v>0</v>
          </cell>
        </row>
        <row r="71">
          <cell r="C71">
            <v>4915448.4000000004</v>
          </cell>
          <cell r="D71">
            <v>2558224</v>
          </cell>
          <cell r="E71">
            <v>2582159</v>
          </cell>
          <cell r="F71">
            <v>2607290</v>
          </cell>
        </row>
        <row r="97">
          <cell r="C97">
            <v>4314008.5</v>
          </cell>
          <cell r="D97">
            <v>2349809</v>
          </cell>
          <cell r="E97">
            <v>2371654</v>
          </cell>
          <cell r="F97">
            <v>2394498</v>
          </cell>
        </row>
        <row r="99">
          <cell r="C99">
            <v>334661</v>
          </cell>
          <cell r="D99">
            <v>349670</v>
          </cell>
          <cell r="E99">
            <v>365404</v>
          </cell>
          <cell r="F99">
            <v>381848</v>
          </cell>
        </row>
        <row r="103">
          <cell r="C103">
            <v>6888</v>
          </cell>
          <cell r="D103">
            <v>7311</v>
          </cell>
          <cell r="E103">
            <v>7640</v>
          </cell>
          <cell r="F103">
            <v>7984</v>
          </cell>
        </row>
        <row r="110">
          <cell r="C110">
            <v>13570</v>
          </cell>
          <cell r="D110">
            <v>16890</v>
          </cell>
          <cell r="E110">
            <v>16890</v>
          </cell>
          <cell r="F110">
            <v>16890</v>
          </cell>
        </row>
        <row r="113">
          <cell r="C113">
            <v>4348230.5</v>
          </cell>
          <cell r="D113">
            <v>2349809</v>
          </cell>
          <cell r="E113">
            <v>2371654</v>
          </cell>
          <cell r="F113">
            <v>2394498</v>
          </cell>
        </row>
        <row r="139">
          <cell r="C139">
            <v>567217.89999999991</v>
          </cell>
          <cell r="D139">
            <v>208415</v>
          </cell>
          <cell r="E139">
            <v>210505</v>
          </cell>
          <cell r="F139">
            <v>212792</v>
          </cell>
        </row>
        <row r="140">
          <cell r="C140">
            <v>36841</v>
          </cell>
          <cell r="D140">
            <v>54832</v>
          </cell>
          <cell r="E140">
            <v>57301</v>
          </cell>
          <cell r="F140">
            <v>59879</v>
          </cell>
        </row>
        <row r="142">
          <cell r="C142">
            <v>36207</v>
          </cell>
          <cell r="D142">
            <v>54832</v>
          </cell>
          <cell r="E142">
            <v>57301</v>
          </cell>
          <cell r="F142">
            <v>59879</v>
          </cell>
        </row>
        <row r="160">
          <cell r="C160">
            <v>634</v>
          </cell>
          <cell r="D160">
            <v>0</v>
          </cell>
          <cell r="E160">
            <v>0</v>
          </cell>
          <cell r="F160">
            <v>0</v>
          </cell>
        </row>
        <row r="178">
          <cell r="C178">
            <v>530376.89999999991</v>
          </cell>
          <cell r="D178">
            <v>153583</v>
          </cell>
          <cell r="E178">
            <v>153204</v>
          </cell>
          <cell r="F178">
            <v>152913</v>
          </cell>
        </row>
        <row r="179">
          <cell r="C179">
            <v>184652</v>
          </cell>
          <cell r="D179">
            <v>153583</v>
          </cell>
          <cell r="E179">
            <v>153204</v>
          </cell>
          <cell r="F179">
            <v>152913</v>
          </cell>
        </row>
        <row r="196">
          <cell r="C196">
            <v>345724.89999999997</v>
          </cell>
        </row>
        <row r="197">
          <cell r="D197">
            <v>0</v>
          </cell>
          <cell r="E197">
            <v>0</v>
          </cell>
          <cell r="F197">
            <v>0</v>
          </cell>
        </row>
        <row r="198">
          <cell r="D198">
            <v>0</v>
          </cell>
          <cell r="E198">
            <v>0</v>
          </cell>
          <cell r="F198">
            <v>0</v>
          </cell>
        </row>
        <row r="199">
          <cell r="D199">
            <v>0</v>
          </cell>
          <cell r="E199">
            <v>0</v>
          </cell>
          <cell r="F199">
            <v>0</v>
          </cell>
        </row>
        <row r="200">
          <cell r="D200">
            <v>0</v>
          </cell>
          <cell r="E200">
            <v>0</v>
          </cell>
          <cell r="F200">
            <v>0</v>
          </cell>
        </row>
        <row r="201">
          <cell r="D201">
            <v>0</v>
          </cell>
          <cell r="E201">
            <v>0</v>
          </cell>
          <cell r="F201">
            <v>0</v>
          </cell>
        </row>
        <row r="202">
          <cell r="D202">
            <v>0</v>
          </cell>
          <cell r="E202">
            <v>0</v>
          </cell>
          <cell r="F202">
            <v>0</v>
          </cell>
        </row>
        <row r="203">
          <cell r="D203">
            <v>0</v>
          </cell>
          <cell r="E203">
            <v>0</v>
          </cell>
          <cell r="F203">
            <v>0</v>
          </cell>
        </row>
        <row r="204">
          <cell r="D204">
            <v>0</v>
          </cell>
          <cell r="E204">
            <v>0</v>
          </cell>
          <cell r="F204">
            <v>0</v>
          </cell>
        </row>
        <row r="205">
          <cell r="D205">
            <v>0</v>
          </cell>
          <cell r="E205">
            <v>0</v>
          </cell>
          <cell r="F205">
            <v>0</v>
          </cell>
        </row>
        <row r="206">
          <cell r="D206">
            <v>0</v>
          </cell>
          <cell r="E206">
            <v>0</v>
          </cell>
          <cell r="F206">
            <v>0</v>
          </cell>
        </row>
        <row r="207">
          <cell r="D207">
            <v>0</v>
          </cell>
          <cell r="E207">
            <v>0</v>
          </cell>
          <cell r="F207">
            <v>0</v>
          </cell>
        </row>
        <row r="208">
          <cell r="D208">
            <v>0</v>
          </cell>
          <cell r="E208">
            <v>0</v>
          </cell>
          <cell r="F208">
            <v>0</v>
          </cell>
        </row>
        <row r="209">
          <cell r="D209">
            <v>0</v>
          </cell>
          <cell r="E209">
            <v>0</v>
          </cell>
          <cell r="F209">
            <v>0</v>
          </cell>
        </row>
        <row r="210">
          <cell r="D210">
            <v>0</v>
          </cell>
          <cell r="E210">
            <v>0</v>
          </cell>
          <cell r="F210">
            <v>0</v>
          </cell>
        </row>
        <row r="211">
          <cell r="D211">
            <v>0</v>
          </cell>
          <cell r="E211">
            <v>0</v>
          </cell>
          <cell r="F211">
            <v>0</v>
          </cell>
        </row>
        <row r="212">
          <cell r="D212">
            <v>0</v>
          </cell>
          <cell r="E212">
            <v>0</v>
          </cell>
          <cell r="F212">
            <v>0</v>
          </cell>
        </row>
        <row r="216">
          <cell r="C216">
            <v>569166.79999999993</v>
          </cell>
          <cell r="D216">
            <v>208415</v>
          </cell>
          <cell r="E216">
            <v>210505</v>
          </cell>
          <cell r="F216">
            <v>212792</v>
          </cell>
        </row>
      </sheetData>
      <sheetData sheetId="14">
        <row r="55">
          <cell r="C55">
            <v>4960010.3</v>
          </cell>
          <cell r="D55">
            <v>3501885</v>
          </cell>
          <cell r="E55">
            <v>3544114</v>
          </cell>
          <cell r="F55">
            <v>3588455</v>
          </cell>
        </row>
        <row r="60">
          <cell r="C60">
            <v>480772.5</v>
          </cell>
          <cell r="D60">
            <v>426026</v>
          </cell>
          <cell r="E60">
            <v>445196</v>
          </cell>
          <cell r="F60">
            <v>465230</v>
          </cell>
        </row>
        <row r="62">
          <cell r="D62">
            <v>3127</v>
          </cell>
          <cell r="E62">
            <v>3268</v>
          </cell>
          <cell r="F62">
            <v>3415</v>
          </cell>
        </row>
        <row r="65">
          <cell r="D65">
            <v>0</v>
          </cell>
          <cell r="E65">
            <v>0</v>
          </cell>
          <cell r="F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</row>
        <row r="68">
          <cell r="D68">
            <v>0</v>
          </cell>
          <cell r="E68">
            <v>0</v>
          </cell>
          <cell r="F68">
            <v>0</v>
          </cell>
        </row>
        <row r="71">
          <cell r="C71">
            <v>5103386.3</v>
          </cell>
          <cell r="D71">
            <v>3501885</v>
          </cell>
          <cell r="E71">
            <v>3544114</v>
          </cell>
          <cell r="F71">
            <v>3588455</v>
          </cell>
        </row>
        <row r="97">
          <cell r="C97">
            <v>4098950</v>
          </cell>
          <cell r="D97">
            <v>3253092</v>
          </cell>
          <cell r="E97">
            <v>3290974</v>
          </cell>
          <cell r="F97">
            <v>3330741</v>
          </cell>
        </row>
        <row r="99">
          <cell r="C99">
            <v>439818.5</v>
          </cell>
          <cell r="D99">
            <v>397754</v>
          </cell>
          <cell r="E99">
            <v>415651</v>
          </cell>
          <cell r="F99">
            <v>434356</v>
          </cell>
        </row>
        <row r="103">
          <cell r="C103">
            <v>7860</v>
          </cell>
          <cell r="D103">
            <v>8831</v>
          </cell>
          <cell r="E103">
            <v>9228</v>
          </cell>
          <cell r="F103">
            <v>9644</v>
          </cell>
        </row>
        <row r="109">
          <cell r="C109">
            <v>26956</v>
          </cell>
          <cell r="D109">
            <v>26956</v>
          </cell>
          <cell r="E109">
            <v>26956</v>
          </cell>
          <cell r="F109">
            <v>26956</v>
          </cell>
        </row>
        <row r="112">
          <cell r="C112">
            <v>4226915.4000000004</v>
          </cell>
          <cell r="D112">
            <v>3253092</v>
          </cell>
          <cell r="E112">
            <v>3290974</v>
          </cell>
          <cell r="F112">
            <v>3330741</v>
          </cell>
        </row>
        <row r="138">
          <cell r="C138">
            <v>861060.29999999993</v>
          </cell>
          <cell r="D138">
            <v>248793</v>
          </cell>
          <cell r="E138">
            <v>253140</v>
          </cell>
          <cell r="F138">
            <v>257714</v>
          </cell>
        </row>
        <row r="139">
          <cell r="C139">
            <v>53825</v>
          </cell>
          <cell r="D139">
            <v>41290</v>
          </cell>
          <cell r="E139">
            <v>43150</v>
          </cell>
          <cell r="F139">
            <v>45091</v>
          </cell>
        </row>
        <row r="141">
          <cell r="C141">
            <v>52814</v>
          </cell>
          <cell r="D141">
            <v>40230</v>
          </cell>
          <cell r="E141">
            <v>42041</v>
          </cell>
          <cell r="F141">
            <v>43933</v>
          </cell>
        </row>
        <row r="154">
          <cell r="C154">
            <v>1011</v>
          </cell>
          <cell r="D154">
            <v>1060</v>
          </cell>
          <cell r="E154">
            <v>1109</v>
          </cell>
          <cell r="F154">
            <v>1158</v>
          </cell>
        </row>
        <row r="167">
          <cell r="C167">
            <v>807235.29999999993</v>
          </cell>
          <cell r="D167">
            <v>207503</v>
          </cell>
          <cell r="E167">
            <v>209990</v>
          </cell>
          <cell r="F167">
            <v>212623</v>
          </cell>
        </row>
        <row r="168">
          <cell r="C168">
            <v>263980</v>
          </cell>
          <cell r="D168">
            <v>207503</v>
          </cell>
          <cell r="E168">
            <v>209990</v>
          </cell>
          <cell r="F168">
            <v>212623</v>
          </cell>
        </row>
        <row r="180">
          <cell r="C180">
            <v>543255.29999999993</v>
          </cell>
        </row>
        <row r="181">
          <cell r="D181">
            <v>0</v>
          </cell>
          <cell r="E181">
            <v>0</v>
          </cell>
          <cell r="F181">
            <v>0</v>
          </cell>
        </row>
        <row r="182">
          <cell r="D182">
            <v>0</v>
          </cell>
          <cell r="E182">
            <v>0</v>
          </cell>
          <cell r="F182">
            <v>0</v>
          </cell>
        </row>
        <row r="183">
          <cell r="D183">
            <v>0</v>
          </cell>
          <cell r="E183">
            <v>0</v>
          </cell>
          <cell r="F183">
            <v>0</v>
          </cell>
        </row>
        <row r="184">
          <cell r="D184">
            <v>0</v>
          </cell>
          <cell r="E184">
            <v>0</v>
          </cell>
          <cell r="F184">
            <v>0</v>
          </cell>
        </row>
        <row r="185">
          <cell r="D185">
            <v>0</v>
          </cell>
          <cell r="E185">
            <v>0</v>
          </cell>
          <cell r="F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</row>
        <row r="190">
          <cell r="D190">
            <v>0</v>
          </cell>
          <cell r="E190">
            <v>0</v>
          </cell>
          <cell r="F190">
            <v>0</v>
          </cell>
        </row>
        <row r="191">
          <cell r="D191">
            <v>0</v>
          </cell>
          <cell r="E191">
            <v>0</v>
          </cell>
          <cell r="F191">
            <v>0</v>
          </cell>
        </row>
        <row r="195">
          <cell r="C195">
            <v>876721.29999999993</v>
          </cell>
          <cell r="D195">
            <v>248793</v>
          </cell>
          <cell r="E195">
            <v>253140</v>
          </cell>
          <cell r="F195">
            <v>257714</v>
          </cell>
        </row>
      </sheetData>
      <sheetData sheetId="15">
        <row r="55">
          <cell r="C55">
            <v>6184659.2000000002</v>
          </cell>
          <cell r="D55">
            <v>3436932</v>
          </cell>
          <cell r="E55">
            <v>3469789</v>
          </cell>
          <cell r="F55">
            <v>3504283</v>
          </cell>
        </row>
        <row r="60">
          <cell r="C60">
            <v>478627</v>
          </cell>
          <cell r="D60">
            <v>420291</v>
          </cell>
          <cell r="E60">
            <v>439203</v>
          </cell>
          <cell r="F60">
            <v>458968</v>
          </cell>
        </row>
        <row r="62">
          <cell r="D62">
            <v>5500</v>
          </cell>
          <cell r="E62">
            <v>5748</v>
          </cell>
          <cell r="F62">
            <v>6006</v>
          </cell>
        </row>
        <row r="65">
          <cell r="D65">
            <v>0</v>
          </cell>
          <cell r="E65">
            <v>0</v>
          </cell>
          <cell r="F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</row>
        <row r="68">
          <cell r="D68">
            <v>0</v>
          </cell>
          <cell r="E68">
            <v>0</v>
          </cell>
          <cell r="F68">
            <v>0</v>
          </cell>
        </row>
        <row r="71">
          <cell r="C71">
            <v>6271332</v>
          </cell>
          <cell r="D71">
            <v>3436932</v>
          </cell>
          <cell r="E71">
            <v>3469789</v>
          </cell>
          <cell r="F71">
            <v>3504283</v>
          </cell>
        </row>
        <row r="97">
          <cell r="C97">
            <v>5225823.8000000007</v>
          </cell>
          <cell r="D97">
            <v>3253417</v>
          </cell>
          <cell r="E97">
            <v>3284135</v>
          </cell>
          <cell r="F97">
            <v>3316384</v>
          </cell>
        </row>
        <row r="99">
          <cell r="C99">
            <v>434738</v>
          </cell>
          <cell r="D99">
            <v>371464</v>
          </cell>
          <cell r="E99">
            <v>388179</v>
          </cell>
          <cell r="F99">
            <v>405647</v>
          </cell>
        </row>
        <row r="103">
          <cell r="C103">
            <v>4480</v>
          </cell>
          <cell r="D103">
            <v>4619</v>
          </cell>
          <cell r="E103">
            <v>4827</v>
          </cell>
          <cell r="F103">
            <v>5044</v>
          </cell>
        </row>
        <row r="110">
          <cell r="C110">
            <v>6720</v>
          </cell>
          <cell r="D110">
            <v>6719</v>
          </cell>
          <cell r="E110">
            <v>6719</v>
          </cell>
          <cell r="F110">
            <v>6719</v>
          </cell>
        </row>
        <row r="113">
          <cell r="C113">
            <v>5299628.5999999996</v>
          </cell>
          <cell r="D113">
            <v>3253417</v>
          </cell>
          <cell r="E113">
            <v>3284135</v>
          </cell>
          <cell r="F113">
            <v>3316384</v>
          </cell>
        </row>
        <row r="139">
          <cell r="C139">
            <v>958835.4</v>
          </cell>
          <cell r="D139">
            <v>183515</v>
          </cell>
          <cell r="E139">
            <v>185654</v>
          </cell>
          <cell r="F139">
            <v>187899</v>
          </cell>
        </row>
        <row r="140">
          <cell r="C140">
            <v>64369</v>
          </cell>
          <cell r="D140">
            <v>58946</v>
          </cell>
          <cell r="E140">
            <v>61599</v>
          </cell>
          <cell r="F140">
            <v>64371</v>
          </cell>
        </row>
        <row r="142">
          <cell r="C142">
            <v>64369</v>
          </cell>
          <cell r="D142">
            <v>58946</v>
          </cell>
          <cell r="E142">
            <v>61599</v>
          </cell>
          <cell r="F142">
            <v>64371</v>
          </cell>
        </row>
        <row r="155"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60">
          <cell r="C160">
            <v>894466.4</v>
          </cell>
          <cell r="D160">
            <v>124569</v>
          </cell>
          <cell r="E160">
            <v>124055</v>
          </cell>
          <cell r="F160">
            <v>123528</v>
          </cell>
        </row>
        <row r="161">
          <cell r="C161">
            <v>109545</v>
          </cell>
          <cell r="D161">
            <v>124569</v>
          </cell>
          <cell r="E161">
            <v>124055</v>
          </cell>
          <cell r="F161">
            <v>123528</v>
          </cell>
        </row>
        <row r="173">
          <cell r="C173">
            <v>784921.4</v>
          </cell>
        </row>
        <row r="174">
          <cell r="D174">
            <v>0</v>
          </cell>
          <cell r="E174">
            <v>0</v>
          </cell>
          <cell r="F174">
            <v>0</v>
          </cell>
        </row>
        <row r="175">
          <cell r="D175">
            <v>0</v>
          </cell>
          <cell r="E175">
            <v>0</v>
          </cell>
          <cell r="F175">
            <v>0</v>
          </cell>
        </row>
        <row r="176">
          <cell r="D176">
            <v>0</v>
          </cell>
          <cell r="E176">
            <v>0</v>
          </cell>
          <cell r="F176">
            <v>0</v>
          </cell>
        </row>
        <row r="177">
          <cell r="D177">
            <v>0</v>
          </cell>
          <cell r="E177">
            <v>0</v>
          </cell>
          <cell r="F177">
            <v>0</v>
          </cell>
        </row>
        <row r="178">
          <cell r="D178">
            <v>0</v>
          </cell>
          <cell r="E178">
            <v>0</v>
          </cell>
          <cell r="F178">
            <v>0</v>
          </cell>
        </row>
        <row r="179">
          <cell r="D179">
            <v>0</v>
          </cell>
          <cell r="E179">
            <v>0</v>
          </cell>
          <cell r="F179">
            <v>0</v>
          </cell>
        </row>
        <row r="180">
          <cell r="D180">
            <v>0</v>
          </cell>
          <cell r="E180">
            <v>0</v>
          </cell>
          <cell r="F180">
            <v>0</v>
          </cell>
        </row>
        <row r="181">
          <cell r="D181">
            <v>0</v>
          </cell>
          <cell r="E181">
            <v>0</v>
          </cell>
          <cell r="F181">
            <v>0</v>
          </cell>
        </row>
        <row r="182">
          <cell r="D182">
            <v>0</v>
          </cell>
          <cell r="E182">
            <v>0</v>
          </cell>
          <cell r="F182">
            <v>0</v>
          </cell>
        </row>
        <row r="183">
          <cell r="D183">
            <v>0</v>
          </cell>
          <cell r="E183">
            <v>0</v>
          </cell>
          <cell r="F183">
            <v>0</v>
          </cell>
        </row>
        <row r="184">
          <cell r="D184">
            <v>0</v>
          </cell>
          <cell r="E184">
            <v>0</v>
          </cell>
          <cell r="F184">
            <v>0</v>
          </cell>
        </row>
        <row r="188">
          <cell r="C188">
            <v>972500.6</v>
          </cell>
          <cell r="D188">
            <v>183515</v>
          </cell>
          <cell r="E188">
            <v>185654</v>
          </cell>
          <cell r="F188">
            <v>187899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97"/>
  <sheetViews>
    <sheetView showZeros="0" tabSelected="1" view="pageLayout" topLeftCell="A2250" zoomScaleNormal="100" zoomScaleSheetLayoutView="90" workbookViewId="0">
      <selection activeCell="B52" sqref="B52"/>
    </sheetView>
  </sheetViews>
  <sheetFormatPr defaultRowHeight="15.75" x14ac:dyDescent="0.25"/>
  <cols>
    <col min="1" max="1" width="5.140625" style="4" customWidth="1"/>
    <col min="2" max="2" width="42.5703125" style="5" customWidth="1"/>
    <col min="3" max="3" width="15.42578125" style="5" bestFit="1" customWidth="1"/>
    <col min="4" max="4" width="13.7109375" style="5" customWidth="1"/>
    <col min="5" max="5" width="12.7109375" style="5" customWidth="1"/>
    <col min="6" max="6" width="12.85546875" style="5" customWidth="1"/>
    <col min="7" max="7" width="15.28515625" style="5" customWidth="1"/>
    <col min="8" max="8" width="14.5703125" style="5" customWidth="1"/>
    <col min="9" max="9" width="12.7109375" style="5" customWidth="1"/>
    <col min="10" max="10" width="14.140625" style="5" customWidth="1"/>
    <col min="11" max="16384" width="9.140625" style="5"/>
  </cols>
  <sheetData>
    <row r="1" spans="1:8" s="19" customFormat="1" x14ac:dyDescent="0.25">
      <c r="A1" s="77" t="s">
        <v>273</v>
      </c>
      <c r="F1" s="42" t="s">
        <v>27</v>
      </c>
    </row>
    <row r="2" spans="1:8" s="19" customFormat="1" x14ac:dyDescent="0.25">
      <c r="A2" s="41"/>
      <c r="F2" s="42"/>
    </row>
    <row r="3" spans="1:8" s="19" customFormat="1" ht="24" customHeight="1" x14ac:dyDescent="0.25">
      <c r="A3" s="166" t="s">
        <v>268</v>
      </c>
      <c r="B3" s="166"/>
      <c r="C3" s="166"/>
      <c r="D3" s="166"/>
      <c r="E3" s="166"/>
      <c r="F3" s="166"/>
    </row>
    <row r="4" spans="1:8" s="19" customFormat="1" ht="20.25" customHeight="1" x14ac:dyDescent="0.25">
      <c r="A4" s="166" t="s">
        <v>111</v>
      </c>
      <c r="B4" s="166"/>
      <c r="C4" s="166"/>
      <c r="D4" s="166"/>
      <c r="E4" s="166"/>
      <c r="F4" s="166"/>
    </row>
    <row r="5" spans="1:8" s="120" customFormat="1" ht="16.5" customHeight="1" x14ac:dyDescent="0.25">
      <c r="A5" s="117"/>
      <c r="B5" s="118">
        <f>C29-C5</f>
        <v>30887999.99999994</v>
      </c>
      <c r="C5" s="118">
        <v>375220105.10000002</v>
      </c>
      <c r="D5" s="119">
        <f>189087250+11110371</f>
        <v>200197621</v>
      </c>
      <c r="E5" s="119">
        <f>192600230+2191856</f>
        <v>194792086</v>
      </c>
      <c r="F5" s="119">
        <f>194769215+2191856</f>
        <v>196961071</v>
      </c>
      <c r="G5" s="115"/>
    </row>
    <row r="6" spans="1:8" s="64" customFormat="1" ht="15" x14ac:dyDescent="0.25">
      <c r="A6" s="65"/>
      <c r="B6" s="120" t="s">
        <v>270</v>
      </c>
      <c r="C6" s="118">
        <v>11173049.800000001</v>
      </c>
      <c r="D6" s="119">
        <f>D11-D5</f>
        <v>0</v>
      </c>
      <c r="E6" s="119">
        <f t="shared" ref="E6" si="0">E11-E5</f>
        <v>0</v>
      </c>
      <c r="F6" s="159" t="s">
        <v>275</v>
      </c>
    </row>
    <row r="7" spans="1:8" s="19" customFormat="1" x14ac:dyDescent="0.25">
      <c r="A7" s="167"/>
      <c r="B7" s="167" t="s">
        <v>17</v>
      </c>
      <c r="C7" s="88" t="s">
        <v>18</v>
      </c>
      <c r="D7" s="78" t="s">
        <v>110</v>
      </c>
      <c r="E7" s="78" t="s">
        <v>264</v>
      </c>
      <c r="F7" s="13" t="s">
        <v>269</v>
      </c>
    </row>
    <row r="8" spans="1:8" s="19" customFormat="1" x14ac:dyDescent="0.25">
      <c r="A8" s="167"/>
      <c r="B8" s="167"/>
      <c r="C8" s="13" t="s">
        <v>19</v>
      </c>
      <c r="D8" s="167" t="s">
        <v>20</v>
      </c>
      <c r="E8" s="167"/>
      <c r="F8" s="167"/>
    </row>
    <row r="9" spans="1:8" s="19" customFormat="1" x14ac:dyDescent="0.25">
      <c r="A9" s="73"/>
      <c r="B9" s="73"/>
      <c r="C9" s="73"/>
      <c r="D9" s="73"/>
      <c r="E9" s="73"/>
      <c r="F9" s="73"/>
    </row>
    <row r="10" spans="1:8" s="19" customFormat="1" ht="15.75" customHeight="1" x14ac:dyDescent="0.25">
      <c r="A10" s="163" t="s">
        <v>26</v>
      </c>
      <c r="B10" s="163"/>
      <c r="C10" s="163"/>
      <c r="D10" s="163"/>
      <c r="E10" s="163"/>
      <c r="F10" s="163"/>
    </row>
    <row r="11" spans="1:8" s="16" customFormat="1" x14ac:dyDescent="0.25">
      <c r="A11" s="101"/>
      <c r="B11" s="66" t="s">
        <v>0</v>
      </c>
      <c r="C11" s="76">
        <f>C13+C19+C24+C25+C26+C27+C23</f>
        <v>394935055.30000001</v>
      </c>
      <c r="D11" s="67">
        <f>D13+D19+D24+D25+D27</f>
        <v>200197621</v>
      </c>
      <c r="E11" s="67">
        <f t="shared" ref="E11:F11" si="1">E13+E19+E24+E25+E27</f>
        <v>194792086</v>
      </c>
      <c r="F11" s="67">
        <f t="shared" si="1"/>
        <v>196961071</v>
      </c>
      <c r="G11" s="104"/>
      <c r="H11" s="104"/>
    </row>
    <row r="12" spans="1:8" s="19" customFormat="1" x14ac:dyDescent="0.25">
      <c r="A12" s="17">
        <v>2</v>
      </c>
      <c r="B12" s="45" t="s">
        <v>1</v>
      </c>
      <c r="C12" s="46">
        <v>23.3</v>
      </c>
      <c r="D12" s="105">
        <v>10.9</v>
      </c>
      <c r="E12" s="105">
        <v>9.9</v>
      </c>
      <c r="F12" s="105">
        <v>9.3000000000000007</v>
      </c>
    </row>
    <row r="13" spans="1:8" s="16" customFormat="1" x14ac:dyDescent="0.25">
      <c r="A13" s="102">
        <v>3</v>
      </c>
      <c r="B13" s="14" t="s">
        <v>2</v>
      </c>
      <c r="C13" s="82">
        <f>SUM(C16:C18)</f>
        <v>65016991.599999994</v>
      </c>
      <c r="D13" s="15">
        <f t="shared" ref="D13:F13" si="2">SUM(D16:D18)</f>
        <v>47257788</v>
      </c>
      <c r="E13" s="15">
        <f t="shared" si="2"/>
        <v>49384388</v>
      </c>
      <c r="F13" s="15">
        <f t="shared" si="2"/>
        <v>51606686</v>
      </c>
    </row>
    <row r="14" spans="1:8" s="19" customFormat="1" x14ac:dyDescent="0.25">
      <c r="A14" s="17">
        <v>4</v>
      </c>
      <c r="B14" s="45" t="s">
        <v>1</v>
      </c>
      <c r="C14" s="18">
        <v>3.8</v>
      </c>
      <c r="D14" s="157">
        <v>2.6</v>
      </c>
      <c r="E14" s="157">
        <v>2.5</v>
      </c>
      <c r="F14" s="157">
        <v>2.4</v>
      </c>
    </row>
    <row r="15" spans="1:8" s="19" customFormat="1" x14ac:dyDescent="0.25">
      <c r="A15" s="17">
        <v>5</v>
      </c>
      <c r="B15" s="45" t="s">
        <v>3</v>
      </c>
      <c r="C15" s="46"/>
      <c r="D15" s="47">
        <f>D13/C13*100</f>
        <v>72.685288625381446</v>
      </c>
      <c r="E15" s="47">
        <f t="shared" ref="E15:F15" si="3">E13/D13*100</f>
        <v>104.49999902661547</v>
      </c>
      <c r="F15" s="47">
        <f t="shared" si="3"/>
        <v>104.50000109346298</v>
      </c>
    </row>
    <row r="16" spans="1:8" s="19" customFormat="1" x14ac:dyDescent="0.25">
      <c r="A16" s="17">
        <v>6</v>
      </c>
      <c r="B16" s="12" t="s">
        <v>4</v>
      </c>
      <c r="C16" s="106">
        <f>C48+C90</f>
        <v>54424159.399999999</v>
      </c>
      <c r="D16" s="18">
        <f>D48+D90</f>
        <v>46073939</v>
      </c>
      <c r="E16" s="18">
        <f>E48+E90</f>
        <v>48147261</v>
      </c>
      <c r="F16" s="18">
        <f>F48+F90</f>
        <v>50313893</v>
      </c>
    </row>
    <row r="17" spans="1:10" s="19" customFormat="1" x14ac:dyDescent="0.25">
      <c r="A17" s="17">
        <v>7</v>
      </c>
      <c r="B17" s="12" t="s">
        <v>5</v>
      </c>
      <c r="C17" s="83">
        <f>C49+C106-351746.9-14.6</f>
        <v>1767517.4</v>
      </c>
      <c r="D17" s="18">
        <f>D49+D106</f>
        <v>709431</v>
      </c>
      <c r="E17" s="18">
        <f>E49+E106</f>
        <v>741359</v>
      </c>
      <c r="F17" s="18">
        <f>F49+F106</f>
        <v>774718</v>
      </c>
      <c r="G17" s="104"/>
      <c r="H17" s="52"/>
    </row>
    <row r="18" spans="1:10" s="19" customFormat="1" ht="30.75" customHeight="1" x14ac:dyDescent="0.25">
      <c r="A18" s="17">
        <v>8</v>
      </c>
      <c r="B18" s="12" t="s">
        <v>6</v>
      </c>
      <c r="C18" s="106">
        <f>C50+C341</f>
        <v>8825314.8000000007</v>
      </c>
      <c r="D18" s="18">
        <f>D50+D341</f>
        <v>474418</v>
      </c>
      <c r="E18" s="18">
        <f>E50+E341</f>
        <v>495768</v>
      </c>
      <c r="F18" s="18">
        <f>F50+F341</f>
        <v>518075</v>
      </c>
    </row>
    <row r="19" spans="1:10" s="16" customFormat="1" x14ac:dyDescent="0.25">
      <c r="A19" s="102">
        <v>9</v>
      </c>
      <c r="B19" s="14" t="s">
        <v>7</v>
      </c>
      <c r="C19" s="107">
        <f>SUM(C20:C22)</f>
        <v>274484763</v>
      </c>
      <c r="D19" s="15">
        <f t="shared" ref="D19:F19" si="4">SUM(D20:D22)</f>
        <v>141829462</v>
      </c>
      <c r="E19" s="15">
        <f t="shared" si="4"/>
        <v>143215842</v>
      </c>
      <c r="F19" s="15">
        <f t="shared" si="4"/>
        <v>143162529</v>
      </c>
      <c r="G19" s="104"/>
      <c r="H19" s="104"/>
    </row>
    <row r="20" spans="1:10" s="19" customFormat="1" x14ac:dyDescent="0.25">
      <c r="A20" s="17">
        <v>10</v>
      </c>
      <c r="B20" s="12" t="s">
        <v>8</v>
      </c>
      <c r="C20" s="108">
        <f>C52+C154</f>
        <v>141543628</v>
      </c>
      <c r="D20" s="18">
        <f>D52+D154</f>
        <v>141829462</v>
      </c>
      <c r="E20" s="18">
        <f>E52+E154</f>
        <v>143215842</v>
      </c>
      <c r="F20" s="18">
        <f>F52+F154</f>
        <v>143162529</v>
      </c>
    </row>
    <row r="21" spans="1:10" s="19" customFormat="1" x14ac:dyDescent="0.25">
      <c r="A21" s="17">
        <v>11</v>
      </c>
      <c r="B21" s="12" t="s">
        <v>9</v>
      </c>
      <c r="C21" s="108">
        <f>C53+C170-14317807.4</f>
        <v>84579291</v>
      </c>
      <c r="D21" s="18">
        <f>D53+D170</f>
        <v>0</v>
      </c>
      <c r="E21" s="18">
        <f>E53+E170</f>
        <v>0</v>
      </c>
      <c r="F21" s="18">
        <f>F53+F170</f>
        <v>0</v>
      </c>
      <c r="G21" s="43"/>
      <c r="H21" s="104"/>
    </row>
    <row r="22" spans="1:10" s="19" customFormat="1" x14ac:dyDescent="0.25">
      <c r="A22" s="17">
        <v>12</v>
      </c>
      <c r="B22" s="12" t="s">
        <v>10</v>
      </c>
      <c r="C22" s="108">
        <f>C54+C186-4269094.9</f>
        <v>48361844.000000007</v>
      </c>
      <c r="D22" s="18">
        <f>D54+D186</f>
        <v>0</v>
      </c>
      <c r="E22" s="18">
        <f>E54+E186</f>
        <v>0</v>
      </c>
      <c r="F22" s="18">
        <f>F54+F186</f>
        <v>0</v>
      </c>
      <c r="G22" s="43"/>
      <c r="H22" s="104"/>
    </row>
    <row r="23" spans="1:10" s="19" customFormat="1" x14ac:dyDescent="0.25">
      <c r="A23" s="17"/>
      <c r="B23" s="12" t="s">
        <v>276</v>
      </c>
      <c r="C23" s="108">
        <v>30888000</v>
      </c>
      <c r="D23" s="18"/>
      <c r="E23" s="18"/>
      <c r="F23" s="18"/>
      <c r="G23" s="43"/>
      <c r="H23" s="104"/>
    </row>
    <row r="24" spans="1:10" s="16" customFormat="1" x14ac:dyDescent="0.25">
      <c r="A24" s="102">
        <v>13</v>
      </c>
      <c r="B24" s="14" t="s">
        <v>11</v>
      </c>
      <c r="C24" s="84">
        <f>C202+2252219.5+4002+212220</f>
        <v>2904654.5</v>
      </c>
      <c r="D24" s="15">
        <f t="shared" ref="D24:F24" si="5">D202+D55</f>
        <v>11110371</v>
      </c>
      <c r="E24" s="15">
        <f t="shared" si="5"/>
        <v>2191856</v>
      </c>
      <c r="F24" s="15">
        <f t="shared" si="5"/>
        <v>2191856</v>
      </c>
      <c r="G24" s="19"/>
    </row>
    <row r="25" spans="1:10" s="16" customFormat="1" ht="31.5" x14ac:dyDescent="0.25">
      <c r="A25" s="102">
        <v>14</v>
      </c>
      <c r="B25" s="14" t="s">
        <v>12</v>
      </c>
      <c r="C25" s="84">
        <f>C56+C218</f>
        <v>0</v>
      </c>
      <c r="D25" s="15">
        <f>D56+D218</f>
        <v>0</v>
      </c>
      <c r="E25" s="15">
        <f>E56+E218</f>
        <v>0</v>
      </c>
      <c r="F25" s="15">
        <f>F56+F218</f>
        <v>0</v>
      </c>
      <c r="G25" s="19"/>
      <c r="H25" s="19"/>
      <c r="I25" s="19"/>
      <c r="J25" s="19"/>
    </row>
    <row r="26" spans="1:10" s="92" customFormat="1" x14ac:dyDescent="0.25">
      <c r="A26" s="90"/>
      <c r="B26" s="109" t="s">
        <v>272</v>
      </c>
      <c r="C26" s="110">
        <v>3104359.2</v>
      </c>
      <c r="D26" s="91"/>
      <c r="E26" s="91"/>
      <c r="F26" s="91"/>
      <c r="G26" s="19"/>
      <c r="H26" s="19"/>
      <c r="I26" s="19"/>
      <c r="J26" s="19"/>
    </row>
    <row r="27" spans="1:10" s="16" customFormat="1" x14ac:dyDescent="0.25">
      <c r="A27" s="102"/>
      <c r="B27" s="11" t="s">
        <v>107</v>
      </c>
      <c r="C27" s="15">
        <f>1657642+12000000+3878645+1000000</f>
        <v>18536287</v>
      </c>
      <c r="D27" s="15">
        <f>D57+D234</f>
        <v>0</v>
      </c>
      <c r="E27" s="15">
        <f>E57+E234</f>
        <v>0</v>
      </c>
      <c r="F27" s="15">
        <f>F57+F234</f>
        <v>0</v>
      </c>
      <c r="G27" s="19"/>
      <c r="H27" s="19"/>
      <c r="I27" s="19"/>
      <c r="J27" s="19"/>
    </row>
    <row r="28" spans="1:10" s="116" customFormat="1" x14ac:dyDescent="0.25">
      <c r="A28" s="111"/>
      <c r="B28" s="112"/>
      <c r="C28" s="113">
        <f>C5</f>
        <v>375220105.10000002</v>
      </c>
      <c r="D28" s="114">
        <f>D5</f>
        <v>200197621</v>
      </c>
      <c r="E28" s="114">
        <f t="shared" ref="E28:F28" si="6">E5</f>
        <v>194792086</v>
      </c>
      <c r="F28" s="114">
        <f t="shared" si="6"/>
        <v>196961071</v>
      </c>
      <c r="G28" s="115"/>
    </row>
    <row r="29" spans="1:10" s="7" customFormat="1" x14ac:dyDescent="0.25">
      <c r="A29" s="68">
        <v>15</v>
      </c>
      <c r="B29" s="69" t="s">
        <v>13</v>
      </c>
      <c r="C29" s="70">
        <f>C61+C251-C59-4844340.3+30888000</f>
        <v>406108105.09999996</v>
      </c>
      <c r="D29" s="71">
        <f>D61+D251-D59</f>
        <v>200197621</v>
      </c>
      <c r="E29" s="71">
        <f t="shared" ref="E29:F29" si="7">E61+E251-E59</f>
        <v>194792086</v>
      </c>
      <c r="F29" s="71">
        <f t="shared" si="7"/>
        <v>196961071</v>
      </c>
      <c r="G29" s="5"/>
      <c r="H29" s="98"/>
      <c r="I29" s="99"/>
      <c r="J29" s="5"/>
    </row>
    <row r="30" spans="1:10" s="81" customFormat="1" x14ac:dyDescent="0.25">
      <c r="A30" s="79"/>
      <c r="B30" s="80"/>
      <c r="C30" s="113">
        <f>C29-C28</f>
        <v>30887999.99999994</v>
      </c>
      <c r="D30" s="63">
        <f t="shared" ref="D30:F30" si="8">D29-D28</f>
        <v>0</v>
      </c>
      <c r="E30" s="63">
        <f t="shared" si="8"/>
        <v>0</v>
      </c>
      <c r="F30" s="63">
        <f t="shared" si="8"/>
        <v>0</v>
      </c>
      <c r="G30" s="5"/>
      <c r="H30" s="5"/>
      <c r="I30" s="99"/>
      <c r="J30" s="7"/>
    </row>
    <row r="31" spans="1:10" s="19" customFormat="1" x14ac:dyDescent="0.25">
      <c r="A31" s="17"/>
      <c r="B31" s="12" t="s">
        <v>113</v>
      </c>
      <c r="C31" s="34">
        <v>1897417.9</v>
      </c>
      <c r="D31" s="22">
        <v>7985</v>
      </c>
      <c r="E31" s="22">
        <v>2237</v>
      </c>
      <c r="F31" s="22">
        <v>3095</v>
      </c>
      <c r="I31" s="155"/>
      <c r="J31" s="16"/>
    </row>
    <row r="32" spans="1:10" s="19" customFormat="1" x14ac:dyDescent="0.25">
      <c r="A32" s="17"/>
      <c r="B32" s="12" t="s">
        <v>114</v>
      </c>
      <c r="C32" s="34">
        <v>6100930.5</v>
      </c>
      <c r="D32" s="22">
        <v>569958</v>
      </c>
      <c r="E32" s="22">
        <v>668958</v>
      </c>
      <c r="F32" s="22">
        <v>668958</v>
      </c>
    </row>
    <row r="33" spans="1:9" s="19" customFormat="1" ht="15.75" hidden="1" customHeight="1" x14ac:dyDescent="0.25">
      <c r="A33" s="17"/>
      <c r="B33" s="12" t="s">
        <v>116</v>
      </c>
      <c r="C33" s="22"/>
      <c r="D33" s="22"/>
      <c r="E33" s="22"/>
      <c r="F33" s="22"/>
    </row>
    <row r="34" spans="1:9" s="19" customFormat="1" x14ac:dyDescent="0.25">
      <c r="A34" s="17"/>
      <c r="B34" s="12" t="s">
        <v>117</v>
      </c>
      <c r="C34" s="34">
        <v>634575.80000000005</v>
      </c>
      <c r="D34" s="22"/>
      <c r="E34" s="22"/>
      <c r="F34" s="22"/>
    </row>
    <row r="35" spans="1:9" s="19" customFormat="1" x14ac:dyDescent="0.25">
      <c r="A35" s="17"/>
      <c r="B35" s="12" t="s">
        <v>115</v>
      </c>
      <c r="C35" s="22"/>
      <c r="D35" s="22">
        <v>40721896</v>
      </c>
      <c r="E35" s="22">
        <v>34323969</v>
      </c>
      <c r="F35" s="22">
        <v>33327892</v>
      </c>
    </row>
    <row r="36" spans="1:9" x14ac:dyDescent="0.25">
      <c r="A36" s="57">
        <v>16</v>
      </c>
      <c r="B36" s="58" t="s">
        <v>14</v>
      </c>
      <c r="C36" s="46">
        <v>24</v>
      </c>
      <c r="D36" s="46">
        <v>10.9</v>
      </c>
      <c r="E36" s="46">
        <v>9.9</v>
      </c>
      <c r="F36" s="46">
        <v>9.3000000000000007</v>
      </c>
      <c r="H36" s="2"/>
      <c r="I36" s="3"/>
    </row>
    <row r="37" spans="1:9" x14ac:dyDescent="0.25">
      <c r="A37" s="57">
        <v>17</v>
      </c>
      <c r="B37" s="58" t="s">
        <v>15</v>
      </c>
      <c r="C37" s="59"/>
      <c r="D37" s="60">
        <f>D29/C29*100</f>
        <v>49.296632715740401</v>
      </c>
      <c r="E37" s="60">
        <f t="shared" ref="E37:F37" si="9">E29/D29*100</f>
        <v>97.299900481834399</v>
      </c>
      <c r="F37" s="60">
        <f t="shared" si="9"/>
        <v>101.11348722863411</v>
      </c>
      <c r="H37" s="2"/>
      <c r="I37" s="3"/>
    </row>
    <row r="38" spans="1:9" s="7" customFormat="1" x14ac:dyDescent="0.25">
      <c r="A38" s="54">
        <v>18</v>
      </c>
      <c r="B38" s="55" t="s">
        <v>16</v>
      </c>
      <c r="C38" s="56">
        <f>C29-C11</f>
        <v>11173049.799999952</v>
      </c>
      <c r="D38" s="56">
        <f t="shared" ref="D38:F38" si="10">D29-D11</f>
        <v>0</v>
      </c>
      <c r="E38" s="56">
        <f t="shared" si="10"/>
        <v>0</v>
      </c>
      <c r="F38" s="56">
        <f t="shared" si="10"/>
        <v>0</v>
      </c>
      <c r="G38" s="6"/>
      <c r="H38" s="2"/>
      <c r="I38" s="3"/>
    </row>
    <row r="39" spans="1:9" x14ac:dyDescent="0.25">
      <c r="A39" s="57">
        <v>19</v>
      </c>
      <c r="B39" s="58" t="s">
        <v>14</v>
      </c>
      <c r="C39" s="59">
        <v>0.7</v>
      </c>
      <c r="D39" s="59"/>
      <c r="E39" s="59"/>
      <c r="F39" s="8"/>
    </row>
    <row r="40" spans="1:9" x14ac:dyDescent="0.25">
      <c r="A40" s="57">
        <v>20</v>
      </c>
      <c r="B40" s="58" t="s">
        <v>3</v>
      </c>
      <c r="C40" s="59"/>
      <c r="D40" s="59"/>
      <c r="E40" s="59"/>
      <c r="F40" s="8"/>
    </row>
    <row r="41" spans="1:9" x14ac:dyDescent="0.25">
      <c r="A41" s="61"/>
      <c r="B41" s="62"/>
      <c r="C41" s="118">
        <f>C61-C43</f>
        <v>8303263.1000000536</v>
      </c>
      <c r="D41" s="72">
        <f t="shared" ref="D41:F41" si="11">D61-D43</f>
        <v>0</v>
      </c>
      <c r="E41" s="72">
        <f t="shared" si="11"/>
        <v>0</v>
      </c>
      <c r="F41" s="72">
        <f t="shared" si="11"/>
        <v>0</v>
      </c>
      <c r="H41" s="96"/>
    </row>
    <row r="42" spans="1:9" s="19" customFormat="1" ht="15.75" customHeight="1" x14ac:dyDescent="0.25">
      <c r="A42" s="163" t="s">
        <v>21</v>
      </c>
      <c r="B42" s="163"/>
      <c r="C42" s="163"/>
      <c r="D42" s="163"/>
      <c r="E42" s="163"/>
      <c r="F42" s="163"/>
    </row>
    <row r="43" spans="1:9" s="16" customFormat="1" x14ac:dyDescent="0.25">
      <c r="A43" s="102">
        <v>21</v>
      </c>
      <c r="B43" s="44" t="s">
        <v>0</v>
      </c>
      <c r="C43" s="33">
        <v>256596391.59999996</v>
      </c>
      <c r="D43" s="20">
        <v>165437597</v>
      </c>
      <c r="E43" s="20">
        <v>168310865</v>
      </c>
      <c r="F43" s="20">
        <v>169700731</v>
      </c>
      <c r="G43" s="104"/>
    </row>
    <row r="44" spans="1:9" s="19" customFormat="1" x14ac:dyDescent="0.25">
      <c r="A44" s="17">
        <v>22</v>
      </c>
      <c r="B44" s="45" t="s">
        <v>1</v>
      </c>
      <c r="C44" s="21">
        <v>15.1</v>
      </c>
      <c r="D44" s="21">
        <v>9</v>
      </c>
      <c r="E44" s="21">
        <v>8.5</v>
      </c>
      <c r="F44" s="21">
        <v>8</v>
      </c>
    </row>
    <row r="45" spans="1:9" s="16" customFormat="1" x14ac:dyDescent="0.25">
      <c r="A45" s="102">
        <v>23</v>
      </c>
      <c r="B45" s="14" t="s">
        <v>2</v>
      </c>
      <c r="C45" s="33">
        <v>30787883.899999999</v>
      </c>
      <c r="D45" s="20">
        <v>22539107</v>
      </c>
      <c r="E45" s="20">
        <v>23553367</v>
      </c>
      <c r="F45" s="20">
        <v>24613269</v>
      </c>
    </row>
    <row r="46" spans="1:9" s="19" customFormat="1" x14ac:dyDescent="0.25">
      <c r="A46" s="17">
        <v>24</v>
      </c>
      <c r="B46" s="45" t="s">
        <v>1</v>
      </c>
      <c r="C46" s="21">
        <v>1.8</v>
      </c>
      <c r="D46" s="21">
        <v>1.2</v>
      </c>
      <c r="E46" s="21">
        <v>1.2</v>
      </c>
      <c r="F46" s="21">
        <v>1.2</v>
      </c>
    </row>
    <row r="47" spans="1:9" s="19" customFormat="1" x14ac:dyDescent="0.25">
      <c r="A47" s="17">
        <v>25</v>
      </c>
      <c r="B47" s="45" t="s">
        <v>3</v>
      </c>
      <c r="C47" s="21"/>
      <c r="D47" s="48">
        <v>73.207717273482388</v>
      </c>
      <c r="E47" s="48">
        <v>104.50000082079561</v>
      </c>
      <c r="F47" s="48">
        <v>104.50000205915357</v>
      </c>
    </row>
    <row r="48" spans="1:9" s="19" customFormat="1" x14ac:dyDescent="0.25">
      <c r="A48" s="17">
        <v>26</v>
      </c>
      <c r="B48" s="12" t="s">
        <v>4</v>
      </c>
      <c r="C48" s="34">
        <v>29216858.699999999</v>
      </c>
      <c r="D48" s="22">
        <v>22116094</v>
      </c>
      <c r="E48" s="22">
        <v>23111318</v>
      </c>
      <c r="F48" s="22">
        <v>24151328</v>
      </c>
    </row>
    <row r="49" spans="1:10" s="19" customFormat="1" x14ac:dyDescent="0.25">
      <c r="A49" s="17">
        <v>27</v>
      </c>
      <c r="B49" s="12" t="s">
        <v>5</v>
      </c>
      <c r="C49" s="34">
        <v>1571025.2</v>
      </c>
      <c r="D49" s="22">
        <v>423013</v>
      </c>
      <c r="E49" s="22">
        <v>442049</v>
      </c>
      <c r="F49" s="22">
        <v>461941</v>
      </c>
    </row>
    <row r="50" spans="1:10" s="19" customFormat="1" ht="30.75" customHeight="1" x14ac:dyDescent="0.25">
      <c r="A50" s="17">
        <v>28</v>
      </c>
      <c r="B50" s="12" t="s">
        <v>6</v>
      </c>
      <c r="C50" s="22">
        <v>0</v>
      </c>
      <c r="D50" s="22">
        <v>0</v>
      </c>
      <c r="E50" s="22">
        <v>0</v>
      </c>
      <c r="F50" s="22">
        <v>0</v>
      </c>
    </row>
    <row r="51" spans="1:10" s="16" customFormat="1" x14ac:dyDescent="0.25">
      <c r="A51" s="102">
        <v>29</v>
      </c>
      <c r="B51" s="14" t="s">
        <v>7</v>
      </c>
      <c r="C51" s="20">
        <v>185305321</v>
      </c>
      <c r="D51" s="20">
        <v>94525142</v>
      </c>
      <c r="E51" s="20">
        <v>96098991</v>
      </c>
      <c r="F51" s="20">
        <v>96237073</v>
      </c>
    </row>
    <row r="52" spans="1:10" s="19" customFormat="1" x14ac:dyDescent="0.25">
      <c r="A52" s="17">
        <v>30</v>
      </c>
      <c r="B52" s="12" t="s">
        <v>8</v>
      </c>
      <c r="C52" s="22">
        <v>94393591</v>
      </c>
      <c r="D52" s="22">
        <v>94525142</v>
      </c>
      <c r="E52" s="22">
        <v>96098991</v>
      </c>
      <c r="F52" s="22">
        <v>96237073</v>
      </c>
    </row>
    <row r="53" spans="1:10" s="19" customFormat="1" x14ac:dyDescent="0.25">
      <c r="A53" s="17">
        <v>31</v>
      </c>
      <c r="B53" s="12" t="s">
        <v>9</v>
      </c>
      <c r="C53" s="22">
        <v>66379469</v>
      </c>
      <c r="D53" s="22">
        <v>0</v>
      </c>
      <c r="E53" s="22">
        <v>0</v>
      </c>
      <c r="F53" s="22">
        <v>0</v>
      </c>
      <c r="G53" s="43"/>
      <c r="H53" s="104"/>
    </row>
    <row r="54" spans="1:10" s="19" customFormat="1" x14ac:dyDescent="0.25">
      <c r="A54" s="17">
        <v>32</v>
      </c>
      <c r="B54" s="12" t="s">
        <v>10</v>
      </c>
      <c r="C54" s="22">
        <v>24532261</v>
      </c>
      <c r="D54" s="22">
        <v>0</v>
      </c>
      <c r="E54" s="22">
        <v>0</v>
      </c>
      <c r="F54" s="22">
        <v>0</v>
      </c>
      <c r="G54" s="43"/>
      <c r="H54" s="104"/>
    </row>
    <row r="55" spans="1:10" s="16" customFormat="1" x14ac:dyDescent="0.25">
      <c r="A55" s="102">
        <v>33</v>
      </c>
      <c r="B55" s="14" t="s">
        <v>11</v>
      </c>
      <c r="C55" s="33">
        <v>6262011.5</v>
      </c>
      <c r="D55" s="20">
        <v>569958</v>
      </c>
      <c r="E55" s="20">
        <v>668958</v>
      </c>
      <c r="F55" s="20">
        <v>668958</v>
      </c>
    </row>
    <row r="56" spans="1:10" s="19" customFormat="1" ht="31.5" x14ac:dyDescent="0.25">
      <c r="A56" s="17">
        <v>34</v>
      </c>
      <c r="B56" s="12" t="s">
        <v>12</v>
      </c>
      <c r="C56" s="22">
        <f>[1]областной!C47</f>
        <v>0</v>
      </c>
      <c r="D56" s="22">
        <f>[1]областной!D47</f>
        <v>0</v>
      </c>
      <c r="E56" s="22">
        <f>[1]областной!E47</f>
        <v>0</v>
      </c>
      <c r="F56" s="22">
        <f>[1]областной!F47</f>
        <v>0</v>
      </c>
    </row>
    <row r="57" spans="1:10" s="16" customFormat="1" x14ac:dyDescent="0.25">
      <c r="A57" s="102"/>
      <c r="B57" s="11" t="s">
        <v>107</v>
      </c>
      <c r="C57" s="20">
        <v>12575037</v>
      </c>
      <c r="D57" s="20">
        <f>[1]областной!D49</f>
        <v>0</v>
      </c>
      <c r="E57" s="20">
        <f>[1]областной!E49</f>
        <v>0</v>
      </c>
      <c r="F57" s="20">
        <f>[1]областной!F49</f>
        <v>0</v>
      </c>
    </row>
    <row r="58" spans="1:10" s="16" customFormat="1" x14ac:dyDescent="0.25">
      <c r="A58" s="102"/>
      <c r="B58" s="11" t="s">
        <v>109</v>
      </c>
      <c r="C58" s="20"/>
      <c r="D58" s="20"/>
      <c r="E58" s="20"/>
      <c r="F58" s="20"/>
    </row>
    <row r="59" spans="1:10" s="10" customFormat="1" ht="31.5" x14ac:dyDescent="0.25">
      <c r="A59" s="121"/>
      <c r="B59" s="12" t="s">
        <v>271</v>
      </c>
      <c r="C59" s="22">
        <v>48742566</v>
      </c>
      <c r="D59" s="22">
        <v>47803390</v>
      </c>
      <c r="E59" s="22">
        <v>47989549</v>
      </c>
      <c r="F59" s="22">
        <v>48181431</v>
      </c>
      <c r="G59" s="122"/>
      <c r="H59" s="122"/>
      <c r="I59" s="123"/>
      <c r="J59" s="123"/>
    </row>
    <row r="60" spans="1:10" s="16" customFormat="1" x14ac:dyDescent="0.25">
      <c r="A60" s="102"/>
      <c r="B60" s="11"/>
      <c r="C60" s="20"/>
      <c r="D60" s="20"/>
      <c r="E60" s="20"/>
      <c r="F60" s="20"/>
    </row>
    <row r="61" spans="1:10" s="16" customFormat="1" x14ac:dyDescent="0.25">
      <c r="A61" s="102">
        <v>35</v>
      </c>
      <c r="B61" s="14" t="s">
        <v>13</v>
      </c>
      <c r="C61" s="33">
        <v>264899654.70000002</v>
      </c>
      <c r="D61" s="20">
        <v>165437597</v>
      </c>
      <c r="E61" s="20">
        <v>168310865</v>
      </c>
      <c r="F61" s="20">
        <v>169700731</v>
      </c>
    </row>
    <row r="62" spans="1:10" s="19" customFormat="1" x14ac:dyDescent="0.25">
      <c r="A62" s="17"/>
      <c r="B62" s="12" t="s">
        <v>113</v>
      </c>
      <c r="C62" s="34">
        <v>1897417.9</v>
      </c>
      <c r="D62" s="22">
        <v>1324</v>
      </c>
      <c r="E62" s="22">
        <v>1217</v>
      </c>
      <c r="F62" s="22">
        <v>1217</v>
      </c>
    </row>
    <row r="63" spans="1:10" s="19" customFormat="1" x14ac:dyDescent="0.25">
      <c r="A63" s="17">
        <v>36</v>
      </c>
      <c r="B63" s="45" t="s">
        <v>14</v>
      </c>
      <c r="C63" s="21">
        <v>15.6</v>
      </c>
      <c r="D63" s="21">
        <v>9</v>
      </c>
      <c r="E63" s="21">
        <v>8.5</v>
      </c>
      <c r="F63" s="21">
        <v>8</v>
      </c>
    </row>
    <row r="64" spans="1:10" s="19" customFormat="1" x14ac:dyDescent="0.25">
      <c r="A64" s="17">
        <v>37</v>
      </c>
      <c r="B64" s="45" t="s">
        <v>15</v>
      </c>
      <c r="C64" s="49"/>
      <c r="D64" s="50">
        <f>D61/C61*100</f>
        <v>62.452930407689202</v>
      </c>
      <c r="E64" s="50">
        <f t="shared" ref="E64:F64" si="12">E61/D61*100</f>
        <v>101.73676845656794</v>
      </c>
      <c r="F64" s="50">
        <f t="shared" si="12"/>
        <v>100.82577319057803</v>
      </c>
    </row>
    <row r="65" spans="1:8" s="19" customFormat="1" x14ac:dyDescent="0.25">
      <c r="A65" s="17">
        <v>38</v>
      </c>
      <c r="B65" s="12" t="s">
        <v>16</v>
      </c>
      <c r="C65" s="49"/>
      <c r="D65" s="49"/>
      <c r="E65" s="49"/>
      <c r="F65" s="49"/>
    </row>
    <row r="66" spans="1:8" s="19" customFormat="1" x14ac:dyDescent="0.25">
      <c r="A66" s="17">
        <v>39</v>
      </c>
      <c r="B66" s="45" t="s">
        <v>14</v>
      </c>
      <c r="C66" s="49"/>
      <c r="D66" s="49"/>
      <c r="E66" s="49"/>
      <c r="F66" s="49"/>
    </row>
    <row r="67" spans="1:8" s="19" customFormat="1" x14ac:dyDescent="0.25">
      <c r="A67" s="17">
        <v>40</v>
      </c>
      <c r="B67" s="45" t="s">
        <v>3</v>
      </c>
      <c r="C67" s="46"/>
      <c r="D67" s="46"/>
      <c r="E67" s="46"/>
      <c r="F67" s="46"/>
    </row>
    <row r="68" spans="1:8" x14ac:dyDescent="0.25">
      <c r="C68" s="158">
        <f>C251-C70</f>
        <v>2869786.6999999881</v>
      </c>
      <c r="D68" s="119">
        <f t="shared" ref="D68:F68" si="13">D251-D70</f>
        <v>0</v>
      </c>
      <c r="E68" s="1">
        <f t="shared" si="13"/>
        <v>0</v>
      </c>
      <c r="F68" s="1">
        <f t="shared" si="13"/>
        <v>0</v>
      </c>
    </row>
    <row r="69" spans="1:8" s="19" customFormat="1" ht="33" customHeight="1" x14ac:dyDescent="0.25">
      <c r="A69" s="163" t="s">
        <v>23</v>
      </c>
      <c r="B69" s="163"/>
      <c r="C69" s="163"/>
      <c r="D69" s="163"/>
      <c r="E69" s="163"/>
      <c r="F69" s="163"/>
    </row>
    <row r="70" spans="1:8" s="16" customFormat="1" x14ac:dyDescent="0.25">
      <c r="A70" s="102">
        <v>41</v>
      </c>
      <c r="B70" s="44" t="s">
        <v>0</v>
      </c>
      <c r="C70" s="20">
        <f>[1]Айыртау!C55+[1]Акжар!C55+[1]Аккайын!C55+[1]Есиль!C55+[1]Жамбыл!C55+[1]Жумаб!C55+[1]Кызыл!C55+[1]Мамл!C55+[1]Мусреп!C55+[1]Тайынша!C55+[1]Тимир!C55+[1]Уалих!C55+'[1]Шал ак'!C55+[1]Петропавл!C55</f>
        <v>161037570</v>
      </c>
      <c r="D70" s="20">
        <f>[1]Айыртау!D55+[1]Акжар!D55+[1]Аккайын!D55+[1]Есиль!D55+[1]Жамбыл!D55+[1]Жумаб!D55+[1]Кызыл!D55+[1]Мамл!D55+[1]Мусреп!D55+[1]Тайынша!D55+[1]Тимир!D55+[1]Уалих!D55+'[1]Шал ак'!D55+[1]Петропавл!D55</f>
        <v>82563414</v>
      </c>
      <c r="E70" s="20">
        <f>[1]Айыртау!E55+[1]Акжар!E55+[1]Аккайын!E55+[1]Есиль!E55+[1]Жамбыл!E55+[1]Жумаб!E55+[1]Кызыл!E55+[1]Мамл!E55+[1]Мусреп!E55+[1]Тайынша!E55+[1]Тимир!E55+[1]Уалих!E55+'[1]Шал ак'!E55+[1]Петропавл!E55</f>
        <v>74470770</v>
      </c>
      <c r="F70" s="20">
        <f>[1]Айыртау!F55+[1]Акжар!F55+[1]Аккайын!F55+[1]Есиль!F55+[1]Жамбыл!F55+[1]Жумаб!F55+[1]Кызыл!F55+[1]Мамл!F55+[1]Мусреп!F55+[1]Тайынша!F55+[1]Тимир!F55+[1]Уалих!F55+'[1]Шал ак'!F55+[1]Петропавл!F55</f>
        <v>75441771</v>
      </c>
      <c r="G70" s="104"/>
    </row>
    <row r="71" spans="1:8" s="19" customFormat="1" x14ac:dyDescent="0.25">
      <c r="A71" s="17">
        <v>42</v>
      </c>
      <c r="B71" s="45" t="s">
        <v>1</v>
      </c>
      <c r="C71" s="38">
        <v>9.5</v>
      </c>
      <c r="D71" s="38">
        <v>4.5</v>
      </c>
      <c r="E71" s="38">
        <v>3.8</v>
      </c>
      <c r="F71" s="38">
        <v>3.6</v>
      </c>
      <c r="G71" s="104"/>
      <c r="H71" s="52"/>
    </row>
    <row r="72" spans="1:8" s="16" customFormat="1" x14ac:dyDescent="0.25">
      <c r="A72" s="102">
        <v>43</v>
      </c>
      <c r="B72" s="14" t="s">
        <v>2</v>
      </c>
      <c r="C72" s="33">
        <f>SUM(C76:C89)</f>
        <v>34580869.200000003</v>
      </c>
      <c r="D72" s="20">
        <f t="shared" ref="D72:F72" si="14">SUM(D76:D89)</f>
        <v>24718681</v>
      </c>
      <c r="E72" s="20">
        <f t="shared" si="14"/>
        <v>25831021</v>
      </c>
      <c r="F72" s="20">
        <f t="shared" si="14"/>
        <v>26993417</v>
      </c>
    </row>
    <row r="73" spans="1:8" s="19" customFormat="1" x14ac:dyDescent="0.25">
      <c r="A73" s="17">
        <v>44</v>
      </c>
      <c r="B73" s="45" t="s">
        <v>1</v>
      </c>
      <c r="C73" s="22">
        <v>2</v>
      </c>
      <c r="D73" s="21">
        <v>1.3</v>
      </c>
      <c r="E73" s="21">
        <v>1.3</v>
      </c>
      <c r="F73" s="21">
        <v>1.3</v>
      </c>
    </row>
    <row r="74" spans="1:8" s="19" customFormat="1" x14ac:dyDescent="0.25">
      <c r="A74" s="17">
        <v>45</v>
      </c>
      <c r="B74" s="45" t="s">
        <v>3</v>
      </c>
      <c r="C74" s="22"/>
      <c r="D74" s="48">
        <f>D72/C72*100</f>
        <v>71.480797249596023</v>
      </c>
      <c r="E74" s="48">
        <f t="shared" ref="E74:F74" si="15">E72/D72*100</f>
        <v>104.49999739063746</v>
      </c>
      <c r="F74" s="48">
        <f t="shared" si="15"/>
        <v>104.50000021292229</v>
      </c>
    </row>
    <row r="75" spans="1:8" s="19" customFormat="1" x14ac:dyDescent="0.25">
      <c r="A75" s="17"/>
      <c r="B75" s="12" t="s">
        <v>28</v>
      </c>
      <c r="C75" s="22"/>
      <c r="D75" s="21"/>
      <c r="E75" s="21"/>
      <c r="F75" s="21"/>
    </row>
    <row r="76" spans="1:8" s="19" customFormat="1" x14ac:dyDescent="0.25">
      <c r="A76" s="17"/>
      <c r="B76" s="12" t="s">
        <v>85</v>
      </c>
      <c r="C76" s="34">
        <v>1098612.3</v>
      </c>
      <c r="D76" s="22">
        <v>1009112</v>
      </c>
      <c r="E76" s="22">
        <v>1054522</v>
      </c>
      <c r="F76" s="22">
        <v>1101975</v>
      </c>
    </row>
    <row r="77" spans="1:8" s="19" customFormat="1" x14ac:dyDescent="0.25">
      <c r="A77" s="17"/>
      <c r="B77" s="12" t="s">
        <v>86</v>
      </c>
      <c r="C77" s="34">
        <v>445638.9</v>
      </c>
      <c r="D77" s="22">
        <v>415980</v>
      </c>
      <c r="E77" s="22">
        <v>434699</v>
      </c>
      <c r="F77" s="22">
        <v>454260</v>
      </c>
    </row>
    <row r="78" spans="1:8" s="19" customFormat="1" x14ac:dyDescent="0.25">
      <c r="A78" s="17"/>
      <c r="B78" s="12" t="s">
        <v>87</v>
      </c>
      <c r="C78" s="22">
        <v>721743</v>
      </c>
      <c r="D78" s="22">
        <v>704913</v>
      </c>
      <c r="E78" s="22">
        <v>736634</v>
      </c>
      <c r="F78" s="22">
        <v>769783</v>
      </c>
    </row>
    <row r="79" spans="1:8" s="19" customFormat="1" x14ac:dyDescent="0.25">
      <c r="A79" s="17"/>
      <c r="B79" s="12" t="s">
        <v>88</v>
      </c>
      <c r="C79" s="22">
        <v>614128</v>
      </c>
      <c r="D79" s="22">
        <v>604350</v>
      </c>
      <c r="E79" s="22">
        <v>631546</v>
      </c>
      <c r="F79" s="22">
        <v>659966</v>
      </c>
    </row>
    <row r="80" spans="1:8" s="19" customFormat="1" x14ac:dyDescent="0.25">
      <c r="A80" s="17"/>
      <c r="B80" s="12" t="s">
        <v>89</v>
      </c>
      <c r="C80" s="22">
        <v>560410</v>
      </c>
      <c r="D80" s="22">
        <v>511824</v>
      </c>
      <c r="E80" s="22">
        <v>534856</v>
      </c>
      <c r="F80" s="22">
        <v>558925</v>
      </c>
    </row>
    <row r="81" spans="1:6" s="19" customFormat="1" x14ac:dyDescent="0.25">
      <c r="A81" s="17"/>
      <c r="B81" s="12" t="s">
        <v>90</v>
      </c>
      <c r="C81" s="34">
        <v>1009547.1</v>
      </c>
      <c r="D81" s="22">
        <v>886091</v>
      </c>
      <c r="E81" s="22">
        <v>925965</v>
      </c>
      <c r="F81" s="22">
        <v>967633</v>
      </c>
    </row>
    <row r="82" spans="1:6" s="19" customFormat="1" x14ac:dyDescent="0.25">
      <c r="A82" s="17"/>
      <c r="B82" s="12" t="s">
        <v>91</v>
      </c>
      <c r="C82" s="34">
        <v>1361921.3</v>
      </c>
      <c r="D82" s="22">
        <v>1065611</v>
      </c>
      <c r="E82" s="22">
        <v>1113563</v>
      </c>
      <c r="F82" s="22">
        <v>1163673</v>
      </c>
    </row>
    <row r="83" spans="1:6" s="19" customFormat="1" x14ac:dyDescent="0.25">
      <c r="A83" s="17"/>
      <c r="B83" s="12" t="s">
        <v>92</v>
      </c>
      <c r="C83" s="34">
        <v>891511.3</v>
      </c>
      <c r="D83" s="22">
        <v>615029</v>
      </c>
      <c r="E83" s="22">
        <v>642705</v>
      </c>
      <c r="F83" s="22">
        <v>671627</v>
      </c>
    </row>
    <row r="84" spans="1:6" s="19" customFormat="1" x14ac:dyDescent="0.25">
      <c r="A84" s="17"/>
      <c r="B84" s="12" t="s">
        <v>93</v>
      </c>
      <c r="C84" s="34">
        <v>1567837.7999999998</v>
      </c>
      <c r="D84" s="22">
        <v>1464014</v>
      </c>
      <c r="E84" s="22">
        <v>1529895</v>
      </c>
      <c r="F84" s="22">
        <v>1598740</v>
      </c>
    </row>
    <row r="85" spans="1:6" s="19" customFormat="1" x14ac:dyDescent="0.25">
      <c r="A85" s="17"/>
      <c r="B85" s="12" t="s">
        <v>94</v>
      </c>
      <c r="C85" s="22">
        <v>1427048</v>
      </c>
      <c r="D85" s="22">
        <v>1233255</v>
      </c>
      <c r="E85" s="22">
        <v>1288751</v>
      </c>
      <c r="F85" s="22">
        <v>1346745</v>
      </c>
    </row>
    <row r="86" spans="1:6" s="19" customFormat="1" x14ac:dyDescent="0.25">
      <c r="A86" s="17"/>
      <c r="B86" s="12" t="s">
        <v>95</v>
      </c>
      <c r="C86" s="22">
        <v>371502</v>
      </c>
      <c r="D86" s="22">
        <v>404502</v>
      </c>
      <c r="E86" s="22">
        <v>422705</v>
      </c>
      <c r="F86" s="22">
        <v>441727</v>
      </c>
    </row>
    <row r="87" spans="1:6" s="19" customFormat="1" x14ac:dyDescent="0.25">
      <c r="A87" s="17"/>
      <c r="B87" s="12" t="s">
        <v>96</v>
      </c>
      <c r="C87" s="34">
        <v>493643.5</v>
      </c>
      <c r="D87" s="22">
        <v>439044</v>
      </c>
      <c r="E87" s="22">
        <v>458801</v>
      </c>
      <c r="F87" s="22">
        <v>479447</v>
      </c>
    </row>
    <row r="88" spans="1:6" s="19" customFormat="1" x14ac:dyDescent="0.25">
      <c r="A88" s="17"/>
      <c r="B88" s="12" t="s">
        <v>97</v>
      </c>
      <c r="C88" s="22">
        <v>499107</v>
      </c>
      <c r="D88" s="22">
        <v>430410</v>
      </c>
      <c r="E88" s="22">
        <v>449778</v>
      </c>
      <c r="F88" s="22">
        <v>470018</v>
      </c>
    </row>
    <row r="89" spans="1:6" s="19" customFormat="1" x14ac:dyDescent="0.25">
      <c r="A89" s="17"/>
      <c r="B89" s="12" t="s">
        <v>98</v>
      </c>
      <c r="C89" s="22">
        <v>23518219</v>
      </c>
      <c r="D89" s="22">
        <v>14934546</v>
      </c>
      <c r="E89" s="22">
        <v>15606601</v>
      </c>
      <c r="F89" s="22">
        <v>16308898</v>
      </c>
    </row>
    <row r="90" spans="1:6" s="16" customFormat="1" x14ac:dyDescent="0.25">
      <c r="A90" s="102">
        <v>46</v>
      </c>
      <c r="B90" s="14" t="s">
        <v>4</v>
      </c>
      <c r="C90" s="33">
        <f>SUM(C92:C105)</f>
        <v>25207300.699999999</v>
      </c>
      <c r="D90" s="20">
        <f t="shared" ref="D90:F90" si="16">SUM(D92:D105)</f>
        <v>23957845</v>
      </c>
      <c r="E90" s="20">
        <f t="shared" si="16"/>
        <v>25035943</v>
      </c>
      <c r="F90" s="20">
        <f t="shared" si="16"/>
        <v>26162565</v>
      </c>
    </row>
    <row r="91" spans="1:6" s="19" customFormat="1" x14ac:dyDescent="0.25">
      <c r="A91" s="17"/>
      <c r="B91" s="12" t="s">
        <v>28</v>
      </c>
      <c r="C91" s="22"/>
      <c r="D91" s="21"/>
      <c r="E91" s="21"/>
      <c r="F91" s="21"/>
    </row>
    <row r="92" spans="1:6" s="19" customFormat="1" x14ac:dyDescent="0.25">
      <c r="A92" s="17"/>
      <c r="B92" s="12" t="s">
        <v>85</v>
      </c>
      <c r="C92" s="34">
        <f>[1]Айыртау!C60</f>
        <v>1072627.3</v>
      </c>
      <c r="D92" s="22">
        <f>[1]Айыртау!D60</f>
        <v>987904</v>
      </c>
      <c r="E92" s="22">
        <f>[1]Айыртау!E60</f>
        <v>1032359</v>
      </c>
      <c r="F92" s="22">
        <f>[1]Айыртау!F60</f>
        <v>1078815</v>
      </c>
    </row>
    <row r="93" spans="1:6" s="19" customFormat="1" x14ac:dyDescent="0.25">
      <c r="A93" s="17"/>
      <c r="B93" s="12" t="s">
        <v>86</v>
      </c>
      <c r="C93" s="34">
        <f>[1]Акжар!C60</f>
        <v>425960.9</v>
      </c>
      <c r="D93" s="22">
        <f>[1]Акжар!D60</f>
        <v>397745</v>
      </c>
      <c r="E93" s="22">
        <f>[1]Акжар!E60</f>
        <v>415643</v>
      </c>
      <c r="F93" s="22">
        <f>[1]Акжар!F60</f>
        <v>434347</v>
      </c>
    </row>
    <row r="94" spans="1:6" s="19" customFormat="1" x14ac:dyDescent="0.25">
      <c r="A94" s="17"/>
      <c r="B94" s="12" t="s">
        <v>87</v>
      </c>
      <c r="C94" s="22">
        <f>[1]Аккайын!C60</f>
        <v>697347</v>
      </c>
      <c r="D94" s="22">
        <f>[1]Аккайын!D60</f>
        <v>685811</v>
      </c>
      <c r="E94" s="22">
        <f>[1]Аккайын!E60</f>
        <v>716672</v>
      </c>
      <c r="F94" s="22">
        <f>[1]Аккайын!F60</f>
        <v>748923</v>
      </c>
    </row>
    <row r="95" spans="1:6" s="19" customFormat="1" x14ac:dyDescent="0.25">
      <c r="A95" s="17"/>
      <c r="B95" s="12" t="s">
        <v>88</v>
      </c>
      <c r="C95" s="22">
        <f>[1]Есиль!C60</f>
        <v>582209</v>
      </c>
      <c r="D95" s="22">
        <f>[1]Есиль!D60</f>
        <v>571060</v>
      </c>
      <c r="E95" s="22">
        <f>[1]Есиль!E60</f>
        <v>596758</v>
      </c>
      <c r="F95" s="22">
        <f>[1]Есиль!F60</f>
        <v>623612</v>
      </c>
    </row>
    <row r="96" spans="1:6" s="19" customFormat="1" x14ac:dyDescent="0.25">
      <c r="A96" s="17"/>
      <c r="B96" s="12" t="s">
        <v>89</v>
      </c>
      <c r="C96" s="22">
        <f>[1]Жамбыл!C60</f>
        <v>544079</v>
      </c>
      <c r="D96" s="22">
        <f>[1]Жамбыл!D60</f>
        <v>498934</v>
      </c>
      <c r="E96" s="22">
        <f>[1]Жамбыл!E60</f>
        <v>521386</v>
      </c>
      <c r="F96" s="22">
        <f>[1]Жамбыл!F60</f>
        <v>544849</v>
      </c>
    </row>
    <row r="97" spans="1:7" s="19" customFormat="1" x14ac:dyDescent="0.25">
      <c r="A97" s="17"/>
      <c r="B97" s="12" t="s">
        <v>90</v>
      </c>
      <c r="C97" s="34">
        <f>[1]Жумаб!C60</f>
        <v>997770.1</v>
      </c>
      <c r="D97" s="22">
        <f>[1]Жумаб!D60</f>
        <v>874274</v>
      </c>
      <c r="E97" s="22">
        <f>[1]Жумаб!E60</f>
        <v>913616</v>
      </c>
      <c r="F97" s="22">
        <f>[1]Жумаб!F60</f>
        <v>954728</v>
      </c>
    </row>
    <row r="98" spans="1:7" s="19" customFormat="1" x14ac:dyDescent="0.25">
      <c r="A98" s="17"/>
      <c r="B98" s="12" t="s">
        <v>91</v>
      </c>
      <c r="C98" s="22">
        <f>[1]Кызыл!C60</f>
        <v>1181161</v>
      </c>
      <c r="D98" s="22">
        <f>[1]Кызыл!D60</f>
        <v>1035771</v>
      </c>
      <c r="E98" s="22">
        <f>[1]Кызыл!E60</f>
        <v>1082380</v>
      </c>
      <c r="F98" s="22">
        <f>[1]Кызыл!F60</f>
        <v>1131088</v>
      </c>
    </row>
    <row r="99" spans="1:7" s="19" customFormat="1" x14ac:dyDescent="0.25">
      <c r="A99" s="17"/>
      <c r="B99" s="12" t="s">
        <v>92</v>
      </c>
      <c r="C99" s="22">
        <f>[1]Мамл!C60</f>
        <v>599697</v>
      </c>
      <c r="D99" s="22">
        <f>[1]Мамл!D60</f>
        <v>524483</v>
      </c>
      <c r="E99" s="22">
        <f>[1]Мамл!E60</f>
        <v>548084</v>
      </c>
      <c r="F99" s="22">
        <f>[1]Мамл!F60</f>
        <v>572749</v>
      </c>
    </row>
    <row r="100" spans="1:7" s="19" customFormat="1" x14ac:dyDescent="0.25">
      <c r="A100" s="17"/>
      <c r="B100" s="12" t="s">
        <v>93</v>
      </c>
      <c r="C100" s="34">
        <f>[1]Мусреп!C60</f>
        <v>1495428.4</v>
      </c>
      <c r="D100" s="22">
        <f>[1]Мусреп!D60</f>
        <v>1397138</v>
      </c>
      <c r="E100" s="22">
        <f>[1]Мусреп!E60</f>
        <v>1460009</v>
      </c>
      <c r="F100" s="22">
        <f>[1]Мусреп!F60</f>
        <v>1525709</v>
      </c>
    </row>
    <row r="101" spans="1:7" s="19" customFormat="1" x14ac:dyDescent="0.25">
      <c r="A101" s="17"/>
      <c r="B101" s="12" t="s">
        <v>94</v>
      </c>
      <c r="C101" s="22">
        <f>[1]Тайынша!C60</f>
        <v>1345774</v>
      </c>
      <c r="D101" s="22">
        <f>[1]Тайынша!D60</f>
        <v>1195160</v>
      </c>
      <c r="E101" s="22">
        <f>[1]Тайынша!E60</f>
        <v>1248942</v>
      </c>
      <c r="F101" s="22">
        <f>[1]Тайынша!F60</f>
        <v>1305145</v>
      </c>
    </row>
    <row r="102" spans="1:7" s="19" customFormat="1" x14ac:dyDescent="0.25">
      <c r="A102" s="17"/>
      <c r="B102" s="12" t="s">
        <v>95</v>
      </c>
      <c r="C102" s="22">
        <f>[1]Тимир!C60</f>
        <v>358980</v>
      </c>
      <c r="D102" s="22">
        <f>[1]Тимир!D60</f>
        <v>392191</v>
      </c>
      <c r="E102" s="22">
        <f>[1]Тимир!E60</f>
        <v>409840</v>
      </c>
      <c r="F102" s="22">
        <f>[1]Тимир!F60</f>
        <v>428283</v>
      </c>
    </row>
    <row r="103" spans="1:7" s="19" customFormat="1" x14ac:dyDescent="0.25">
      <c r="A103" s="17"/>
      <c r="B103" s="12" t="s">
        <v>96</v>
      </c>
      <c r="C103" s="34">
        <f>[1]Уалих!C60</f>
        <v>480772.5</v>
      </c>
      <c r="D103" s="22">
        <f>[1]Уалих!D60</f>
        <v>426026</v>
      </c>
      <c r="E103" s="22">
        <f>[1]Уалих!E60</f>
        <v>445196</v>
      </c>
      <c r="F103" s="22">
        <f>[1]Уалих!F60</f>
        <v>465230</v>
      </c>
    </row>
    <row r="104" spans="1:7" s="19" customFormat="1" x14ac:dyDescent="0.25">
      <c r="A104" s="17"/>
      <c r="B104" s="12" t="s">
        <v>97</v>
      </c>
      <c r="C104" s="22">
        <f>'[1]Шал ак'!C60</f>
        <v>478627</v>
      </c>
      <c r="D104" s="22">
        <f>'[1]Шал ак'!D60</f>
        <v>420291</v>
      </c>
      <c r="E104" s="22">
        <f>'[1]Шал ак'!E60</f>
        <v>439203</v>
      </c>
      <c r="F104" s="22">
        <f>'[1]Шал ак'!F60</f>
        <v>458968</v>
      </c>
    </row>
    <row r="105" spans="1:7" s="19" customFormat="1" x14ac:dyDescent="0.25">
      <c r="A105" s="17"/>
      <c r="B105" s="12" t="s">
        <v>98</v>
      </c>
      <c r="C105" s="34">
        <f>[1]Петропавл!C60</f>
        <v>14946867.5</v>
      </c>
      <c r="D105" s="22">
        <f>[1]Петропавл!D60</f>
        <v>14551057</v>
      </c>
      <c r="E105" s="22">
        <f>[1]Петропавл!E60</f>
        <v>15205855</v>
      </c>
      <c r="F105" s="22">
        <f>[1]Петропавл!F60</f>
        <v>15890119</v>
      </c>
    </row>
    <row r="106" spans="1:7" s="16" customFormat="1" x14ac:dyDescent="0.25">
      <c r="A106" s="102">
        <v>47</v>
      </c>
      <c r="B106" s="14" t="s">
        <v>5</v>
      </c>
      <c r="C106" s="33">
        <f>SUM(C108:C121)</f>
        <v>548253.69999999995</v>
      </c>
      <c r="D106" s="20">
        <f t="shared" ref="D106:F106" si="17">SUM(D108:D121)</f>
        <v>286418</v>
      </c>
      <c r="E106" s="20">
        <f t="shared" si="17"/>
        <v>299310</v>
      </c>
      <c r="F106" s="20">
        <f t="shared" si="17"/>
        <v>312777</v>
      </c>
      <c r="G106" s="124"/>
    </row>
    <row r="107" spans="1:7" s="19" customFormat="1" x14ac:dyDescent="0.25">
      <c r="A107" s="17"/>
      <c r="B107" s="12" t="s">
        <v>28</v>
      </c>
      <c r="C107" s="22"/>
      <c r="D107" s="21"/>
      <c r="E107" s="21"/>
      <c r="F107" s="21"/>
    </row>
    <row r="108" spans="1:7" s="19" customFormat="1" x14ac:dyDescent="0.25">
      <c r="A108" s="17"/>
      <c r="B108" s="12" t="s">
        <v>85</v>
      </c>
      <c r="C108" s="22">
        <v>10885</v>
      </c>
      <c r="D108" s="22">
        <v>9081</v>
      </c>
      <c r="E108" s="22">
        <v>9490</v>
      </c>
      <c r="F108" s="22">
        <v>9917</v>
      </c>
    </row>
    <row r="109" spans="1:7" s="19" customFormat="1" x14ac:dyDescent="0.25">
      <c r="A109" s="17"/>
      <c r="B109" s="12" t="s">
        <v>86</v>
      </c>
      <c r="C109" s="22">
        <v>9678</v>
      </c>
      <c r="D109" s="22">
        <v>7235</v>
      </c>
      <c r="E109" s="22">
        <v>7561</v>
      </c>
      <c r="F109" s="22">
        <v>7901</v>
      </c>
    </row>
    <row r="110" spans="1:7" s="19" customFormat="1" x14ac:dyDescent="0.25">
      <c r="A110" s="17"/>
      <c r="B110" s="12" t="s">
        <v>87</v>
      </c>
      <c r="C110" s="22">
        <v>12396</v>
      </c>
      <c r="D110" s="22">
        <v>12046</v>
      </c>
      <c r="E110" s="22">
        <v>12588</v>
      </c>
      <c r="F110" s="22">
        <v>13155</v>
      </c>
    </row>
    <row r="111" spans="1:7" s="19" customFormat="1" x14ac:dyDescent="0.25">
      <c r="A111" s="17"/>
      <c r="B111" s="12" t="s">
        <v>88</v>
      </c>
      <c r="C111" s="22">
        <v>7674</v>
      </c>
      <c r="D111" s="22">
        <v>6484</v>
      </c>
      <c r="E111" s="22">
        <v>6776</v>
      </c>
      <c r="F111" s="22">
        <v>7081</v>
      </c>
    </row>
    <row r="112" spans="1:7" s="19" customFormat="1" x14ac:dyDescent="0.25">
      <c r="A112" s="17"/>
      <c r="B112" s="12" t="s">
        <v>89</v>
      </c>
      <c r="C112" s="22">
        <v>7731</v>
      </c>
      <c r="D112" s="22">
        <v>8085</v>
      </c>
      <c r="E112" s="22">
        <v>8449</v>
      </c>
      <c r="F112" s="22">
        <v>8829</v>
      </c>
    </row>
    <row r="113" spans="1:6" s="19" customFormat="1" x14ac:dyDescent="0.25">
      <c r="A113" s="17"/>
      <c r="B113" s="12" t="s">
        <v>90</v>
      </c>
      <c r="C113" s="22">
        <v>5427</v>
      </c>
      <c r="D113" s="22">
        <v>5592</v>
      </c>
      <c r="E113" s="22">
        <v>5844</v>
      </c>
      <c r="F113" s="22">
        <v>6107</v>
      </c>
    </row>
    <row r="114" spans="1:6" s="19" customFormat="1" x14ac:dyDescent="0.25">
      <c r="A114" s="17"/>
      <c r="B114" s="12" t="s">
        <v>91</v>
      </c>
      <c r="C114" s="22">
        <v>15812</v>
      </c>
      <c r="D114" s="22">
        <v>17775</v>
      </c>
      <c r="E114" s="22">
        <v>18575</v>
      </c>
      <c r="F114" s="22">
        <v>19410</v>
      </c>
    </row>
    <row r="115" spans="1:6" s="19" customFormat="1" x14ac:dyDescent="0.25">
      <c r="A115" s="17"/>
      <c r="B115" s="12" t="s">
        <v>92</v>
      </c>
      <c r="C115" s="34">
        <v>276314.3</v>
      </c>
      <c r="D115" s="22">
        <v>60346</v>
      </c>
      <c r="E115" s="22">
        <v>63062</v>
      </c>
      <c r="F115" s="22">
        <v>65899</v>
      </c>
    </row>
    <row r="116" spans="1:6" s="19" customFormat="1" x14ac:dyDescent="0.25">
      <c r="A116" s="17"/>
      <c r="B116" s="12" t="s">
        <v>93</v>
      </c>
      <c r="C116" s="34">
        <v>45409.4</v>
      </c>
      <c r="D116" s="22">
        <v>29876</v>
      </c>
      <c r="E116" s="22">
        <v>31221</v>
      </c>
      <c r="F116" s="22">
        <v>32626</v>
      </c>
    </row>
    <row r="117" spans="1:6" s="19" customFormat="1" x14ac:dyDescent="0.25">
      <c r="A117" s="17"/>
      <c r="B117" s="12" t="s">
        <v>94</v>
      </c>
      <c r="C117" s="22">
        <v>16354</v>
      </c>
      <c r="D117" s="22">
        <v>12740</v>
      </c>
      <c r="E117" s="22">
        <v>13313</v>
      </c>
      <c r="F117" s="22">
        <v>13912</v>
      </c>
    </row>
    <row r="118" spans="1:6" s="19" customFormat="1" x14ac:dyDescent="0.25">
      <c r="A118" s="17"/>
      <c r="B118" s="12" t="s">
        <v>95</v>
      </c>
      <c r="C118" s="22">
        <v>7522</v>
      </c>
      <c r="D118" s="22">
        <v>7311</v>
      </c>
      <c r="E118" s="22">
        <v>7640</v>
      </c>
      <c r="F118" s="22">
        <v>7984</v>
      </c>
    </row>
    <row r="119" spans="1:6" s="19" customFormat="1" x14ac:dyDescent="0.25">
      <c r="A119" s="17"/>
      <c r="B119" s="12" t="s">
        <v>96</v>
      </c>
      <c r="C119" s="22">
        <v>8871</v>
      </c>
      <c r="D119" s="22">
        <v>9891</v>
      </c>
      <c r="E119" s="22">
        <v>10337</v>
      </c>
      <c r="F119" s="22">
        <v>10802</v>
      </c>
    </row>
    <row r="120" spans="1:6" s="19" customFormat="1" x14ac:dyDescent="0.25">
      <c r="A120" s="17"/>
      <c r="B120" s="12" t="s">
        <v>97</v>
      </c>
      <c r="C120" s="22">
        <v>4480</v>
      </c>
      <c r="D120" s="22">
        <v>4619</v>
      </c>
      <c r="E120" s="22">
        <v>4827</v>
      </c>
      <c r="F120" s="22">
        <v>5044</v>
      </c>
    </row>
    <row r="121" spans="1:6" s="19" customFormat="1" x14ac:dyDescent="0.25">
      <c r="A121" s="17"/>
      <c r="B121" s="12" t="s">
        <v>98</v>
      </c>
      <c r="C121" s="22">
        <v>119700</v>
      </c>
      <c r="D121" s="22">
        <v>95337</v>
      </c>
      <c r="E121" s="22">
        <v>99627</v>
      </c>
      <c r="F121" s="22">
        <v>104110</v>
      </c>
    </row>
    <row r="122" spans="1:6" s="16" customFormat="1" ht="32.25" customHeight="1" x14ac:dyDescent="0.25">
      <c r="A122" s="102">
        <v>48</v>
      </c>
      <c r="B122" s="14" t="s">
        <v>6</v>
      </c>
      <c r="C122" s="103">
        <f>SUM(C124:C137)</f>
        <v>8825314.8000000007</v>
      </c>
      <c r="D122" s="53">
        <f t="shared" ref="D122:F122" si="18">SUM(D124:D137)</f>
        <v>474418</v>
      </c>
      <c r="E122" s="53">
        <f t="shared" si="18"/>
        <v>495768</v>
      </c>
      <c r="F122" s="53">
        <f t="shared" si="18"/>
        <v>518075</v>
      </c>
    </row>
    <row r="123" spans="1:6" s="19" customFormat="1" x14ac:dyDescent="0.25">
      <c r="A123" s="17"/>
      <c r="B123" s="12" t="s">
        <v>28</v>
      </c>
      <c r="C123" s="22"/>
      <c r="D123" s="21"/>
      <c r="E123" s="21"/>
      <c r="F123" s="21"/>
    </row>
    <row r="124" spans="1:6" s="19" customFormat="1" x14ac:dyDescent="0.25">
      <c r="A124" s="17"/>
      <c r="B124" s="12" t="s">
        <v>85</v>
      </c>
      <c r="C124" s="22">
        <v>15100</v>
      </c>
      <c r="D124" s="22">
        <f>[1]Айыртау!D62</f>
        <v>12127</v>
      </c>
      <c r="E124" s="22">
        <f>[1]Айыртау!E62</f>
        <v>12673</v>
      </c>
      <c r="F124" s="22">
        <f>[1]Айыртау!F62</f>
        <v>13243</v>
      </c>
    </row>
    <row r="125" spans="1:6" s="19" customFormat="1" x14ac:dyDescent="0.25">
      <c r="A125" s="17"/>
      <c r="B125" s="12" t="s">
        <v>86</v>
      </c>
      <c r="C125" s="22">
        <v>10000</v>
      </c>
      <c r="D125" s="22">
        <f>[1]Акжар!D62</f>
        <v>11000</v>
      </c>
      <c r="E125" s="22">
        <f>[1]Акжар!E62</f>
        <v>11495</v>
      </c>
      <c r="F125" s="22">
        <f>[1]Акжар!F62</f>
        <v>12012</v>
      </c>
    </row>
    <row r="126" spans="1:6" s="19" customFormat="1" x14ac:dyDescent="0.25">
      <c r="A126" s="17"/>
      <c r="B126" s="12" t="s">
        <v>87</v>
      </c>
      <c r="C126" s="22">
        <v>12000</v>
      </c>
      <c r="D126" s="22">
        <f>[1]Аккайын!D62</f>
        <v>7056</v>
      </c>
      <c r="E126" s="22">
        <f>[1]Аккайын!E62</f>
        <v>7374</v>
      </c>
      <c r="F126" s="22">
        <f>[1]Аккайын!F62</f>
        <v>7705</v>
      </c>
    </row>
    <row r="127" spans="1:6" s="19" customFormat="1" x14ac:dyDescent="0.25">
      <c r="A127" s="17"/>
      <c r="B127" s="12" t="s">
        <v>88</v>
      </c>
      <c r="C127" s="22">
        <v>24245</v>
      </c>
      <c r="D127" s="22">
        <f>[1]Есиль!D62</f>
        <v>26806</v>
      </c>
      <c r="E127" s="22">
        <f>[1]Есиль!E62</f>
        <v>28012</v>
      </c>
      <c r="F127" s="22">
        <f>[1]Есиль!F62</f>
        <v>29273</v>
      </c>
    </row>
    <row r="128" spans="1:6" s="19" customFormat="1" x14ac:dyDescent="0.25">
      <c r="A128" s="17"/>
      <c r="B128" s="12" t="s">
        <v>89</v>
      </c>
      <c r="C128" s="22">
        <v>8600</v>
      </c>
      <c r="D128" s="22">
        <f>[1]Жамбыл!D62</f>
        <v>4805</v>
      </c>
      <c r="E128" s="22">
        <f>[1]Жамбыл!E62</f>
        <v>5021</v>
      </c>
      <c r="F128" s="22">
        <f>[1]Жамбыл!F62</f>
        <v>5247</v>
      </c>
    </row>
    <row r="129" spans="1:6" s="19" customFormat="1" x14ac:dyDescent="0.25">
      <c r="A129" s="17"/>
      <c r="B129" s="12" t="s">
        <v>90</v>
      </c>
      <c r="C129" s="22">
        <v>6350</v>
      </c>
      <c r="D129" s="22">
        <f>[1]Жумаб!D62</f>
        <v>6225</v>
      </c>
      <c r="E129" s="22">
        <f>[1]Жумаб!E62</f>
        <v>6505</v>
      </c>
      <c r="F129" s="22">
        <f>[1]Жумаб!F62</f>
        <v>6798</v>
      </c>
    </row>
    <row r="130" spans="1:6" s="19" customFormat="1" x14ac:dyDescent="0.25">
      <c r="A130" s="17"/>
      <c r="B130" s="12" t="s">
        <v>91</v>
      </c>
      <c r="C130" s="34">
        <v>164948.29999999999</v>
      </c>
      <c r="D130" s="22">
        <f>[1]Кызыл!D62</f>
        <v>12065</v>
      </c>
      <c r="E130" s="22">
        <f>[1]Кызыл!E62</f>
        <v>12608</v>
      </c>
      <c r="F130" s="22">
        <f>[1]Кызыл!F62</f>
        <v>13175</v>
      </c>
    </row>
    <row r="131" spans="1:6" s="19" customFormat="1" x14ac:dyDescent="0.25">
      <c r="A131" s="17"/>
      <c r="B131" s="12" t="s">
        <v>92</v>
      </c>
      <c r="C131" s="22">
        <v>15500</v>
      </c>
      <c r="D131" s="22">
        <f>[1]Мамл!D62</f>
        <v>30200</v>
      </c>
      <c r="E131" s="22">
        <f>[1]Мамл!E62</f>
        <v>31559</v>
      </c>
      <c r="F131" s="22">
        <f>[1]Мамл!F62</f>
        <v>32979</v>
      </c>
    </row>
    <row r="132" spans="1:6" s="19" customFormat="1" x14ac:dyDescent="0.25">
      <c r="A132" s="17"/>
      <c r="B132" s="12" t="s">
        <v>93</v>
      </c>
      <c r="C132" s="22">
        <v>27000</v>
      </c>
      <c r="D132" s="22">
        <f>[1]Мусреп!D62</f>
        <v>37000</v>
      </c>
      <c r="E132" s="22">
        <f>[1]Мусреп!E62</f>
        <v>38665</v>
      </c>
      <c r="F132" s="22">
        <f>[1]Мусреп!F62</f>
        <v>40405</v>
      </c>
    </row>
    <row r="133" spans="1:6" s="19" customFormat="1" x14ac:dyDescent="0.25">
      <c r="A133" s="17"/>
      <c r="B133" s="12" t="s">
        <v>94</v>
      </c>
      <c r="C133" s="22">
        <v>64920</v>
      </c>
      <c r="D133" s="22">
        <f>[1]Тайынша!D62</f>
        <v>25355</v>
      </c>
      <c r="E133" s="22">
        <f>[1]Тайынша!E62</f>
        <v>26496</v>
      </c>
      <c r="F133" s="22">
        <f>[1]Тайынша!F62</f>
        <v>27688</v>
      </c>
    </row>
    <row r="134" spans="1:6" s="19" customFormat="1" x14ac:dyDescent="0.25">
      <c r="A134" s="17"/>
      <c r="B134" s="12" t="s">
        <v>95</v>
      </c>
      <c r="C134" s="22">
        <v>5000</v>
      </c>
      <c r="D134" s="22">
        <f>[1]Тимир!D62</f>
        <v>5000</v>
      </c>
      <c r="E134" s="22">
        <f>[1]Тимир!E62</f>
        <v>5225</v>
      </c>
      <c r="F134" s="22">
        <f>[1]Тимир!F62</f>
        <v>5460</v>
      </c>
    </row>
    <row r="135" spans="1:6" s="19" customFormat="1" x14ac:dyDescent="0.25">
      <c r="A135" s="17"/>
      <c r="B135" s="12" t="s">
        <v>96</v>
      </c>
      <c r="C135" s="22">
        <v>4000</v>
      </c>
      <c r="D135" s="22">
        <f>[1]Уалих!D62</f>
        <v>3127</v>
      </c>
      <c r="E135" s="22">
        <f>[1]Уалих!E62</f>
        <v>3268</v>
      </c>
      <c r="F135" s="22">
        <f>[1]Уалих!F62</f>
        <v>3415</v>
      </c>
    </row>
    <row r="136" spans="1:6" s="19" customFormat="1" x14ac:dyDescent="0.25">
      <c r="A136" s="17"/>
      <c r="B136" s="12" t="s">
        <v>97</v>
      </c>
      <c r="C136" s="22">
        <v>16000</v>
      </c>
      <c r="D136" s="22">
        <f>'[1]Шал ак'!D62</f>
        <v>5500</v>
      </c>
      <c r="E136" s="22">
        <f>'[1]Шал ак'!E62</f>
        <v>5748</v>
      </c>
      <c r="F136" s="22">
        <f>'[1]Шал ак'!F62</f>
        <v>6006</v>
      </c>
    </row>
    <row r="137" spans="1:6" s="19" customFormat="1" x14ac:dyDescent="0.25">
      <c r="A137" s="17"/>
      <c r="B137" s="12" t="s">
        <v>98</v>
      </c>
      <c r="C137" s="34">
        <v>8451651.5</v>
      </c>
      <c r="D137" s="22">
        <f>[1]Петропавл!D62</f>
        <v>288152</v>
      </c>
      <c r="E137" s="22">
        <f>[1]Петропавл!E62</f>
        <v>301119</v>
      </c>
      <c r="F137" s="22">
        <f>[1]Петропавл!F62</f>
        <v>314669</v>
      </c>
    </row>
    <row r="138" spans="1:6" s="16" customFormat="1" x14ac:dyDescent="0.25">
      <c r="A138" s="102">
        <v>49</v>
      </c>
      <c r="B138" s="14" t="s">
        <v>7</v>
      </c>
      <c r="C138" s="33">
        <f>SUM(C140:C153)</f>
        <v>107766344.30000001</v>
      </c>
      <c r="D138" s="20">
        <f t="shared" ref="D138:F138" si="19">SUM(D140:D153)</f>
        <v>47304320</v>
      </c>
      <c r="E138" s="20">
        <f t="shared" si="19"/>
        <v>47116851</v>
      </c>
      <c r="F138" s="20">
        <f t="shared" si="19"/>
        <v>46925456</v>
      </c>
    </row>
    <row r="139" spans="1:6" s="19" customFormat="1" x14ac:dyDescent="0.25">
      <c r="A139" s="17"/>
      <c r="B139" s="12" t="s">
        <v>28</v>
      </c>
      <c r="C139" s="34"/>
      <c r="D139" s="21"/>
      <c r="E139" s="21"/>
      <c r="F139" s="21"/>
    </row>
    <row r="140" spans="1:6" s="19" customFormat="1" x14ac:dyDescent="0.25">
      <c r="A140" s="17"/>
      <c r="B140" s="12" t="s">
        <v>85</v>
      </c>
      <c r="C140" s="34">
        <v>6384342.9000000004</v>
      </c>
      <c r="D140" s="22">
        <v>4393728</v>
      </c>
      <c r="E140" s="22">
        <v>4412876</v>
      </c>
      <c r="F140" s="22">
        <v>4433206</v>
      </c>
    </row>
    <row r="141" spans="1:6" s="19" customFormat="1" x14ac:dyDescent="0.25">
      <c r="A141" s="17"/>
      <c r="B141" s="12" t="s">
        <v>86</v>
      </c>
      <c r="C141" s="34">
        <v>3934726.8</v>
      </c>
      <c r="D141" s="22">
        <v>2867043</v>
      </c>
      <c r="E141" s="22">
        <v>2882402</v>
      </c>
      <c r="F141" s="22">
        <v>2898619</v>
      </c>
    </row>
    <row r="142" spans="1:6" s="19" customFormat="1" x14ac:dyDescent="0.25">
      <c r="A142" s="17"/>
      <c r="B142" s="12" t="s">
        <v>87</v>
      </c>
      <c r="C142" s="22">
        <v>4902381</v>
      </c>
      <c r="D142" s="22">
        <v>2963473</v>
      </c>
      <c r="E142" s="22">
        <v>2985559</v>
      </c>
      <c r="F142" s="22">
        <v>3008904</v>
      </c>
    </row>
    <row r="143" spans="1:6" s="19" customFormat="1" x14ac:dyDescent="0.25">
      <c r="A143" s="17"/>
      <c r="B143" s="12" t="s">
        <v>88</v>
      </c>
      <c r="C143" s="34">
        <v>5465522.4000000004</v>
      </c>
      <c r="D143" s="22">
        <v>3650246</v>
      </c>
      <c r="E143" s="22">
        <v>3670410</v>
      </c>
      <c r="F143" s="22">
        <v>3691716</v>
      </c>
    </row>
    <row r="144" spans="1:6" s="19" customFormat="1" x14ac:dyDescent="0.25">
      <c r="A144" s="17"/>
      <c r="B144" s="12" t="s">
        <v>89</v>
      </c>
      <c r="C144" s="34">
        <v>5953761.4000000004</v>
      </c>
      <c r="D144" s="22">
        <v>3974114</v>
      </c>
      <c r="E144" s="22">
        <v>4009366</v>
      </c>
      <c r="F144" s="22">
        <v>4046492</v>
      </c>
    </row>
    <row r="145" spans="1:6" s="19" customFormat="1" x14ac:dyDescent="0.25">
      <c r="A145" s="17"/>
      <c r="B145" s="12" t="s">
        <v>90</v>
      </c>
      <c r="C145" s="34">
        <v>7638178.8000000007</v>
      </c>
      <c r="D145" s="22">
        <v>4069788</v>
      </c>
      <c r="E145" s="22">
        <v>4100599</v>
      </c>
      <c r="F145" s="22">
        <v>4133147</v>
      </c>
    </row>
    <row r="146" spans="1:6" s="19" customFormat="1" x14ac:dyDescent="0.25">
      <c r="A146" s="17"/>
      <c r="B146" s="12" t="s">
        <v>91</v>
      </c>
      <c r="C146" s="34">
        <v>6045430.8000000007</v>
      </c>
      <c r="D146" s="22">
        <v>4344174</v>
      </c>
      <c r="E146" s="22">
        <v>4355652</v>
      </c>
      <c r="F146" s="22">
        <v>4367941</v>
      </c>
    </row>
    <row r="147" spans="1:6" s="19" customFormat="1" x14ac:dyDescent="0.25">
      <c r="A147" s="17"/>
      <c r="B147" s="12" t="s">
        <v>92</v>
      </c>
      <c r="C147" s="34">
        <v>6114618.0999999996</v>
      </c>
      <c r="D147" s="22">
        <v>2943476</v>
      </c>
      <c r="E147" s="22">
        <v>2957629</v>
      </c>
      <c r="F147" s="22">
        <v>2972625</v>
      </c>
    </row>
    <row r="148" spans="1:6" s="19" customFormat="1" x14ac:dyDescent="0.25">
      <c r="A148" s="17"/>
      <c r="B148" s="12" t="s">
        <v>93</v>
      </c>
      <c r="C148" s="34">
        <v>11012978.5</v>
      </c>
      <c r="D148" s="22">
        <v>4370464</v>
      </c>
      <c r="E148" s="22">
        <v>4362441</v>
      </c>
      <c r="F148" s="22">
        <v>4354340</v>
      </c>
    </row>
    <row r="149" spans="1:6" s="19" customFormat="1" x14ac:dyDescent="0.25">
      <c r="A149" s="17"/>
      <c r="B149" s="12" t="s">
        <v>94</v>
      </c>
      <c r="C149" s="34">
        <v>8071879.5999999996</v>
      </c>
      <c r="D149" s="22">
        <v>4414778</v>
      </c>
      <c r="E149" s="22">
        <v>4417936</v>
      </c>
      <c r="F149" s="22">
        <v>4421520</v>
      </c>
    </row>
    <row r="150" spans="1:6" s="19" customFormat="1" x14ac:dyDescent="0.25">
      <c r="A150" s="17"/>
      <c r="B150" s="12" t="s">
        <v>95</v>
      </c>
      <c r="C150" s="34">
        <v>4448024.4000000004</v>
      </c>
      <c r="D150" s="22">
        <v>2136832</v>
      </c>
      <c r="E150" s="22">
        <v>2142564</v>
      </c>
      <c r="F150" s="22">
        <v>2148673</v>
      </c>
    </row>
    <row r="151" spans="1:6" s="19" customFormat="1" x14ac:dyDescent="0.25">
      <c r="A151" s="17"/>
      <c r="B151" s="12" t="s">
        <v>96</v>
      </c>
      <c r="C151" s="34">
        <v>4378153.8</v>
      </c>
      <c r="D151" s="22">
        <v>3035885</v>
      </c>
      <c r="E151" s="22">
        <v>3058357</v>
      </c>
      <c r="F151" s="22">
        <v>3082052</v>
      </c>
    </row>
    <row r="152" spans="1:6" s="19" customFormat="1" x14ac:dyDescent="0.25">
      <c r="A152" s="17"/>
      <c r="B152" s="12" t="s">
        <v>97</v>
      </c>
      <c r="C152" s="34">
        <v>5607057.2000000002</v>
      </c>
      <c r="D152" s="22">
        <v>2999803</v>
      </c>
      <c r="E152" s="22">
        <v>3013292</v>
      </c>
      <c r="F152" s="22">
        <v>3027546</v>
      </c>
    </row>
    <row r="153" spans="1:6" s="19" customFormat="1" x14ac:dyDescent="0.25">
      <c r="A153" s="17"/>
      <c r="B153" s="12" t="s">
        <v>98</v>
      </c>
      <c r="C153" s="34">
        <v>27809288.600000001</v>
      </c>
      <c r="D153" s="22">
        <v>1140516</v>
      </c>
      <c r="E153" s="22">
        <v>747768</v>
      </c>
      <c r="F153" s="22">
        <v>338675</v>
      </c>
    </row>
    <row r="154" spans="1:6" s="16" customFormat="1" x14ac:dyDescent="0.25">
      <c r="A154" s="102">
        <v>50</v>
      </c>
      <c r="B154" s="14" t="s">
        <v>8</v>
      </c>
      <c r="C154" s="20">
        <f>SUM(C156:C169)</f>
        <v>47150037</v>
      </c>
      <c r="D154" s="20">
        <f t="shared" ref="D154:F154" si="20">SUM(D156:D169)</f>
        <v>47304320</v>
      </c>
      <c r="E154" s="20">
        <f t="shared" si="20"/>
        <v>47116851</v>
      </c>
      <c r="F154" s="20">
        <f t="shared" si="20"/>
        <v>46925456</v>
      </c>
    </row>
    <row r="155" spans="1:6" s="19" customFormat="1" x14ac:dyDescent="0.25">
      <c r="A155" s="17"/>
      <c r="B155" s="12" t="s">
        <v>28</v>
      </c>
      <c r="C155" s="21"/>
      <c r="D155" s="21"/>
      <c r="E155" s="21"/>
      <c r="F155" s="21"/>
    </row>
    <row r="156" spans="1:6" s="19" customFormat="1" x14ac:dyDescent="0.25">
      <c r="A156" s="17"/>
      <c r="B156" s="12" t="s">
        <v>85</v>
      </c>
      <c r="C156" s="22">
        <v>4356883</v>
      </c>
      <c r="D156" s="22">
        <v>4393728</v>
      </c>
      <c r="E156" s="22">
        <v>4412876</v>
      </c>
      <c r="F156" s="22">
        <v>4433206</v>
      </c>
    </row>
    <row r="157" spans="1:6" s="19" customFormat="1" x14ac:dyDescent="0.25">
      <c r="A157" s="17"/>
      <c r="B157" s="12" t="s">
        <v>86</v>
      </c>
      <c r="C157" s="22">
        <v>2842088</v>
      </c>
      <c r="D157" s="22">
        <v>2867043</v>
      </c>
      <c r="E157" s="22">
        <v>2882402</v>
      </c>
      <c r="F157" s="22">
        <v>2898619</v>
      </c>
    </row>
    <row r="158" spans="1:6" s="19" customFormat="1" x14ac:dyDescent="0.25">
      <c r="A158" s="17"/>
      <c r="B158" s="12" t="s">
        <v>87</v>
      </c>
      <c r="C158" s="22">
        <v>2930241</v>
      </c>
      <c r="D158" s="22">
        <v>2963473</v>
      </c>
      <c r="E158" s="22">
        <v>2985559</v>
      </c>
      <c r="F158" s="22">
        <v>3008904</v>
      </c>
    </row>
    <row r="159" spans="1:6" s="19" customFormat="1" x14ac:dyDescent="0.25">
      <c r="A159" s="17"/>
      <c r="B159" s="12" t="s">
        <v>88</v>
      </c>
      <c r="C159" s="22">
        <v>3616588</v>
      </c>
      <c r="D159" s="22">
        <v>3650246</v>
      </c>
      <c r="E159" s="22">
        <v>3670410</v>
      </c>
      <c r="F159" s="22">
        <v>3691716</v>
      </c>
    </row>
    <row r="160" spans="1:6" s="19" customFormat="1" x14ac:dyDescent="0.25">
      <c r="A160" s="17"/>
      <c r="B160" s="12" t="s">
        <v>89</v>
      </c>
      <c r="C160" s="22">
        <v>3927277</v>
      </c>
      <c r="D160" s="22">
        <v>3974114</v>
      </c>
      <c r="E160" s="22">
        <v>4009366</v>
      </c>
      <c r="F160" s="22">
        <v>4046492</v>
      </c>
    </row>
    <row r="161" spans="1:6" s="19" customFormat="1" x14ac:dyDescent="0.25">
      <c r="A161" s="17"/>
      <c r="B161" s="12" t="s">
        <v>90</v>
      </c>
      <c r="C161" s="22">
        <v>4024183</v>
      </c>
      <c r="D161" s="22">
        <v>4069788</v>
      </c>
      <c r="E161" s="22">
        <v>4100599</v>
      </c>
      <c r="F161" s="22">
        <v>4133147</v>
      </c>
    </row>
    <row r="162" spans="1:6" s="19" customFormat="1" x14ac:dyDescent="0.25">
      <c r="A162" s="17"/>
      <c r="B162" s="12" t="s">
        <v>91</v>
      </c>
      <c r="C162" s="22">
        <v>4307841</v>
      </c>
      <c r="D162" s="22">
        <v>4344174</v>
      </c>
      <c r="E162" s="22">
        <v>4355652</v>
      </c>
      <c r="F162" s="22">
        <v>4367941</v>
      </c>
    </row>
    <row r="163" spans="1:6" s="19" customFormat="1" x14ac:dyDescent="0.25">
      <c r="A163" s="17"/>
      <c r="B163" s="12" t="s">
        <v>92</v>
      </c>
      <c r="C163" s="22">
        <v>2917208</v>
      </c>
      <c r="D163" s="22">
        <v>2943476</v>
      </c>
      <c r="E163" s="22">
        <v>2957629</v>
      </c>
      <c r="F163" s="22">
        <v>2972625</v>
      </c>
    </row>
    <row r="164" spans="1:6" s="19" customFormat="1" x14ac:dyDescent="0.25">
      <c r="A164" s="17"/>
      <c r="B164" s="12" t="s">
        <v>93</v>
      </c>
      <c r="C164" s="22">
        <v>4335159</v>
      </c>
      <c r="D164" s="22">
        <v>4370464</v>
      </c>
      <c r="E164" s="22">
        <v>4362441</v>
      </c>
      <c r="F164" s="22">
        <v>4354340</v>
      </c>
    </row>
    <row r="165" spans="1:6" s="19" customFormat="1" x14ac:dyDescent="0.25">
      <c r="A165" s="17"/>
      <c r="B165" s="12" t="s">
        <v>94</v>
      </c>
      <c r="C165" s="22">
        <v>4387990</v>
      </c>
      <c r="D165" s="22">
        <v>4414778</v>
      </c>
      <c r="E165" s="22">
        <v>4417936</v>
      </c>
      <c r="F165" s="22">
        <v>4421520</v>
      </c>
    </row>
    <row r="166" spans="1:6" s="19" customFormat="1" x14ac:dyDescent="0.25">
      <c r="A166" s="17"/>
      <c r="B166" s="12" t="s">
        <v>95</v>
      </c>
      <c r="C166" s="22">
        <v>2125512</v>
      </c>
      <c r="D166" s="22">
        <v>2136832</v>
      </c>
      <c r="E166" s="22">
        <v>2142564</v>
      </c>
      <c r="F166" s="22">
        <v>2148673</v>
      </c>
    </row>
    <row r="167" spans="1:6" s="19" customFormat="1" x14ac:dyDescent="0.25">
      <c r="A167" s="17"/>
      <c r="B167" s="12" t="s">
        <v>96</v>
      </c>
      <c r="C167" s="22">
        <v>3003449</v>
      </c>
      <c r="D167" s="22">
        <v>3035885</v>
      </c>
      <c r="E167" s="22">
        <v>3058357</v>
      </c>
      <c r="F167" s="22">
        <v>3082052</v>
      </c>
    </row>
    <row r="168" spans="1:6" s="19" customFormat="1" x14ac:dyDescent="0.25">
      <c r="A168" s="17"/>
      <c r="B168" s="12" t="s">
        <v>97</v>
      </c>
      <c r="C168" s="22">
        <v>2976100</v>
      </c>
      <c r="D168" s="22">
        <v>2999803</v>
      </c>
      <c r="E168" s="22">
        <v>3013292</v>
      </c>
      <c r="F168" s="22">
        <v>3027546</v>
      </c>
    </row>
    <row r="169" spans="1:6" s="19" customFormat="1" x14ac:dyDescent="0.25">
      <c r="A169" s="17"/>
      <c r="B169" s="12" t="s">
        <v>98</v>
      </c>
      <c r="C169" s="22">
        <v>1399518</v>
      </c>
      <c r="D169" s="22">
        <v>1140516</v>
      </c>
      <c r="E169" s="22">
        <v>747768</v>
      </c>
      <c r="F169" s="75">
        <v>338675</v>
      </c>
    </row>
    <row r="170" spans="1:6" s="16" customFormat="1" x14ac:dyDescent="0.25">
      <c r="A170" s="102">
        <v>51</v>
      </c>
      <c r="B170" s="14" t="s">
        <v>9</v>
      </c>
      <c r="C170" s="33">
        <f>SUM(C172:C185)</f>
        <v>32517629.400000002</v>
      </c>
      <c r="D170" s="20">
        <f t="shared" ref="D170:F170" si="21">SUM(D172:D185)</f>
        <v>0</v>
      </c>
      <c r="E170" s="20">
        <f t="shared" si="21"/>
        <v>0</v>
      </c>
      <c r="F170" s="20">
        <f t="shared" si="21"/>
        <v>0</v>
      </c>
    </row>
    <row r="171" spans="1:6" s="19" customFormat="1" x14ac:dyDescent="0.25">
      <c r="A171" s="17"/>
      <c r="B171" s="12" t="s">
        <v>28</v>
      </c>
      <c r="C171" s="118">
        <f>8877105+758076+11061903.4+14317807.4</f>
        <v>35014891.799999997</v>
      </c>
      <c r="D171" s="21"/>
      <c r="E171" s="21"/>
      <c r="F171" s="21"/>
    </row>
    <row r="172" spans="1:6" s="19" customFormat="1" x14ac:dyDescent="0.25">
      <c r="A172" s="17"/>
      <c r="B172" s="12" t="s">
        <v>85</v>
      </c>
      <c r="C172" s="74">
        <v>1713254.3999999999</v>
      </c>
      <c r="D172" s="22">
        <f>[1]Айыртау!D65</f>
        <v>0</v>
      </c>
      <c r="E172" s="22">
        <f>[1]Айыртау!E65</f>
        <v>0</v>
      </c>
      <c r="F172" s="22">
        <f>[1]Айыртау!F65</f>
        <v>0</v>
      </c>
    </row>
    <row r="173" spans="1:6" s="19" customFormat="1" x14ac:dyDescent="0.25">
      <c r="A173" s="17"/>
      <c r="B173" s="12" t="s">
        <v>86</v>
      </c>
      <c r="C173" s="74">
        <v>1087638.8</v>
      </c>
      <c r="D173" s="22">
        <f>[1]Акжар!D65</f>
        <v>0</v>
      </c>
      <c r="E173" s="22">
        <f>[1]Акжар!E65</f>
        <v>0</v>
      </c>
      <c r="F173" s="22">
        <f>[1]Акжар!F65</f>
        <v>0</v>
      </c>
    </row>
    <row r="174" spans="1:6" s="19" customFormat="1" x14ac:dyDescent="0.25">
      <c r="A174" s="17"/>
      <c r="B174" s="12" t="s">
        <v>87</v>
      </c>
      <c r="C174" s="97">
        <v>1367726</v>
      </c>
      <c r="D174" s="22">
        <f>[1]Аккайын!D65</f>
        <v>0</v>
      </c>
      <c r="E174" s="22">
        <f>[1]Аккайын!E65</f>
        <v>0</v>
      </c>
      <c r="F174" s="22">
        <f>[1]Аккайын!F65</f>
        <v>0</v>
      </c>
    </row>
    <row r="175" spans="1:6" s="19" customFormat="1" x14ac:dyDescent="0.25">
      <c r="A175" s="17"/>
      <c r="B175" s="12" t="s">
        <v>88</v>
      </c>
      <c r="C175" s="74">
        <v>1696341.7</v>
      </c>
      <c r="D175" s="22">
        <f>[1]Есиль!D65</f>
        <v>0</v>
      </c>
      <c r="E175" s="22">
        <f>[1]Есиль!E65</f>
        <v>0</v>
      </c>
      <c r="F175" s="22">
        <f>[1]Есиль!F65</f>
        <v>0</v>
      </c>
    </row>
    <row r="176" spans="1:6" s="19" customFormat="1" x14ac:dyDescent="0.25">
      <c r="A176" s="17"/>
      <c r="B176" s="12" t="s">
        <v>89</v>
      </c>
      <c r="C176" s="74">
        <v>1667436.7</v>
      </c>
      <c r="D176" s="22">
        <f>[1]Жамбыл!D65</f>
        <v>0</v>
      </c>
      <c r="E176" s="22">
        <f>[1]Жамбыл!E65</f>
        <v>0</v>
      </c>
      <c r="F176" s="22">
        <f>[1]Жамбыл!F65</f>
        <v>0</v>
      </c>
    </row>
    <row r="177" spans="1:6" s="19" customFormat="1" x14ac:dyDescent="0.25">
      <c r="A177" s="17"/>
      <c r="B177" s="12" t="s">
        <v>90</v>
      </c>
      <c r="C177" s="74">
        <v>2152111.7000000002</v>
      </c>
      <c r="D177" s="22">
        <f>[1]Жумаб!D65</f>
        <v>0</v>
      </c>
      <c r="E177" s="22">
        <f>[1]Жумаб!E65</f>
        <v>0</v>
      </c>
      <c r="F177" s="22">
        <f>[1]Жумаб!F65</f>
        <v>0</v>
      </c>
    </row>
    <row r="178" spans="1:6" s="19" customFormat="1" x14ac:dyDescent="0.25">
      <c r="A178" s="17"/>
      <c r="B178" s="12" t="s">
        <v>91</v>
      </c>
      <c r="C178" s="74">
        <v>768080.9</v>
      </c>
      <c r="D178" s="22">
        <f>[1]Кызыл!D65</f>
        <v>0</v>
      </c>
      <c r="E178" s="22">
        <f>[1]Кызыл!E65</f>
        <v>0</v>
      </c>
      <c r="F178" s="22">
        <f>[1]Кызыл!F65</f>
        <v>0</v>
      </c>
    </row>
    <row r="179" spans="1:6" s="19" customFormat="1" x14ac:dyDescent="0.25">
      <c r="A179" s="17"/>
      <c r="B179" s="12" t="s">
        <v>92</v>
      </c>
      <c r="C179" s="97">
        <v>2213601</v>
      </c>
      <c r="D179" s="22">
        <f>[1]Мамл!D65</f>
        <v>0</v>
      </c>
      <c r="E179" s="22">
        <f>[1]Мамл!E65</f>
        <v>0</v>
      </c>
      <c r="F179" s="22">
        <f>[1]Мамл!F65</f>
        <v>0</v>
      </c>
    </row>
    <row r="180" spans="1:6" s="19" customFormat="1" x14ac:dyDescent="0.25">
      <c r="A180" s="17"/>
      <c r="B180" s="12" t="s">
        <v>93</v>
      </c>
      <c r="C180" s="74">
        <v>3951107.1</v>
      </c>
      <c r="D180" s="22">
        <f>[1]Мусреп!D65</f>
        <v>0</v>
      </c>
      <c r="E180" s="22">
        <f>[1]Мусреп!E65</f>
        <v>0</v>
      </c>
      <c r="F180" s="22">
        <f>[1]Мусреп!F65</f>
        <v>0</v>
      </c>
    </row>
    <row r="181" spans="1:6" s="19" customFormat="1" x14ac:dyDescent="0.25">
      <c r="A181" s="17"/>
      <c r="B181" s="12" t="s">
        <v>94</v>
      </c>
      <c r="C181" s="74">
        <v>2233090.7999999998</v>
      </c>
      <c r="D181" s="22">
        <f>[1]Тайынша!D65</f>
        <v>0</v>
      </c>
      <c r="E181" s="22">
        <f>[1]Тайынша!E65</f>
        <v>0</v>
      </c>
      <c r="F181" s="22">
        <f>[1]Тайынша!F65</f>
        <v>0</v>
      </c>
    </row>
    <row r="182" spans="1:6" s="19" customFormat="1" x14ac:dyDescent="0.25">
      <c r="A182" s="17"/>
      <c r="B182" s="12" t="s">
        <v>95</v>
      </c>
      <c r="C182" s="74">
        <v>562697.30000000005</v>
      </c>
      <c r="D182" s="22">
        <f>[1]Тимир!D65</f>
        <v>0</v>
      </c>
      <c r="E182" s="22">
        <f>[1]Тимир!E65</f>
        <v>0</v>
      </c>
      <c r="F182" s="22">
        <f>[1]Тимир!F65</f>
        <v>0</v>
      </c>
    </row>
    <row r="183" spans="1:6" s="19" customFormat="1" x14ac:dyDescent="0.25">
      <c r="A183" s="17"/>
      <c r="B183" s="12" t="s">
        <v>96</v>
      </c>
      <c r="C183" s="74">
        <v>1218074.8</v>
      </c>
      <c r="D183" s="22">
        <f>[1]Уалих!D65</f>
        <v>0</v>
      </c>
      <c r="E183" s="22">
        <f>[1]Уалих!E65</f>
        <v>0</v>
      </c>
      <c r="F183" s="22">
        <f>[1]Уалих!F65</f>
        <v>0</v>
      </c>
    </row>
    <row r="184" spans="1:6" s="19" customFormat="1" x14ac:dyDescent="0.25">
      <c r="A184" s="17"/>
      <c r="B184" s="12" t="s">
        <v>97</v>
      </c>
      <c r="C184" s="74">
        <v>2315288.2000000002</v>
      </c>
      <c r="D184" s="22">
        <f>'[1]Шал ак'!D65</f>
        <v>0</v>
      </c>
      <c r="E184" s="22">
        <f>'[1]Шал ак'!E65</f>
        <v>0</v>
      </c>
      <c r="F184" s="22">
        <f>'[1]Шал ак'!F65</f>
        <v>0</v>
      </c>
    </row>
    <row r="185" spans="1:6" s="19" customFormat="1" x14ac:dyDescent="0.25">
      <c r="A185" s="17"/>
      <c r="B185" s="12" t="s">
        <v>98</v>
      </c>
      <c r="C185" s="156">
        <v>9571180</v>
      </c>
      <c r="D185" s="22">
        <f>[1]Петропавл!D65</f>
        <v>0</v>
      </c>
      <c r="E185" s="22">
        <f>[1]Петропавл!E65</f>
        <v>0</v>
      </c>
      <c r="F185" s="22">
        <f>[1]Петропавл!F65</f>
        <v>0</v>
      </c>
    </row>
    <row r="186" spans="1:6" s="16" customFormat="1" x14ac:dyDescent="0.25">
      <c r="A186" s="102">
        <v>52</v>
      </c>
      <c r="B186" s="14" t="s">
        <v>274</v>
      </c>
      <c r="C186" s="33">
        <f>SUM(C188:C201)</f>
        <v>28098677.900000002</v>
      </c>
      <c r="D186" s="20">
        <f t="shared" ref="D186:F186" si="22">SUM(D188:D201)</f>
        <v>0</v>
      </c>
      <c r="E186" s="20">
        <f t="shared" si="22"/>
        <v>0</v>
      </c>
      <c r="F186" s="20">
        <f t="shared" si="22"/>
        <v>0</v>
      </c>
    </row>
    <row r="187" spans="1:6" s="19" customFormat="1" x14ac:dyDescent="0.25">
      <c r="A187" s="17"/>
      <c r="B187" s="12" t="s">
        <v>28</v>
      </c>
      <c r="C187" s="154">
        <f>6788616+41573228-6788616-17743645+4269094.9</f>
        <v>28098677.899999999</v>
      </c>
      <c r="D187" s="21"/>
      <c r="E187" s="21"/>
      <c r="F187" s="21"/>
    </row>
    <row r="188" spans="1:6" s="19" customFormat="1" x14ac:dyDescent="0.25">
      <c r="A188" s="17"/>
      <c r="B188" s="12" t="s">
        <v>85</v>
      </c>
      <c r="C188" s="34">
        <v>314205.5</v>
      </c>
      <c r="D188" s="22">
        <f>[1]Айыртау!D66</f>
        <v>0</v>
      </c>
      <c r="E188" s="22">
        <f>[1]Айыртау!E66</f>
        <v>0</v>
      </c>
      <c r="F188" s="22">
        <f>[1]Айыртау!F66</f>
        <v>0</v>
      </c>
    </row>
    <row r="189" spans="1:6" s="19" customFormat="1" ht="15.75" customHeight="1" x14ac:dyDescent="0.25">
      <c r="A189" s="17"/>
      <c r="B189" s="12" t="s">
        <v>86</v>
      </c>
      <c r="C189" s="22">
        <v>5000</v>
      </c>
      <c r="D189" s="22">
        <f>[1]Акжар!D66</f>
        <v>0</v>
      </c>
      <c r="E189" s="22">
        <f>[1]Акжар!E66</f>
        <v>0</v>
      </c>
      <c r="F189" s="22">
        <f>[1]Акжар!F66</f>
        <v>0</v>
      </c>
    </row>
    <row r="190" spans="1:6" s="19" customFormat="1" ht="15.75" customHeight="1" x14ac:dyDescent="0.25">
      <c r="A190" s="17"/>
      <c r="B190" s="12" t="s">
        <v>87</v>
      </c>
      <c r="C190" s="22">
        <v>604414</v>
      </c>
      <c r="D190" s="22">
        <f>[1]Аккайын!D66</f>
        <v>0</v>
      </c>
      <c r="E190" s="22">
        <f>[1]Аккайын!E66</f>
        <v>0</v>
      </c>
      <c r="F190" s="22">
        <f>[1]Аккайын!F66</f>
        <v>0</v>
      </c>
    </row>
    <row r="191" spans="1:6" s="19" customFormat="1" ht="15.75" customHeight="1" x14ac:dyDescent="0.25">
      <c r="A191" s="17"/>
      <c r="B191" s="12" t="s">
        <v>88</v>
      </c>
      <c r="C191" s="34">
        <v>152592.70000000001</v>
      </c>
      <c r="D191" s="22">
        <f>[1]Есиль!D66</f>
        <v>0</v>
      </c>
      <c r="E191" s="22">
        <f>[1]Есиль!E66</f>
        <v>0</v>
      </c>
      <c r="F191" s="22">
        <f>[1]Есиль!F66</f>
        <v>0</v>
      </c>
    </row>
    <row r="192" spans="1:6" s="19" customFormat="1" ht="15.75" customHeight="1" x14ac:dyDescent="0.25">
      <c r="A192" s="17"/>
      <c r="B192" s="12" t="s">
        <v>89</v>
      </c>
      <c r="C192" s="34">
        <v>359047.7</v>
      </c>
      <c r="D192" s="22">
        <f>[1]Жамбыл!D66</f>
        <v>0</v>
      </c>
      <c r="E192" s="22">
        <f>[1]Жамбыл!E66</f>
        <v>0</v>
      </c>
      <c r="F192" s="22">
        <f>[1]Жамбыл!F66</f>
        <v>0</v>
      </c>
    </row>
    <row r="193" spans="1:6" s="19" customFormat="1" x14ac:dyDescent="0.25">
      <c r="A193" s="17"/>
      <c r="B193" s="12" t="s">
        <v>90</v>
      </c>
      <c r="C193" s="34">
        <v>1461884.1</v>
      </c>
      <c r="D193" s="22">
        <f>[1]Жумаб!D66</f>
        <v>0</v>
      </c>
      <c r="E193" s="22">
        <f>[1]Жумаб!E66</f>
        <v>0</v>
      </c>
      <c r="F193" s="22">
        <f>[1]Жумаб!F66</f>
        <v>0</v>
      </c>
    </row>
    <row r="194" spans="1:6" s="19" customFormat="1" x14ac:dyDescent="0.25">
      <c r="A194" s="17"/>
      <c r="B194" s="12" t="s">
        <v>91</v>
      </c>
      <c r="C194" s="34">
        <v>969508.9</v>
      </c>
      <c r="D194" s="22">
        <f>[1]Кызыл!D66</f>
        <v>0</v>
      </c>
      <c r="E194" s="22">
        <f>[1]Кызыл!E66</f>
        <v>0</v>
      </c>
      <c r="F194" s="22">
        <f>[1]Кызыл!F66</f>
        <v>0</v>
      </c>
    </row>
    <row r="195" spans="1:6" s="19" customFormat="1" ht="15.75" customHeight="1" x14ac:dyDescent="0.25">
      <c r="A195" s="17"/>
      <c r="B195" s="12" t="s">
        <v>92</v>
      </c>
      <c r="C195" s="34">
        <v>983809.1</v>
      </c>
      <c r="D195" s="22">
        <f>[1]Мамл!D66</f>
        <v>0</v>
      </c>
      <c r="E195" s="22">
        <f>[1]Мамл!E66</f>
        <v>0</v>
      </c>
      <c r="F195" s="22">
        <f>[1]Мамл!F66</f>
        <v>0</v>
      </c>
    </row>
    <row r="196" spans="1:6" s="19" customFormat="1" x14ac:dyDescent="0.25">
      <c r="A196" s="17"/>
      <c r="B196" s="12" t="s">
        <v>93</v>
      </c>
      <c r="C196" s="34">
        <v>2726712.4</v>
      </c>
      <c r="D196" s="22">
        <f>[1]Мусреп!D66</f>
        <v>0</v>
      </c>
      <c r="E196" s="22">
        <f>[1]Мусреп!E66</f>
        <v>0</v>
      </c>
      <c r="F196" s="22">
        <f>[1]Мусреп!F66</f>
        <v>0</v>
      </c>
    </row>
    <row r="197" spans="1:6" s="19" customFormat="1" x14ac:dyDescent="0.25">
      <c r="A197" s="17"/>
      <c r="B197" s="12" t="s">
        <v>94</v>
      </c>
      <c r="C197" s="34">
        <v>1450798.8</v>
      </c>
      <c r="D197" s="22">
        <f>[1]Тайынша!D66</f>
        <v>0</v>
      </c>
      <c r="E197" s="22">
        <f>[1]Тайынша!E66</f>
        <v>0</v>
      </c>
      <c r="F197" s="22">
        <f>[1]Тайынша!F66</f>
        <v>0</v>
      </c>
    </row>
    <row r="198" spans="1:6" s="19" customFormat="1" ht="15.75" customHeight="1" x14ac:dyDescent="0.25">
      <c r="A198" s="17"/>
      <c r="B198" s="12" t="s">
        <v>95</v>
      </c>
      <c r="C198" s="34">
        <v>1759815.1</v>
      </c>
      <c r="D198" s="22">
        <f>[1]Тимир!D66</f>
        <v>0</v>
      </c>
      <c r="E198" s="22">
        <f>[1]Тимир!E66</f>
        <v>0</v>
      </c>
      <c r="F198" s="22">
        <f>[1]Тимир!F66</f>
        <v>0</v>
      </c>
    </row>
    <row r="199" spans="1:6" s="19" customFormat="1" x14ac:dyDescent="0.25">
      <c r="A199" s="17"/>
      <c r="B199" s="12" t="s">
        <v>96</v>
      </c>
      <c r="C199" s="22">
        <v>156630</v>
      </c>
      <c r="D199" s="22">
        <f>[1]Уалих!D66</f>
        <v>0</v>
      </c>
      <c r="E199" s="22">
        <f>[1]Уалих!E66</f>
        <v>0</v>
      </c>
      <c r="F199" s="22">
        <f>[1]Уалих!F66</f>
        <v>0</v>
      </c>
    </row>
    <row r="200" spans="1:6" s="19" customFormat="1" x14ac:dyDescent="0.25">
      <c r="A200" s="17"/>
      <c r="B200" s="12" t="s">
        <v>97</v>
      </c>
      <c r="C200" s="22">
        <v>315669</v>
      </c>
      <c r="D200" s="22">
        <f>'[1]Шал ак'!D66</f>
        <v>0</v>
      </c>
      <c r="E200" s="22">
        <f>'[1]Шал ак'!E66</f>
        <v>0</v>
      </c>
      <c r="F200" s="22">
        <f>'[1]Шал ак'!F66</f>
        <v>0</v>
      </c>
    </row>
    <row r="201" spans="1:6" s="19" customFormat="1" x14ac:dyDescent="0.25">
      <c r="A201" s="17"/>
      <c r="B201" s="12" t="s">
        <v>98</v>
      </c>
      <c r="C201" s="34">
        <v>16838590.600000001</v>
      </c>
      <c r="D201" s="22">
        <f>[1]Петропавл!D66</f>
        <v>0</v>
      </c>
      <c r="E201" s="22">
        <f>[1]Петропавл!E66</f>
        <v>0</v>
      </c>
      <c r="F201" s="22">
        <f>[1]Петропавл!F66</f>
        <v>0</v>
      </c>
    </row>
    <row r="202" spans="1:6" s="16" customFormat="1" x14ac:dyDescent="0.25">
      <c r="A202" s="102">
        <v>53</v>
      </c>
      <c r="B202" s="14" t="s">
        <v>11</v>
      </c>
      <c r="C202" s="20">
        <f>SUM(C204:C217)</f>
        <v>436213</v>
      </c>
      <c r="D202" s="20">
        <f t="shared" ref="D202:F202" si="23">SUM(D204:D217)</f>
        <v>10540413</v>
      </c>
      <c r="E202" s="20">
        <f t="shared" si="23"/>
        <v>1522898</v>
      </c>
      <c r="F202" s="20">
        <f t="shared" si="23"/>
        <v>1522898</v>
      </c>
    </row>
    <row r="203" spans="1:6" s="19" customFormat="1" x14ac:dyDescent="0.25">
      <c r="A203" s="17"/>
      <c r="B203" s="12" t="s">
        <v>28</v>
      </c>
      <c r="C203" s="22"/>
      <c r="D203" s="21"/>
      <c r="E203" s="21"/>
      <c r="F203" s="21"/>
    </row>
    <row r="204" spans="1:6" s="19" customFormat="1" x14ac:dyDescent="0.25">
      <c r="A204" s="17"/>
      <c r="B204" s="12" t="s">
        <v>85</v>
      </c>
      <c r="C204" s="22">
        <v>54504</v>
      </c>
      <c r="D204" s="22">
        <v>54504</v>
      </c>
      <c r="E204" s="22">
        <v>83685</v>
      </c>
      <c r="F204" s="22">
        <v>83685</v>
      </c>
    </row>
    <row r="205" spans="1:6" s="19" customFormat="1" x14ac:dyDescent="0.25">
      <c r="A205" s="17"/>
      <c r="B205" s="12" t="s">
        <v>86</v>
      </c>
      <c r="C205" s="22">
        <v>47182</v>
      </c>
      <c r="D205" s="22">
        <v>45416</v>
      </c>
      <c r="E205" s="22">
        <v>45416</v>
      </c>
      <c r="F205" s="22">
        <v>45416</v>
      </c>
    </row>
    <row r="206" spans="1:6" s="19" customFormat="1" x14ac:dyDescent="0.25">
      <c r="A206" s="17"/>
      <c r="B206" s="12" t="s">
        <v>87</v>
      </c>
      <c r="C206" s="22">
        <v>19750</v>
      </c>
      <c r="D206" s="22">
        <v>19750</v>
      </c>
      <c r="E206" s="22">
        <v>19750</v>
      </c>
      <c r="F206" s="22">
        <v>19750</v>
      </c>
    </row>
    <row r="207" spans="1:6" s="19" customFormat="1" x14ac:dyDescent="0.25">
      <c r="A207" s="17"/>
      <c r="B207" s="12" t="s">
        <v>88</v>
      </c>
      <c r="C207" s="22">
        <v>39412</v>
      </c>
      <c r="D207" s="22">
        <v>39412</v>
      </c>
      <c r="E207" s="22">
        <v>39412</v>
      </c>
      <c r="F207" s="22">
        <v>39412</v>
      </c>
    </row>
    <row r="208" spans="1:6" s="19" customFormat="1" x14ac:dyDescent="0.25">
      <c r="A208" s="17"/>
      <c r="B208" s="12" t="s">
        <v>89</v>
      </c>
      <c r="C208" s="22">
        <v>19044</v>
      </c>
      <c r="D208" s="22">
        <v>19044</v>
      </c>
      <c r="E208" s="22">
        <v>19044</v>
      </c>
      <c r="F208" s="22">
        <v>19044</v>
      </c>
    </row>
    <row r="209" spans="1:6" s="19" customFormat="1" x14ac:dyDescent="0.25">
      <c r="A209" s="17"/>
      <c r="B209" s="12" t="s">
        <v>90</v>
      </c>
      <c r="C209" s="22">
        <v>11197</v>
      </c>
      <c r="D209" s="22">
        <v>11197</v>
      </c>
      <c r="E209" s="22">
        <v>11197</v>
      </c>
      <c r="F209" s="22">
        <v>11197</v>
      </c>
    </row>
    <row r="210" spans="1:6" s="19" customFormat="1" x14ac:dyDescent="0.25">
      <c r="A210" s="17"/>
      <c r="B210" s="12" t="s">
        <v>91</v>
      </c>
      <c r="C210" s="22">
        <v>66564</v>
      </c>
      <c r="D210" s="22">
        <v>62828</v>
      </c>
      <c r="E210" s="22">
        <v>62828</v>
      </c>
      <c r="F210" s="22">
        <v>62828</v>
      </c>
    </row>
    <row r="211" spans="1:6" s="19" customFormat="1" x14ac:dyDescent="0.25">
      <c r="A211" s="17"/>
      <c r="B211" s="12" t="s">
        <v>92</v>
      </c>
      <c r="C211" s="22">
        <v>12139</v>
      </c>
      <c r="D211" s="22">
        <v>12139</v>
      </c>
      <c r="E211" s="22">
        <v>12139</v>
      </c>
      <c r="F211" s="22">
        <v>12139</v>
      </c>
    </row>
    <row r="212" spans="1:6" s="19" customFormat="1" x14ac:dyDescent="0.25">
      <c r="A212" s="17"/>
      <c r="B212" s="12" t="s">
        <v>93</v>
      </c>
      <c r="C212" s="22">
        <v>54194</v>
      </c>
      <c r="D212" s="22">
        <v>114194</v>
      </c>
      <c r="E212" s="22">
        <v>54194</v>
      </c>
      <c r="F212" s="22">
        <v>54194</v>
      </c>
    </row>
    <row r="213" spans="1:6" s="19" customFormat="1" x14ac:dyDescent="0.25">
      <c r="A213" s="17"/>
      <c r="B213" s="12" t="s">
        <v>94</v>
      </c>
      <c r="C213" s="22">
        <v>9981</v>
      </c>
      <c r="D213" s="22">
        <v>9981</v>
      </c>
      <c r="E213" s="22">
        <v>9981</v>
      </c>
      <c r="F213" s="22">
        <v>9981</v>
      </c>
    </row>
    <row r="214" spans="1:6" s="19" customFormat="1" x14ac:dyDescent="0.25">
      <c r="A214" s="17"/>
      <c r="B214" s="12" t="s">
        <v>95</v>
      </c>
      <c r="C214" s="22">
        <v>13570</v>
      </c>
      <c r="D214" s="22">
        <v>16890</v>
      </c>
      <c r="E214" s="22">
        <v>16890</v>
      </c>
      <c r="F214" s="22">
        <v>16890</v>
      </c>
    </row>
    <row r="215" spans="1:6" s="19" customFormat="1" x14ac:dyDescent="0.25">
      <c r="A215" s="17"/>
      <c r="B215" s="12" t="s">
        <v>96</v>
      </c>
      <c r="C215" s="22">
        <v>26956</v>
      </c>
      <c r="D215" s="22">
        <v>26956</v>
      </c>
      <c r="E215" s="22">
        <v>26956</v>
      </c>
      <c r="F215" s="22">
        <v>26956</v>
      </c>
    </row>
    <row r="216" spans="1:6" s="19" customFormat="1" x14ac:dyDescent="0.25">
      <c r="A216" s="17"/>
      <c r="B216" s="12" t="s">
        <v>97</v>
      </c>
      <c r="C216" s="22">
        <v>6720</v>
      </c>
      <c r="D216" s="22">
        <v>6719</v>
      </c>
      <c r="E216" s="22">
        <v>6719</v>
      </c>
      <c r="F216" s="22">
        <v>6719</v>
      </c>
    </row>
    <row r="217" spans="1:6" s="19" customFormat="1" x14ac:dyDescent="0.25">
      <c r="A217" s="17"/>
      <c r="B217" s="12" t="s">
        <v>98</v>
      </c>
      <c r="C217" s="22">
        <v>55000</v>
      </c>
      <c r="D217" s="22">
        <v>10101383</v>
      </c>
      <c r="E217" s="22">
        <v>1114687</v>
      </c>
      <c r="F217" s="22">
        <v>1114687</v>
      </c>
    </row>
    <row r="218" spans="1:6" s="16" customFormat="1" ht="31.5" x14ac:dyDescent="0.25">
      <c r="A218" s="102">
        <v>54</v>
      </c>
      <c r="B218" s="14" t="s">
        <v>12</v>
      </c>
      <c r="C218" s="20">
        <f>SUM(C220:C233)</f>
        <v>0</v>
      </c>
      <c r="D218" s="20">
        <f t="shared" ref="D218:F218" si="24">SUM(D220:D233)</f>
        <v>0</v>
      </c>
      <c r="E218" s="20">
        <f t="shared" si="24"/>
        <v>0</v>
      </c>
      <c r="F218" s="20">
        <f t="shared" si="24"/>
        <v>0</v>
      </c>
    </row>
    <row r="219" spans="1:6" s="19" customFormat="1" ht="15.75" hidden="1" customHeight="1" x14ac:dyDescent="0.25">
      <c r="A219" s="17"/>
      <c r="B219" s="12" t="s">
        <v>28</v>
      </c>
      <c r="C219" s="21"/>
      <c r="D219" s="21"/>
      <c r="E219" s="21"/>
      <c r="F219" s="21"/>
    </row>
    <row r="220" spans="1:6" s="19" customFormat="1" ht="15.75" hidden="1" customHeight="1" x14ac:dyDescent="0.25">
      <c r="A220" s="17"/>
      <c r="B220" s="12" t="s">
        <v>85</v>
      </c>
      <c r="C220" s="21"/>
      <c r="D220" s="21"/>
      <c r="E220" s="21"/>
      <c r="F220" s="21"/>
    </row>
    <row r="221" spans="1:6" s="19" customFormat="1" ht="15.75" hidden="1" customHeight="1" x14ac:dyDescent="0.25">
      <c r="A221" s="17"/>
      <c r="B221" s="12" t="s">
        <v>86</v>
      </c>
      <c r="C221" s="21"/>
      <c r="D221" s="21"/>
      <c r="E221" s="21"/>
      <c r="F221" s="21"/>
    </row>
    <row r="222" spans="1:6" s="19" customFormat="1" ht="15.75" hidden="1" customHeight="1" x14ac:dyDescent="0.25">
      <c r="A222" s="17"/>
      <c r="B222" s="12" t="s">
        <v>87</v>
      </c>
      <c r="C222" s="21"/>
      <c r="D222" s="21"/>
      <c r="E222" s="21"/>
      <c r="F222" s="21"/>
    </row>
    <row r="223" spans="1:6" s="19" customFormat="1" ht="15.75" hidden="1" customHeight="1" x14ac:dyDescent="0.25">
      <c r="A223" s="17"/>
      <c r="B223" s="12" t="s">
        <v>88</v>
      </c>
      <c r="C223" s="21"/>
      <c r="D223" s="21"/>
      <c r="E223" s="21"/>
      <c r="F223" s="21"/>
    </row>
    <row r="224" spans="1:6" s="19" customFormat="1" ht="15.75" hidden="1" customHeight="1" x14ac:dyDescent="0.25">
      <c r="A224" s="17"/>
      <c r="B224" s="12" t="s">
        <v>89</v>
      </c>
      <c r="C224" s="21"/>
      <c r="D224" s="21"/>
      <c r="E224" s="21"/>
      <c r="F224" s="21"/>
    </row>
    <row r="225" spans="1:6" s="19" customFormat="1" ht="15.75" hidden="1" customHeight="1" x14ac:dyDescent="0.25">
      <c r="A225" s="17"/>
      <c r="B225" s="12" t="s">
        <v>90</v>
      </c>
      <c r="C225" s="21"/>
      <c r="D225" s="21"/>
      <c r="E225" s="21"/>
      <c r="F225" s="21"/>
    </row>
    <row r="226" spans="1:6" s="19" customFormat="1" ht="15.75" hidden="1" customHeight="1" x14ac:dyDescent="0.25">
      <c r="A226" s="17"/>
      <c r="B226" s="12" t="s">
        <v>91</v>
      </c>
      <c r="C226" s="21"/>
      <c r="D226" s="21"/>
      <c r="E226" s="21"/>
      <c r="F226" s="21"/>
    </row>
    <row r="227" spans="1:6" s="19" customFormat="1" ht="15.75" hidden="1" customHeight="1" x14ac:dyDescent="0.25">
      <c r="A227" s="17"/>
      <c r="B227" s="12" t="s">
        <v>92</v>
      </c>
      <c r="C227" s="21"/>
      <c r="D227" s="21"/>
      <c r="E227" s="21"/>
      <c r="F227" s="21"/>
    </row>
    <row r="228" spans="1:6" s="19" customFormat="1" ht="15.75" hidden="1" customHeight="1" x14ac:dyDescent="0.25">
      <c r="A228" s="17"/>
      <c r="B228" s="12" t="s">
        <v>93</v>
      </c>
      <c r="C228" s="22">
        <f>[1]Мусреп!C69</f>
        <v>0</v>
      </c>
      <c r="D228" s="22">
        <f>[1]Мусреп!D69</f>
        <v>0</v>
      </c>
      <c r="E228" s="22">
        <f>[1]Мусреп!E69</f>
        <v>0</v>
      </c>
      <c r="F228" s="22">
        <f>[1]Мусреп!F69</f>
        <v>0</v>
      </c>
    </row>
    <row r="229" spans="1:6" s="19" customFormat="1" ht="15.75" hidden="1" customHeight="1" x14ac:dyDescent="0.25">
      <c r="A229" s="17"/>
      <c r="B229" s="12" t="s">
        <v>94</v>
      </c>
      <c r="C229" s="21"/>
      <c r="D229" s="21"/>
      <c r="E229" s="21"/>
      <c r="F229" s="21"/>
    </row>
    <row r="230" spans="1:6" s="19" customFormat="1" ht="15.75" hidden="1" customHeight="1" x14ac:dyDescent="0.25">
      <c r="A230" s="17"/>
      <c r="B230" s="12" t="s">
        <v>95</v>
      </c>
      <c r="C230" s="21"/>
      <c r="D230" s="21"/>
      <c r="E230" s="21"/>
      <c r="F230" s="21"/>
    </row>
    <row r="231" spans="1:6" s="19" customFormat="1" ht="15.75" hidden="1" customHeight="1" x14ac:dyDescent="0.25">
      <c r="A231" s="17"/>
      <c r="B231" s="12" t="s">
        <v>96</v>
      </c>
      <c r="C231" s="21"/>
      <c r="D231" s="21"/>
      <c r="E231" s="21"/>
      <c r="F231" s="21"/>
    </row>
    <row r="232" spans="1:6" s="19" customFormat="1" ht="15.75" hidden="1" customHeight="1" x14ac:dyDescent="0.25">
      <c r="A232" s="17"/>
      <c r="B232" s="12" t="s">
        <v>97</v>
      </c>
      <c r="C232" s="21"/>
      <c r="D232" s="21"/>
      <c r="E232" s="21"/>
      <c r="F232" s="21"/>
    </row>
    <row r="233" spans="1:6" s="19" customFormat="1" ht="15.75" hidden="1" customHeight="1" x14ac:dyDescent="0.25">
      <c r="A233" s="17"/>
      <c r="B233" s="12" t="s">
        <v>98</v>
      </c>
      <c r="C233" s="21"/>
      <c r="D233" s="21"/>
      <c r="E233" s="21"/>
      <c r="F233" s="21"/>
    </row>
    <row r="234" spans="1:6" s="19" customFormat="1" x14ac:dyDescent="0.25">
      <c r="A234" s="17"/>
      <c r="B234" s="11" t="s">
        <v>107</v>
      </c>
      <c r="C234" s="82">
        <f>SUM(C236:C249)</f>
        <v>2997192.7</v>
      </c>
      <c r="D234" s="15">
        <f t="shared" ref="D234:F234" si="25">SUM(D236:D249)</f>
        <v>0</v>
      </c>
      <c r="E234" s="15">
        <f t="shared" si="25"/>
        <v>0</v>
      </c>
      <c r="F234" s="15">
        <f t="shared" si="25"/>
        <v>0</v>
      </c>
    </row>
    <row r="235" spans="1:6" s="19" customFormat="1" x14ac:dyDescent="0.25">
      <c r="A235" s="17"/>
      <c r="B235" s="12" t="s">
        <v>28</v>
      </c>
      <c r="C235" s="34"/>
      <c r="D235" s="21"/>
      <c r="E235" s="21"/>
      <c r="F235" s="21"/>
    </row>
    <row r="236" spans="1:6" s="19" customFormat="1" x14ac:dyDescent="0.25">
      <c r="A236" s="17"/>
      <c r="B236" s="12" t="s">
        <v>85</v>
      </c>
      <c r="C236" s="34">
        <v>234046.8</v>
      </c>
      <c r="D236" s="22">
        <f>[1]Айыртау!D68</f>
        <v>0</v>
      </c>
      <c r="E236" s="22">
        <f>[1]Айыртау!E68</f>
        <v>0</v>
      </c>
      <c r="F236" s="22">
        <f>[1]Айыртау!F68</f>
        <v>0</v>
      </c>
    </row>
    <row r="237" spans="1:6" s="19" customFormat="1" x14ac:dyDescent="0.25">
      <c r="A237" s="17"/>
      <c r="B237" s="12" t="s">
        <v>86</v>
      </c>
      <c r="C237" s="34">
        <v>166269</v>
      </c>
      <c r="D237" s="22">
        <f>[1]Акжар!D68</f>
        <v>0</v>
      </c>
      <c r="E237" s="22">
        <f>[1]Акжар!E68</f>
        <v>0</v>
      </c>
      <c r="F237" s="22">
        <f>[1]Акжар!F68</f>
        <v>0</v>
      </c>
    </row>
    <row r="238" spans="1:6" s="19" customFormat="1" x14ac:dyDescent="0.25">
      <c r="A238" s="17"/>
      <c r="B238" s="12" t="s">
        <v>87</v>
      </c>
      <c r="C238" s="22">
        <v>203491</v>
      </c>
      <c r="D238" s="22">
        <f>[1]Аккайын!D68</f>
        <v>0</v>
      </c>
      <c r="E238" s="22">
        <f>[1]Аккайын!E68</f>
        <v>0</v>
      </c>
      <c r="F238" s="22">
        <f>[1]Аккайын!F68</f>
        <v>0</v>
      </c>
    </row>
    <row r="239" spans="1:6" s="19" customFormat="1" x14ac:dyDescent="0.25">
      <c r="A239" s="17"/>
      <c r="B239" s="12" t="s">
        <v>88</v>
      </c>
      <c r="C239" s="22">
        <v>109387</v>
      </c>
      <c r="D239" s="22">
        <f>[1]Есиль!D68</f>
        <v>0</v>
      </c>
      <c r="E239" s="22">
        <f>[1]Есиль!E68</f>
        <v>0</v>
      </c>
      <c r="F239" s="22">
        <f>[1]Есиль!F68</f>
        <v>0</v>
      </c>
    </row>
    <row r="240" spans="1:6" s="19" customFormat="1" x14ac:dyDescent="0.25">
      <c r="A240" s="17"/>
      <c r="B240" s="12" t="s">
        <v>89</v>
      </c>
      <c r="C240" s="22">
        <v>61257</v>
      </c>
      <c r="D240" s="22">
        <f>[1]Жамбыл!D68</f>
        <v>0</v>
      </c>
      <c r="E240" s="22">
        <f>[1]Жамбыл!E68</f>
        <v>0</v>
      </c>
      <c r="F240" s="22">
        <f>[1]Жамбыл!F68</f>
        <v>0</v>
      </c>
    </row>
    <row r="241" spans="1:6" s="19" customFormat="1" x14ac:dyDescent="0.25">
      <c r="A241" s="17"/>
      <c r="B241" s="12" t="s">
        <v>90</v>
      </c>
      <c r="C241" s="22">
        <v>70095</v>
      </c>
      <c r="D241" s="22">
        <f>[1]Жумаб!D68</f>
        <v>0</v>
      </c>
      <c r="E241" s="22">
        <f>[1]Жумаб!E68</f>
        <v>0</v>
      </c>
      <c r="F241" s="22">
        <f>[1]Жумаб!F68</f>
        <v>0</v>
      </c>
    </row>
    <row r="242" spans="1:6" s="19" customFormat="1" x14ac:dyDescent="0.25">
      <c r="A242" s="17"/>
      <c r="B242" s="12" t="s">
        <v>91</v>
      </c>
      <c r="C242" s="22">
        <v>240652</v>
      </c>
      <c r="D242" s="22">
        <f>[1]Кызыл!D68</f>
        <v>0</v>
      </c>
      <c r="E242" s="22">
        <f>[1]Кызыл!E68</f>
        <v>0</v>
      </c>
      <c r="F242" s="22">
        <f>[1]Кызыл!F68</f>
        <v>0</v>
      </c>
    </row>
    <row r="243" spans="1:6" s="19" customFormat="1" x14ac:dyDescent="0.25">
      <c r="A243" s="17"/>
      <c r="B243" s="12" t="s">
        <v>92</v>
      </c>
      <c r="C243" s="34">
        <v>242350.2</v>
      </c>
      <c r="D243" s="22">
        <f>[1]Мамл!D68</f>
        <v>0</v>
      </c>
      <c r="E243" s="22">
        <f>[1]Мамл!E68</f>
        <v>0</v>
      </c>
      <c r="F243" s="22">
        <f>[1]Мамл!F68</f>
        <v>0</v>
      </c>
    </row>
    <row r="244" spans="1:6" s="19" customFormat="1" x14ac:dyDescent="0.25">
      <c r="A244" s="17"/>
      <c r="B244" s="12" t="s">
        <v>93</v>
      </c>
      <c r="C244" s="34">
        <v>889939.7</v>
      </c>
      <c r="D244" s="22">
        <f>[1]Мусреп!D68</f>
        <v>0</v>
      </c>
      <c r="E244" s="22">
        <f>[1]Мусреп!E68</f>
        <v>0</v>
      </c>
      <c r="F244" s="22">
        <f>[1]Мусреп!F68</f>
        <v>0</v>
      </c>
    </row>
    <row r="245" spans="1:6" s="19" customFormat="1" x14ac:dyDescent="0.25">
      <c r="A245" s="17"/>
      <c r="B245" s="12" t="s">
        <v>94</v>
      </c>
      <c r="C245" s="22">
        <v>115779</v>
      </c>
      <c r="D245" s="22">
        <f>[1]Тайынша!D68</f>
        <v>0</v>
      </c>
      <c r="E245" s="22">
        <f>[1]Тайынша!E68</f>
        <v>0</v>
      </c>
      <c r="F245" s="22">
        <f>[1]Тайынша!F68</f>
        <v>0</v>
      </c>
    </row>
    <row r="246" spans="1:6" s="19" customFormat="1" x14ac:dyDescent="0.25">
      <c r="A246" s="17"/>
      <c r="B246" s="12" t="s">
        <v>95</v>
      </c>
      <c r="C246" s="22">
        <v>48130</v>
      </c>
      <c r="D246" s="22">
        <f>[1]Тимир!D68</f>
        <v>0</v>
      </c>
      <c r="E246" s="22">
        <f>[1]Тимир!E68</f>
        <v>0</v>
      </c>
      <c r="F246" s="22">
        <f>[1]Тимир!F68</f>
        <v>0</v>
      </c>
    </row>
    <row r="247" spans="1:6" s="19" customFormat="1" x14ac:dyDescent="0.25">
      <c r="A247" s="17"/>
      <c r="B247" s="12" t="s">
        <v>96</v>
      </c>
      <c r="C247" s="22">
        <v>61257</v>
      </c>
      <c r="D247" s="22">
        <f>[1]Уалих!D68</f>
        <v>0</v>
      </c>
      <c r="E247" s="22">
        <f>[1]Уалих!E68</f>
        <v>0</v>
      </c>
      <c r="F247" s="22">
        <f>[1]Уалих!F68</f>
        <v>0</v>
      </c>
    </row>
    <row r="248" spans="1:6" s="19" customFormat="1" x14ac:dyDescent="0.25">
      <c r="A248" s="17"/>
      <c r="B248" s="12" t="s">
        <v>97</v>
      </c>
      <c r="C248" s="22">
        <v>71775</v>
      </c>
      <c r="D248" s="22">
        <f>'[1]Шал ак'!D68</f>
        <v>0</v>
      </c>
      <c r="E248" s="22">
        <f>'[1]Шал ак'!E68</f>
        <v>0</v>
      </c>
      <c r="F248" s="22">
        <f>'[1]Шал ак'!F68</f>
        <v>0</v>
      </c>
    </row>
    <row r="249" spans="1:6" s="19" customFormat="1" x14ac:dyDescent="0.25">
      <c r="A249" s="17"/>
      <c r="B249" s="12" t="s">
        <v>98</v>
      </c>
      <c r="C249" s="22">
        <v>482764</v>
      </c>
      <c r="D249" s="22">
        <f>[1]Петропавл!D69</f>
        <v>0</v>
      </c>
      <c r="E249" s="22">
        <f>[1]Петропавл!E69</f>
        <v>0</v>
      </c>
      <c r="F249" s="22">
        <f>[1]Петропавл!F69</f>
        <v>0</v>
      </c>
    </row>
    <row r="250" spans="1:6" s="125" customFormat="1" ht="12.75" x14ac:dyDescent="0.25">
      <c r="A250" s="160"/>
      <c r="B250" s="161"/>
      <c r="C250" s="162"/>
      <c r="D250" s="162"/>
      <c r="E250" s="162"/>
      <c r="F250" s="162"/>
    </row>
    <row r="251" spans="1:6" s="16" customFormat="1" x14ac:dyDescent="0.25">
      <c r="A251" s="102">
        <v>55</v>
      </c>
      <c r="B251" s="14" t="s">
        <v>13</v>
      </c>
      <c r="C251" s="33">
        <f>SUM(C255:C268)</f>
        <v>163907356.69999999</v>
      </c>
      <c r="D251" s="20">
        <f t="shared" ref="D251:F251" si="26">SUM(D255:D268)</f>
        <v>82563414</v>
      </c>
      <c r="E251" s="20">
        <f t="shared" si="26"/>
        <v>74470770</v>
      </c>
      <c r="F251" s="20">
        <f t="shared" si="26"/>
        <v>75441771</v>
      </c>
    </row>
    <row r="252" spans="1:6" s="19" customFormat="1" x14ac:dyDescent="0.25">
      <c r="A252" s="17">
        <v>56</v>
      </c>
      <c r="B252" s="45" t="s">
        <v>14</v>
      </c>
      <c r="C252" s="21">
        <v>9.6999999999999993</v>
      </c>
      <c r="D252" s="21">
        <v>4.5</v>
      </c>
      <c r="E252" s="21">
        <v>3.8</v>
      </c>
      <c r="F252" s="21">
        <v>3.6</v>
      </c>
    </row>
    <row r="253" spans="1:6" s="19" customFormat="1" x14ac:dyDescent="0.25">
      <c r="A253" s="17">
        <v>57</v>
      </c>
      <c r="B253" s="45" t="s">
        <v>15</v>
      </c>
      <c r="C253" s="21"/>
      <c r="D253" s="48">
        <f>D251/C251*100</f>
        <v>50.37200017270488</v>
      </c>
      <c r="E253" s="48">
        <f t="shared" ref="E253:F253" si="27">E251/D251*100</f>
        <v>90.198268690778704</v>
      </c>
      <c r="F253" s="48">
        <f t="shared" si="27"/>
        <v>101.30386861851972</v>
      </c>
    </row>
    <row r="254" spans="1:6" s="19" customFormat="1" x14ac:dyDescent="0.25">
      <c r="A254" s="17"/>
      <c r="B254" s="12" t="s">
        <v>28</v>
      </c>
      <c r="C254" s="152">
        <f>[1]Айыртау!C71+[1]Акжар!C71+[1]Аккайын!C71+[1]Есиль!C71+[1]Жамбыл!C71+[1]Жумаб!C71+[1]Кызыл!C71+[1]Мамл!C71+[1]Мусреп!C71+[1]Тайынша!C71+[1]Тимир!C71+[1]Уалих!C71+'[1]Шал ак'!C71+[1]Петропавл!C73</f>
        <v>163907356.69999999</v>
      </c>
      <c r="D254" s="153">
        <f>[1]Айыртау!D71+[1]Акжар!D71+[1]Аккайын!D71+[1]Есиль!D71+[1]Жамбыл!D71+[1]Жумаб!D71+[1]Кызыл!D71+[1]Мамл!D71+[1]Мусреп!D71+[1]Тайынша!D71+[1]Тимир!D71+[1]Уалих!D71+'[1]Шал ак'!D71+[1]Петропавл!D73</f>
        <v>82563414</v>
      </c>
      <c r="E254" s="153">
        <f>[1]Айыртау!E71+[1]Акжар!E71+[1]Аккайын!E71+[1]Есиль!E71+[1]Жамбыл!E71+[1]Жумаб!E71+[1]Кызыл!E71+[1]Мамл!E71+[1]Мусреп!E71+[1]Тайынша!E71+[1]Тимир!E71+[1]Уалих!E71+'[1]Шал ак'!E71+[1]Петропавл!E73</f>
        <v>74470770</v>
      </c>
      <c r="F254" s="153">
        <f>[1]Айыртау!F71+[1]Акжар!F71+[1]Аккайын!F71+[1]Есиль!F71+[1]Жамбыл!F71+[1]Жумаб!F71+[1]Кызыл!F71+[1]Мамл!F71+[1]Мусреп!F71+[1]Тайынша!F71+[1]Тимир!F71+[1]Уалих!F71+'[1]Шал ак'!F71+[1]Петропавл!F73</f>
        <v>75441771</v>
      </c>
    </row>
    <row r="255" spans="1:6" s="19" customFormat="1" x14ac:dyDescent="0.25">
      <c r="A255" s="17"/>
      <c r="B255" s="12" t="s">
        <v>85</v>
      </c>
      <c r="C255" s="34">
        <v>7857060.2000000002</v>
      </c>
      <c r="D255" s="22">
        <v>5457344</v>
      </c>
      <c r="E255" s="22">
        <v>5551083</v>
      </c>
      <c r="F255" s="22">
        <v>5618866</v>
      </c>
    </row>
    <row r="256" spans="1:6" s="19" customFormat="1" x14ac:dyDescent="0.25">
      <c r="A256" s="17"/>
      <c r="B256" s="12" t="s">
        <v>86</v>
      </c>
      <c r="C256" s="34">
        <v>4697832.4000000004</v>
      </c>
      <c r="D256" s="22">
        <v>3328439</v>
      </c>
      <c r="E256" s="22">
        <v>3362517</v>
      </c>
      <c r="F256" s="22">
        <v>3398295</v>
      </c>
    </row>
    <row r="257" spans="1:6" s="19" customFormat="1" x14ac:dyDescent="0.25">
      <c r="A257" s="17"/>
      <c r="B257" s="12" t="s">
        <v>87</v>
      </c>
      <c r="C257" s="34">
        <v>6021274.7000000002</v>
      </c>
      <c r="D257" s="22">
        <v>3688136</v>
      </c>
      <c r="E257" s="22">
        <v>3741943</v>
      </c>
      <c r="F257" s="22">
        <v>3798437</v>
      </c>
    </row>
    <row r="258" spans="1:6" s="19" customFormat="1" x14ac:dyDescent="0.25">
      <c r="A258" s="17"/>
      <c r="B258" s="12" t="s">
        <v>88</v>
      </c>
      <c r="C258" s="34">
        <v>6344385.5999999996</v>
      </c>
      <c r="D258" s="22">
        <v>4294008</v>
      </c>
      <c r="E258" s="22">
        <v>4341368</v>
      </c>
      <c r="F258" s="22">
        <v>4391094</v>
      </c>
    </row>
    <row r="259" spans="1:6" s="19" customFormat="1" x14ac:dyDescent="0.25">
      <c r="A259" s="17"/>
      <c r="B259" s="12" t="s">
        <v>89</v>
      </c>
      <c r="C259" s="34">
        <v>6710055.5999999996</v>
      </c>
      <c r="D259" s="22">
        <v>4504982</v>
      </c>
      <c r="E259" s="22">
        <v>4563266</v>
      </c>
      <c r="F259" s="22">
        <v>4624461</v>
      </c>
    </row>
    <row r="260" spans="1:6" s="19" customFormat="1" x14ac:dyDescent="0.25">
      <c r="A260" s="17"/>
      <c r="B260" s="12" t="s">
        <v>90</v>
      </c>
      <c r="C260" s="22">
        <v>8902230</v>
      </c>
      <c r="D260" s="22">
        <v>4967076</v>
      </c>
      <c r="E260" s="22">
        <v>5037761</v>
      </c>
      <c r="F260" s="22">
        <v>5111977</v>
      </c>
    </row>
    <row r="261" spans="1:6" s="19" customFormat="1" x14ac:dyDescent="0.25">
      <c r="A261" s="17"/>
      <c r="B261" s="12" t="s">
        <v>91</v>
      </c>
      <c r="C261" s="34">
        <v>7948555.2999999998</v>
      </c>
      <c r="D261" s="22">
        <v>5472613</v>
      </c>
      <c r="E261" s="22">
        <v>5532043</v>
      </c>
      <c r="F261" s="22">
        <v>5594442</v>
      </c>
    </row>
    <row r="262" spans="1:6" s="19" customFormat="1" x14ac:dyDescent="0.25">
      <c r="A262" s="17"/>
      <c r="B262" s="12" t="s">
        <v>92</v>
      </c>
      <c r="C262" s="34">
        <v>7315656.7000000011</v>
      </c>
      <c r="D262" s="22">
        <v>3570644</v>
      </c>
      <c r="E262" s="22">
        <v>3612473</v>
      </c>
      <c r="F262" s="22">
        <v>3656391</v>
      </c>
    </row>
    <row r="263" spans="1:6" s="19" customFormat="1" x14ac:dyDescent="0.25">
      <c r="A263" s="17"/>
      <c r="B263" s="12" t="s">
        <v>93</v>
      </c>
      <c r="C263" s="22">
        <v>13814538.999999998</v>
      </c>
      <c r="D263" s="22">
        <v>5948672</v>
      </c>
      <c r="E263" s="22">
        <v>5946530</v>
      </c>
      <c r="F263" s="22">
        <v>6007274</v>
      </c>
    </row>
    <row r="264" spans="1:6" s="19" customFormat="1" x14ac:dyDescent="0.25">
      <c r="A264" s="17"/>
      <c r="B264" s="12" t="s">
        <v>94</v>
      </c>
      <c r="C264" s="34">
        <v>9963982.8000000007</v>
      </c>
      <c r="D264" s="22">
        <v>5658014</v>
      </c>
      <c r="E264" s="22">
        <v>5716668</v>
      </c>
      <c r="F264" s="22">
        <v>5778246</v>
      </c>
    </row>
    <row r="265" spans="1:6" s="19" customFormat="1" x14ac:dyDescent="0.25">
      <c r="A265" s="17"/>
      <c r="B265" s="12" t="s">
        <v>95</v>
      </c>
      <c r="C265" s="34">
        <v>4915448.4000000004</v>
      </c>
      <c r="D265" s="22">
        <v>2558224</v>
      </c>
      <c r="E265" s="22">
        <v>2582159</v>
      </c>
      <c r="F265" s="22">
        <v>2607290</v>
      </c>
    </row>
    <row r="266" spans="1:6" s="19" customFormat="1" x14ac:dyDescent="0.25">
      <c r="A266" s="17"/>
      <c r="B266" s="12" t="s">
        <v>96</v>
      </c>
      <c r="C266" s="34">
        <v>5103386.3</v>
      </c>
      <c r="D266" s="22">
        <v>3501885</v>
      </c>
      <c r="E266" s="22">
        <v>3544114</v>
      </c>
      <c r="F266" s="22">
        <v>3588455</v>
      </c>
    </row>
    <row r="267" spans="1:6" s="19" customFormat="1" x14ac:dyDescent="0.25">
      <c r="A267" s="17"/>
      <c r="B267" s="12" t="s">
        <v>97</v>
      </c>
      <c r="C267" s="22">
        <v>6271332</v>
      </c>
      <c r="D267" s="22">
        <v>3436932</v>
      </c>
      <c r="E267" s="22">
        <v>3469789</v>
      </c>
      <c r="F267" s="22">
        <v>3504283</v>
      </c>
    </row>
    <row r="268" spans="1:6" s="19" customFormat="1" x14ac:dyDescent="0.25">
      <c r="A268" s="17"/>
      <c r="B268" s="12" t="s">
        <v>98</v>
      </c>
      <c r="C268" s="34">
        <v>68041617.699999988</v>
      </c>
      <c r="D268" s="22">
        <v>26176445</v>
      </c>
      <c r="E268" s="22">
        <v>17469056</v>
      </c>
      <c r="F268" s="22">
        <v>17762260</v>
      </c>
    </row>
    <row r="269" spans="1:6" s="19" customFormat="1" x14ac:dyDescent="0.25">
      <c r="A269" s="17">
        <v>58</v>
      </c>
      <c r="B269" s="12" t="s">
        <v>22</v>
      </c>
      <c r="C269" s="21"/>
      <c r="D269" s="21"/>
      <c r="E269" s="21"/>
      <c r="F269" s="21"/>
    </row>
    <row r="270" spans="1:6" s="19" customFormat="1" x14ac:dyDescent="0.25">
      <c r="A270" s="17">
        <v>59</v>
      </c>
      <c r="B270" s="45" t="s">
        <v>14</v>
      </c>
      <c r="C270" s="21"/>
      <c r="D270" s="21"/>
      <c r="E270" s="21"/>
      <c r="F270" s="21"/>
    </row>
    <row r="271" spans="1:6" s="19" customFormat="1" x14ac:dyDescent="0.25">
      <c r="A271" s="17">
        <v>60</v>
      </c>
      <c r="B271" s="45" t="s">
        <v>3</v>
      </c>
      <c r="C271" s="21"/>
      <c r="D271" s="21"/>
      <c r="E271" s="21"/>
      <c r="F271" s="21"/>
    </row>
    <row r="272" spans="1:6" s="10" customFormat="1" ht="15" x14ac:dyDescent="0.25">
      <c r="A272" s="40"/>
      <c r="B272" s="43"/>
      <c r="C272" s="152">
        <f>C449-C274</f>
        <v>4471435.8999999762</v>
      </c>
      <c r="D272" s="38">
        <f t="shared" ref="D272:F272" si="28">D449-D274</f>
        <v>0</v>
      </c>
      <c r="E272" s="38">
        <f t="shared" si="28"/>
        <v>0</v>
      </c>
      <c r="F272" s="38">
        <f t="shared" si="28"/>
        <v>0</v>
      </c>
    </row>
    <row r="273" spans="1:7" s="19" customFormat="1" x14ac:dyDescent="0.25">
      <c r="A273" s="164" t="s">
        <v>24</v>
      </c>
      <c r="B273" s="164"/>
      <c r="C273" s="164"/>
      <c r="D273" s="164"/>
      <c r="E273" s="164"/>
      <c r="F273" s="164"/>
    </row>
    <row r="274" spans="1:7" s="16" customFormat="1" x14ac:dyDescent="0.25">
      <c r="A274" s="102">
        <v>61</v>
      </c>
      <c r="B274" s="44" t="s">
        <v>0</v>
      </c>
      <c r="C274" s="33">
        <f>SUM(C276:C289)</f>
        <v>144307095.30000001</v>
      </c>
      <c r="D274" s="20">
        <f t="shared" ref="D274:F274" si="29">SUM(D276:D289)</f>
        <v>78263351</v>
      </c>
      <c r="E274" s="20">
        <f t="shared" si="29"/>
        <v>70094322</v>
      </c>
      <c r="F274" s="20">
        <f t="shared" si="29"/>
        <v>70982484</v>
      </c>
      <c r="G274" s="126"/>
    </row>
    <row r="275" spans="1:7" s="19" customFormat="1" x14ac:dyDescent="0.25">
      <c r="A275" s="17"/>
      <c r="B275" s="12" t="s">
        <v>28</v>
      </c>
      <c r="C275" s="152">
        <f>[1]Айыртау!C97+[1]Акжар!C97+[1]Аккайын!C97+[1]Есиль!C97+[1]Жамбыл!C97+[1]Жумаб!C97+[1]Кызыл!C97+[1]Мамл!C97+[1]Мусреп!C97+[1]Тайынша!C97+[1]Тимир!C97+[1]Уалих!C97+'[1]Шал ак'!C97+[1]Петропавл!C100</f>
        <v>144307095.30000001</v>
      </c>
      <c r="D275" s="153">
        <f>[1]Айыртау!D97+[1]Акжар!D97+[1]Аккайын!D97+[1]Есиль!D97+[1]Жамбыл!D97+[1]Жумаб!D97+[1]Кызыл!D97+[1]Мамл!D97+[1]Мусреп!D97+[1]Тайынша!D97+[1]Тимир!D97+[1]Уалих!D97+'[1]Шал ак'!D97+[1]Петропавл!D100</f>
        <v>78263351</v>
      </c>
      <c r="E275" s="153">
        <f>[1]Айыртау!E97+[1]Акжар!E97+[1]Аккайын!E97+[1]Есиль!E97+[1]Жамбыл!E97+[1]Жумаб!E97+[1]Кызыл!E97+[1]Мамл!E97+[1]Мусреп!E97+[1]Тайынша!E97+[1]Тимир!E97+[1]Уалих!E97+'[1]Шал ак'!E97+[1]Петропавл!E100</f>
        <v>70094322</v>
      </c>
      <c r="F275" s="153">
        <f>[1]Айыртау!F97+[1]Акжар!F97+[1]Аккайын!F97+[1]Есиль!F97+[1]Жамбыл!F97+[1]Жумаб!F97+[1]Кызыл!F97+[1]Мамл!F97+[1]Мусреп!F97+[1]Тайынша!F97+[1]Тимир!F97+[1]Уалих!F97+'[1]Шал ак'!F97+[1]Петропавл!F100</f>
        <v>70982484</v>
      </c>
    </row>
    <row r="276" spans="1:7" s="19" customFormat="1" x14ac:dyDescent="0.25">
      <c r="A276" s="17"/>
      <c r="B276" s="12" t="s">
        <v>85</v>
      </c>
      <c r="C276" s="34">
        <v>7056517.5</v>
      </c>
      <c r="D276" s="22">
        <v>5076878</v>
      </c>
      <c r="E276" s="22">
        <v>5163268</v>
      </c>
      <c r="F276" s="22">
        <v>5221282</v>
      </c>
    </row>
    <row r="277" spans="1:7" s="19" customFormat="1" x14ac:dyDescent="0.25">
      <c r="A277" s="17"/>
      <c r="B277" s="12" t="s">
        <v>86</v>
      </c>
      <c r="C277" s="34">
        <v>4042475.3</v>
      </c>
      <c r="D277" s="22">
        <v>3084248</v>
      </c>
      <c r="E277" s="22">
        <v>3114973</v>
      </c>
      <c r="F277" s="22">
        <v>3147018</v>
      </c>
    </row>
    <row r="278" spans="1:7" s="19" customFormat="1" x14ac:dyDescent="0.25">
      <c r="A278" s="17"/>
      <c r="B278" s="12" t="s">
        <v>87</v>
      </c>
      <c r="C278" s="34">
        <v>4661141.4000000004</v>
      </c>
      <c r="D278" s="22">
        <v>3398534</v>
      </c>
      <c r="E278" s="22">
        <v>3447410</v>
      </c>
      <c r="F278" s="22">
        <v>3499108</v>
      </c>
    </row>
    <row r="279" spans="1:7" s="19" customFormat="1" x14ac:dyDescent="0.25">
      <c r="A279" s="17"/>
      <c r="B279" s="12" t="s">
        <v>88</v>
      </c>
      <c r="C279" s="34">
        <v>5015246.4000000004</v>
      </c>
      <c r="D279" s="22">
        <v>3990387</v>
      </c>
      <c r="E279" s="22">
        <v>4033363</v>
      </c>
      <c r="F279" s="22">
        <v>4077539</v>
      </c>
    </row>
    <row r="280" spans="1:7" s="19" customFormat="1" x14ac:dyDescent="0.25">
      <c r="A280" s="17"/>
      <c r="B280" s="12" t="s">
        <v>89</v>
      </c>
      <c r="C280" s="34">
        <v>5555456.5</v>
      </c>
      <c r="D280" s="22">
        <v>4204722</v>
      </c>
      <c r="E280" s="22">
        <v>4257827</v>
      </c>
      <c r="F280" s="22">
        <v>4313716</v>
      </c>
    </row>
    <row r="281" spans="1:7" s="19" customFormat="1" x14ac:dyDescent="0.25">
      <c r="A281" s="17"/>
      <c r="B281" s="12" t="s">
        <v>90</v>
      </c>
      <c r="C281" s="34">
        <v>6700526.4000000004</v>
      </c>
      <c r="D281" s="22">
        <v>4353852</v>
      </c>
      <c r="E281" s="22">
        <v>4408684</v>
      </c>
      <c r="F281" s="22">
        <v>4466498</v>
      </c>
    </row>
    <row r="282" spans="1:7" s="19" customFormat="1" x14ac:dyDescent="0.25">
      <c r="A282" s="17"/>
      <c r="B282" s="12" t="s">
        <v>91</v>
      </c>
      <c r="C282" s="34">
        <v>6708182.2000000002</v>
      </c>
      <c r="D282" s="22">
        <v>4969795</v>
      </c>
      <c r="E282" s="22">
        <v>5019261</v>
      </c>
      <c r="F282" s="22">
        <v>5071296</v>
      </c>
    </row>
    <row r="283" spans="1:7" s="19" customFormat="1" x14ac:dyDescent="0.25">
      <c r="A283" s="17"/>
      <c r="B283" s="12" t="s">
        <v>92</v>
      </c>
      <c r="C283" s="34">
        <v>6461412.7999999998</v>
      </c>
      <c r="D283" s="22">
        <v>3305602</v>
      </c>
      <c r="E283" s="22">
        <v>3344159</v>
      </c>
      <c r="F283" s="22">
        <v>3384568</v>
      </c>
    </row>
    <row r="284" spans="1:7" s="19" customFormat="1" x14ac:dyDescent="0.25">
      <c r="A284" s="17"/>
      <c r="B284" s="12" t="s">
        <v>93</v>
      </c>
      <c r="C284" s="34">
        <v>9555945.5</v>
      </c>
      <c r="D284" s="22">
        <v>5595927</v>
      </c>
      <c r="E284" s="22">
        <v>5587405</v>
      </c>
      <c r="F284" s="22">
        <v>5641453</v>
      </c>
    </row>
    <row r="285" spans="1:7" s="19" customFormat="1" x14ac:dyDescent="0.25">
      <c r="A285" s="17"/>
      <c r="B285" s="12" t="s">
        <v>94</v>
      </c>
      <c r="C285" s="34">
        <v>7789186.5999999996</v>
      </c>
      <c r="D285" s="22">
        <v>5250643</v>
      </c>
      <c r="E285" s="22">
        <v>5302153</v>
      </c>
      <c r="F285" s="22">
        <v>5356123</v>
      </c>
    </row>
    <row r="286" spans="1:7" s="19" customFormat="1" x14ac:dyDescent="0.25">
      <c r="A286" s="17"/>
      <c r="B286" s="12" t="s">
        <v>95</v>
      </c>
      <c r="C286" s="34">
        <v>4314008.5</v>
      </c>
      <c r="D286" s="22">
        <v>2349809</v>
      </c>
      <c r="E286" s="22">
        <v>2371654</v>
      </c>
      <c r="F286" s="22">
        <v>2394498</v>
      </c>
    </row>
    <row r="287" spans="1:7" s="19" customFormat="1" x14ac:dyDescent="0.25">
      <c r="A287" s="17"/>
      <c r="B287" s="12" t="s">
        <v>96</v>
      </c>
      <c r="C287" s="22">
        <v>4098950</v>
      </c>
      <c r="D287" s="22">
        <v>3253092</v>
      </c>
      <c r="E287" s="22">
        <v>3290974</v>
      </c>
      <c r="F287" s="22">
        <v>3330741</v>
      </c>
    </row>
    <row r="288" spans="1:7" s="19" customFormat="1" x14ac:dyDescent="0.25">
      <c r="A288" s="17"/>
      <c r="B288" s="12" t="s">
        <v>97</v>
      </c>
      <c r="C288" s="34">
        <v>5225823.8000000007</v>
      </c>
      <c r="D288" s="22">
        <v>3253417</v>
      </c>
      <c r="E288" s="22">
        <v>3284135</v>
      </c>
      <c r="F288" s="22">
        <v>3316384</v>
      </c>
    </row>
    <row r="289" spans="1:6" s="19" customFormat="1" x14ac:dyDescent="0.25">
      <c r="A289" s="17"/>
      <c r="B289" s="12" t="s">
        <v>98</v>
      </c>
      <c r="C289" s="34">
        <v>67122222.400000006</v>
      </c>
      <c r="D289" s="22">
        <v>26176445</v>
      </c>
      <c r="E289" s="22">
        <v>17469056</v>
      </c>
      <c r="F289" s="22">
        <v>17762260</v>
      </c>
    </row>
    <row r="290" spans="1:6" s="19" customFormat="1" x14ac:dyDescent="0.25">
      <c r="A290" s="17">
        <v>62</v>
      </c>
      <c r="B290" s="45" t="s">
        <v>1</v>
      </c>
      <c r="C290" s="21">
        <v>8.5</v>
      </c>
      <c r="D290" s="21">
        <v>4.3</v>
      </c>
      <c r="E290" s="21">
        <v>3.6</v>
      </c>
      <c r="F290" s="21">
        <v>3.4</v>
      </c>
    </row>
    <row r="291" spans="1:6" s="16" customFormat="1" x14ac:dyDescent="0.25">
      <c r="A291" s="102">
        <v>63</v>
      </c>
      <c r="B291" s="14" t="s">
        <v>2</v>
      </c>
      <c r="C291" s="33">
        <f>SUM(C295:C308)</f>
        <v>33606955.5</v>
      </c>
      <c r="D291" s="20">
        <f t="shared" ref="D291:F291" si="30">SUM(D295:D308)</f>
        <v>23484006</v>
      </c>
      <c r="E291" s="20">
        <f t="shared" si="30"/>
        <v>24540780</v>
      </c>
      <c r="F291" s="20">
        <f t="shared" si="30"/>
        <v>25645119</v>
      </c>
    </row>
    <row r="292" spans="1:6" s="19" customFormat="1" x14ac:dyDescent="0.25">
      <c r="A292" s="17">
        <v>64</v>
      </c>
      <c r="B292" s="45" t="s">
        <v>1</v>
      </c>
      <c r="C292" s="34">
        <v>2</v>
      </c>
      <c r="D292" s="21">
        <v>1.3</v>
      </c>
      <c r="E292" s="21">
        <v>1.2</v>
      </c>
      <c r="F292" s="21">
        <v>1.2</v>
      </c>
    </row>
    <row r="293" spans="1:6" s="19" customFormat="1" x14ac:dyDescent="0.25">
      <c r="A293" s="17">
        <v>65</v>
      </c>
      <c r="B293" s="45" t="s">
        <v>3</v>
      </c>
      <c r="C293" s="34"/>
      <c r="D293" s="48">
        <f>D291/C291*100</f>
        <v>69.878409545309751</v>
      </c>
      <c r="E293" s="48">
        <f t="shared" ref="E293:F293" si="31">E291/D291*100</f>
        <v>104.49997330097769</v>
      </c>
      <c r="F293" s="48">
        <f t="shared" si="31"/>
        <v>104.50001589191542</v>
      </c>
    </row>
    <row r="294" spans="1:6" s="19" customFormat="1" x14ac:dyDescent="0.25">
      <c r="A294" s="17"/>
      <c r="B294" s="12" t="s">
        <v>28</v>
      </c>
      <c r="C294" s="152">
        <f>[1]Петропавл!C102+[1]Айыртау!C99+[1]Акжар!C99+[1]Аккайын!C99+[1]Есиль!C99+[1]Жамбыл!C99+[1]Жумаб!C99+[1]Кызыл!C99+[1]Мамл!C99+[1]Мусреп!C99+[1]Тайынша!C99+[1]Тимир!C99+[1]Уалих!C99+'[1]Шал ак'!C99</f>
        <v>33606955.5</v>
      </c>
      <c r="D294" s="153">
        <f>[1]Петропавл!D102+[1]Айыртау!D99+[1]Акжар!D99+[1]Аккайын!D99+[1]Есиль!D99+[1]Жамбыл!D99+[1]Жумаб!D99+[1]Кызыл!D99+[1]Мамл!D99+[1]Мусреп!D99+[1]Тайынша!D99+[1]Тимир!D99+[1]Уалих!D99+'[1]Шал ак'!D99</f>
        <v>23484006</v>
      </c>
      <c r="E294" s="153">
        <f>[1]Петропавл!E102+[1]Айыртау!E99+[1]Акжар!E99+[1]Аккайын!E99+[1]Есиль!E99+[1]Жамбыл!E99+[1]Жумаб!E99+[1]Кызыл!E99+[1]Мамл!E99+[1]Мусреп!E99+[1]Тайынша!E99+[1]Тимир!E99+[1]Уалих!E99+'[1]Шал ак'!E99</f>
        <v>24540780</v>
      </c>
      <c r="F294" s="153">
        <f>[1]Петропавл!F102+[1]Айыртау!F99+[1]Акжар!F99+[1]Аккайын!F99+[1]Есиль!F99+[1]Жамбыл!F99+[1]Жумаб!F99+[1]Кызыл!F99+[1]Мамл!F99+[1]Мусреп!F99+[1]Тайынша!F99+[1]Тимир!F99+[1]Уалих!F99+'[1]Шал ак'!F99</f>
        <v>25645119</v>
      </c>
    </row>
    <row r="295" spans="1:6" s="19" customFormat="1" x14ac:dyDescent="0.25">
      <c r="A295" s="17"/>
      <c r="B295" s="12" t="s">
        <v>85</v>
      </c>
      <c r="C295" s="34">
        <v>1016911.3</v>
      </c>
      <c r="D295" s="22">
        <v>872071</v>
      </c>
      <c r="E295" s="22">
        <v>911313</v>
      </c>
      <c r="F295" s="22">
        <v>952324</v>
      </c>
    </row>
    <row r="296" spans="1:6" s="19" customFormat="1" x14ac:dyDescent="0.25">
      <c r="A296" s="17"/>
      <c r="B296" s="12" t="s">
        <v>86</v>
      </c>
      <c r="C296" s="34">
        <v>411540.9</v>
      </c>
      <c r="D296" s="22">
        <v>363155</v>
      </c>
      <c r="E296" s="22">
        <v>379497</v>
      </c>
      <c r="F296" s="22">
        <v>396573</v>
      </c>
    </row>
    <row r="297" spans="1:6" s="19" customFormat="1" x14ac:dyDescent="0.25">
      <c r="A297" s="17"/>
      <c r="B297" s="12" t="s">
        <v>87</v>
      </c>
      <c r="C297" s="22">
        <v>681769</v>
      </c>
      <c r="D297" s="22">
        <v>654122</v>
      </c>
      <c r="E297" s="22">
        <v>683558</v>
      </c>
      <c r="F297" s="22">
        <v>714318</v>
      </c>
    </row>
    <row r="298" spans="1:6" s="19" customFormat="1" x14ac:dyDescent="0.25">
      <c r="A298" s="17"/>
      <c r="B298" s="12" t="s">
        <v>88</v>
      </c>
      <c r="C298" s="22">
        <v>551113</v>
      </c>
      <c r="D298" s="22">
        <v>515893</v>
      </c>
      <c r="E298" s="22">
        <v>539108</v>
      </c>
      <c r="F298" s="22">
        <v>563371</v>
      </c>
    </row>
    <row r="299" spans="1:6" s="19" customFormat="1" x14ac:dyDescent="0.25">
      <c r="A299" s="17"/>
      <c r="B299" s="12" t="s">
        <v>89</v>
      </c>
      <c r="C299" s="22">
        <v>511484</v>
      </c>
      <c r="D299" s="22">
        <v>417272</v>
      </c>
      <c r="E299" s="22">
        <v>436048</v>
      </c>
      <c r="F299" s="22">
        <v>455672</v>
      </c>
    </row>
    <row r="300" spans="1:6" s="19" customFormat="1" x14ac:dyDescent="0.25">
      <c r="A300" s="17"/>
      <c r="B300" s="12" t="s">
        <v>90</v>
      </c>
      <c r="C300" s="34">
        <v>920621.1</v>
      </c>
      <c r="D300" s="22">
        <v>792717</v>
      </c>
      <c r="E300" s="22">
        <v>828387</v>
      </c>
      <c r="F300" s="22">
        <v>865666</v>
      </c>
    </row>
    <row r="301" spans="1:6" s="19" customFormat="1" x14ac:dyDescent="0.25">
      <c r="A301" s="17"/>
      <c r="B301" s="12" t="s">
        <v>91</v>
      </c>
      <c r="C301" s="34">
        <v>1208686.3</v>
      </c>
      <c r="D301" s="22">
        <v>840100</v>
      </c>
      <c r="E301" s="22">
        <v>877905</v>
      </c>
      <c r="F301" s="22">
        <v>917410</v>
      </c>
    </row>
    <row r="302" spans="1:6" s="19" customFormat="1" x14ac:dyDescent="0.25">
      <c r="A302" s="17"/>
      <c r="B302" s="12" t="s">
        <v>92</v>
      </c>
      <c r="C302" s="34">
        <v>838470.3</v>
      </c>
      <c r="D302" s="22">
        <v>561988</v>
      </c>
      <c r="E302" s="22">
        <v>587277</v>
      </c>
      <c r="F302" s="22">
        <v>613704</v>
      </c>
    </row>
    <row r="303" spans="1:6" s="19" customFormat="1" x14ac:dyDescent="0.25">
      <c r="A303" s="17"/>
      <c r="B303" s="12" t="s">
        <v>93</v>
      </c>
      <c r="C303" s="34">
        <v>1425537.0999999999</v>
      </c>
      <c r="D303" s="22">
        <v>1306057</v>
      </c>
      <c r="E303" s="22">
        <v>1364831</v>
      </c>
      <c r="F303" s="22">
        <v>1426246</v>
      </c>
    </row>
    <row r="304" spans="1:6" s="19" customFormat="1" x14ac:dyDescent="0.25">
      <c r="A304" s="17"/>
      <c r="B304" s="12" t="s">
        <v>94</v>
      </c>
      <c r="C304" s="22">
        <v>1313386</v>
      </c>
      <c r="D304" s="22">
        <v>1107197</v>
      </c>
      <c r="E304" s="22">
        <v>1157021</v>
      </c>
      <c r="F304" s="22">
        <v>1209086</v>
      </c>
    </row>
    <row r="305" spans="1:6" s="19" customFormat="1" x14ac:dyDescent="0.25">
      <c r="A305" s="17"/>
      <c r="B305" s="12" t="s">
        <v>95</v>
      </c>
      <c r="C305" s="22">
        <v>334661</v>
      </c>
      <c r="D305" s="22">
        <v>349670</v>
      </c>
      <c r="E305" s="22">
        <v>365404</v>
      </c>
      <c r="F305" s="22">
        <v>381848</v>
      </c>
    </row>
    <row r="306" spans="1:6" s="19" customFormat="1" x14ac:dyDescent="0.25">
      <c r="A306" s="17"/>
      <c r="B306" s="12" t="s">
        <v>96</v>
      </c>
      <c r="C306" s="34">
        <v>439818.5</v>
      </c>
      <c r="D306" s="22">
        <v>397754</v>
      </c>
      <c r="E306" s="22">
        <v>415651</v>
      </c>
      <c r="F306" s="22">
        <v>434356</v>
      </c>
    </row>
    <row r="307" spans="1:6" s="19" customFormat="1" x14ac:dyDescent="0.25">
      <c r="A307" s="17"/>
      <c r="B307" s="12" t="s">
        <v>97</v>
      </c>
      <c r="C307" s="22">
        <v>434738</v>
      </c>
      <c r="D307" s="22">
        <v>371464</v>
      </c>
      <c r="E307" s="22">
        <v>388179</v>
      </c>
      <c r="F307" s="22">
        <v>405647</v>
      </c>
    </row>
    <row r="308" spans="1:6" s="19" customFormat="1" x14ac:dyDescent="0.25">
      <c r="A308" s="17"/>
      <c r="B308" s="12" t="s">
        <v>98</v>
      </c>
      <c r="C308" s="22">
        <v>23518219</v>
      </c>
      <c r="D308" s="22">
        <v>14934546</v>
      </c>
      <c r="E308" s="22">
        <v>15606601</v>
      </c>
      <c r="F308" s="22">
        <v>16308898</v>
      </c>
    </row>
    <row r="309" spans="1:6" s="16" customFormat="1" x14ac:dyDescent="0.25">
      <c r="A309" s="102">
        <v>66</v>
      </c>
      <c r="B309" s="14" t="s">
        <v>4</v>
      </c>
      <c r="C309" s="20">
        <f>SUM(C311:C324)</f>
        <v>24238195</v>
      </c>
      <c r="D309" s="20">
        <f t="shared" ref="D309:F309" si="32">SUM(D311:D324)</f>
        <v>22725338</v>
      </c>
      <c r="E309" s="20">
        <f t="shared" si="32"/>
        <v>23747969</v>
      </c>
      <c r="F309" s="20">
        <f t="shared" si="32"/>
        <v>24816635</v>
      </c>
    </row>
    <row r="310" spans="1:6" s="19" customFormat="1" x14ac:dyDescent="0.25">
      <c r="A310" s="17"/>
      <c r="B310" s="12" t="s">
        <v>28</v>
      </c>
      <c r="C310" s="34"/>
      <c r="D310" s="21"/>
      <c r="E310" s="21"/>
      <c r="F310" s="21"/>
    </row>
    <row r="311" spans="1:6" s="19" customFormat="1" x14ac:dyDescent="0.25">
      <c r="A311" s="17"/>
      <c r="B311" s="12" t="s">
        <v>85</v>
      </c>
      <c r="C311" s="34">
        <v>990926.3</v>
      </c>
      <c r="D311" s="22">
        <v>850863</v>
      </c>
      <c r="E311" s="22">
        <v>889150</v>
      </c>
      <c r="F311" s="22">
        <v>929164</v>
      </c>
    </row>
    <row r="312" spans="1:6" s="19" customFormat="1" x14ac:dyDescent="0.25">
      <c r="A312" s="17"/>
      <c r="B312" s="12" t="s">
        <v>86</v>
      </c>
      <c r="C312" s="34">
        <v>392574.9</v>
      </c>
      <c r="D312" s="22">
        <v>344920</v>
      </c>
      <c r="E312" s="22">
        <v>360441</v>
      </c>
      <c r="F312" s="22">
        <v>376660</v>
      </c>
    </row>
    <row r="313" spans="1:6" s="19" customFormat="1" x14ac:dyDescent="0.25">
      <c r="A313" s="17"/>
      <c r="B313" s="12" t="s">
        <v>87</v>
      </c>
      <c r="C313" s="22">
        <v>658226</v>
      </c>
      <c r="D313" s="22">
        <v>635020</v>
      </c>
      <c r="E313" s="22">
        <v>663596</v>
      </c>
      <c r="F313" s="22">
        <v>693458</v>
      </c>
    </row>
    <row r="314" spans="1:6" s="19" customFormat="1" x14ac:dyDescent="0.25">
      <c r="A314" s="17"/>
      <c r="B314" s="12" t="s">
        <v>88</v>
      </c>
      <c r="C314" s="22">
        <v>519194</v>
      </c>
      <c r="D314" s="22">
        <v>482603</v>
      </c>
      <c r="E314" s="22">
        <v>504320</v>
      </c>
      <c r="F314" s="22">
        <v>527017</v>
      </c>
    </row>
    <row r="315" spans="1:6" s="19" customFormat="1" x14ac:dyDescent="0.25">
      <c r="A315" s="17"/>
      <c r="B315" s="12" t="s">
        <v>89</v>
      </c>
      <c r="C315" s="22">
        <v>495153</v>
      </c>
      <c r="D315" s="22">
        <v>404382</v>
      </c>
      <c r="E315" s="22">
        <v>422578</v>
      </c>
      <c r="F315" s="22">
        <v>441596</v>
      </c>
    </row>
    <row r="316" spans="1:6" s="19" customFormat="1" x14ac:dyDescent="0.25">
      <c r="A316" s="17"/>
      <c r="B316" s="12" t="s">
        <v>90</v>
      </c>
      <c r="C316" s="34">
        <v>908844.1</v>
      </c>
      <c r="D316" s="22">
        <v>780900</v>
      </c>
      <c r="E316" s="22">
        <v>816038</v>
      </c>
      <c r="F316" s="22">
        <v>852761</v>
      </c>
    </row>
    <row r="317" spans="1:6" s="19" customFormat="1" x14ac:dyDescent="0.25">
      <c r="A317" s="17"/>
      <c r="B317" s="12" t="s">
        <v>91</v>
      </c>
      <c r="C317" s="22">
        <v>1028694</v>
      </c>
      <c r="D317" s="22">
        <v>810687</v>
      </c>
      <c r="E317" s="22">
        <v>847168</v>
      </c>
      <c r="F317" s="22">
        <v>885291</v>
      </c>
    </row>
    <row r="318" spans="1:6" s="19" customFormat="1" x14ac:dyDescent="0.25">
      <c r="A318" s="17"/>
      <c r="B318" s="12" t="s">
        <v>92</v>
      </c>
      <c r="C318" s="22">
        <v>546656</v>
      </c>
      <c r="D318" s="22">
        <v>471442</v>
      </c>
      <c r="E318" s="22">
        <v>492656</v>
      </c>
      <c r="F318" s="22">
        <v>514826</v>
      </c>
    </row>
    <row r="319" spans="1:6" s="19" customFormat="1" x14ac:dyDescent="0.25">
      <c r="A319" s="17"/>
      <c r="B319" s="12" t="s">
        <v>93</v>
      </c>
      <c r="C319" s="34">
        <v>1353957.7</v>
      </c>
      <c r="D319" s="22">
        <v>1239862</v>
      </c>
      <c r="E319" s="22">
        <v>1295657</v>
      </c>
      <c r="F319" s="22">
        <v>1353959</v>
      </c>
    </row>
    <row r="320" spans="1:6" s="19" customFormat="1" x14ac:dyDescent="0.25">
      <c r="A320" s="17"/>
      <c r="B320" s="12" t="s">
        <v>94</v>
      </c>
      <c r="C320" s="22">
        <v>1232112</v>
      </c>
      <c r="D320" s="22">
        <v>1069102</v>
      </c>
      <c r="E320" s="22">
        <v>1117212</v>
      </c>
      <c r="F320" s="22">
        <v>1167486</v>
      </c>
    </row>
    <row r="321" spans="1:6" s="19" customFormat="1" x14ac:dyDescent="0.25">
      <c r="A321" s="17"/>
      <c r="B321" s="12" t="s">
        <v>95</v>
      </c>
      <c r="C321" s="22">
        <v>322773</v>
      </c>
      <c r="D321" s="22">
        <v>337359</v>
      </c>
      <c r="E321" s="22">
        <v>352539</v>
      </c>
      <c r="F321" s="22">
        <v>368404</v>
      </c>
    </row>
    <row r="322" spans="1:6" s="19" customFormat="1" x14ac:dyDescent="0.25">
      <c r="A322" s="17"/>
      <c r="B322" s="12" t="s">
        <v>96</v>
      </c>
      <c r="C322" s="34">
        <v>427958.5</v>
      </c>
      <c r="D322" s="22">
        <v>385796</v>
      </c>
      <c r="E322" s="22">
        <v>403155</v>
      </c>
      <c r="F322" s="22">
        <v>421297</v>
      </c>
    </row>
    <row r="323" spans="1:6" s="19" customFormat="1" x14ac:dyDescent="0.25">
      <c r="A323" s="17"/>
      <c r="B323" s="12" t="s">
        <v>97</v>
      </c>
      <c r="C323" s="22">
        <v>414258</v>
      </c>
      <c r="D323" s="22">
        <v>361345</v>
      </c>
      <c r="E323" s="22">
        <v>377604</v>
      </c>
      <c r="F323" s="22">
        <v>394597</v>
      </c>
    </row>
    <row r="324" spans="1:6" s="19" customFormat="1" x14ac:dyDescent="0.25">
      <c r="A324" s="17"/>
      <c r="B324" s="12" t="s">
        <v>98</v>
      </c>
      <c r="C324" s="34">
        <v>14946867.5</v>
      </c>
      <c r="D324" s="22">
        <v>14551057</v>
      </c>
      <c r="E324" s="22">
        <v>15205855</v>
      </c>
      <c r="F324" s="22">
        <v>15890119</v>
      </c>
    </row>
    <row r="325" spans="1:6" s="16" customFormat="1" x14ac:dyDescent="0.25">
      <c r="A325" s="102">
        <v>67</v>
      </c>
      <c r="B325" s="14" t="s">
        <v>5</v>
      </c>
      <c r="C325" s="33">
        <f>SUM(C327:C340)</f>
        <v>543445.69999999995</v>
      </c>
      <c r="D325" s="20">
        <f t="shared" ref="D325:F325" si="33">SUM(D327:D340)</f>
        <v>284250</v>
      </c>
      <c r="E325" s="20">
        <f t="shared" si="33"/>
        <v>297043</v>
      </c>
      <c r="F325" s="20">
        <f t="shared" si="33"/>
        <v>310409</v>
      </c>
    </row>
    <row r="326" spans="1:6" s="19" customFormat="1" x14ac:dyDescent="0.25">
      <c r="A326" s="17"/>
      <c r="B326" s="12" t="s">
        <v>28</v>
      </c>
      <c r="C326" s="152">
        <f>[1]Айыртау!C103+[1]Акжар!C103+[1]Аккайын!C103+[1]Есиль!C103+[1]Жамбыл!C103+[1]Жумаб!C103+[1]Кызыл!C103+[1]Мамл!C103+[1]Мусреп!C103+[1]Тайынша!C103+[1]Тимир!C103+[1]Уалих!C103+'[1]Шал ак'!C103+[1]Петропавл!C106</f>
        <v>543445.69999999995</v>
      </c>
      <c r="D326" s="153">
        <f>[1]Айыртау!D103+[1]Акжар!D103+[1]Аккайын!D103+[1]Есиль!D103+[1]Жамбыл!D103+[1]Жумаб!D103+[1]Кызыл!D103+[1]Мамл!D103+[1]Мусреп!D103+[1]Тайынша!D103+[1]Тимир!D103+[1]Уалих!D103+'[1]Шал ак'!D103+[1]Петропавл!D106</f>
        <v>284250</v>
      </c>
      <c r="E326" s="153">
        <f>[1]Айыртау!E103+[1]Акжар!E103+[1]Аккайын!E103+[1]Есиль!E103+[1]Жамбыл!E103+[1]Жумаб!E103+[1]Кызыл!E103+[1]Мамл!E103+[1]Мусреп!E103+[1]Тайынша!E103+[1]Тимир!E103+[1]Уалих!E103+'[1]Шал ак'!E103+[1]Петропавл!E106</f>
        <v>297043</v>
      </c>
      <c r="F326" s="153">
        <f>[1]Айыртау!F103+[1]Акжар!F103+[1]Аккайын!F103+[1]Есиль!F103+[1]Жамбыл!F103+[1]Жумаб!F103+[1]Кызыл!F103+[1]Мамл!F103+[1]Мусреп!F103+[1]Тайынша!F103+[1]Тимир!F103+[1]Уалих!F103+'[1]Шал ак'!F103+[1]Петропавл!F106</f>
        <v>310409</v>
      </c>
    </row>
    <row r="327" spans="1:6" s="19" customFormat="1" x14ac:dyDescent="0.25">
      <c r="A327" s="17"/>
      <c r="B327" s="12" t="s">
        <v>85</v>
      </c>
      <c r="C327" s="22">
        <v>10885</v>
      </c>
      <c r="D327" s="22">
        <v>9081</v>
      </c>
      <c r="E327" s="22">
        <v>9490</v>
      </c>
      <c r="F327" s="22">
        <v>9917</v>
      </c>
    </row>
    <row r="328" spans="1:6" s="19" customFormat="1" x14ac:dyDescent="0.25">
      <c r="A328" s="17"/>
      <c r="B328" s="12" t="s">
        <v>86</v>
      </c>
      <c r="C328" s="22">
        <v>8966</v>
      </c>
      <c r="D328" s="22">
        <v>7235</v>
      </c>
      <c r="E328" s="22">
        <v>7561</v>
      </c>
      <c r="F328" s="22">
        <v>7901</v>
      </c>
    </row>
    <row r="329" spans="1:6" s="19" customFormat="1" x14ac:dyDescent="0.25">
      <c r="A329" s="17"/>
      <c r="B329" s="12" t="s">
        <v>87</v>
      </c>
      <c r="C329" s="22">
        <v>11543</v>
      </c>
      <c r="D329" s="22">
        <v>12046</v>
      </c>
      <c r="E329" s="22">
        <v>12588</v>
      </c>
      <c r="F329" s="22">
        <v>13155</v>
      </c>
    </row>
    <row r="330" spans="1:6" s="19" customFormat="1" x14ac:dyDescent="0.25">
      <c r="A330" s="17"/>
      <c r="B330" s="12" t="s">
        <v>88</v>
      </c>
      <c r="C330" s="22">
        <v>7674</v>
      </c>
      <c r="D330" s="22">
        <v>6484</v>
      </c>
      <c r="E330" s="22">
        <v>6776</v>
      </c>
      <c r="F330" s="22">
        <v>7081</v>
      </c>
    </row>
    <row r="331" spans="1:6" s="19" customFormat="1" x14ac:dyDescent="0.25">
      <c r="A331" s="17"/>
      <c r="B331" s="12" t="s">
        <v>89</v>
      </c>
      <c r="C331" s="22">
        <v>7731</v>
      </c>
      <c r="D331" s="22">
        <v>8085</v>
      </c>
      <c r="E331" s="22">
        <v>8449</v>
      </c>
      <c r="F331" s="22">
        <v>8829</v>
      </c>
    </row>
    <row r="332" spans="1:6" s="19" customFormat="1" x14ac:dyDescent="0.25">
      <c r="A332" s="17"/>
      <c r="B332" s="12" t="s">
        <v>90</v>
      </c>
      <c r="C332" s="22">
        <v>5427</v>
      </c>
      <c r="D332" s="22">
        <v>5592</v>
      </c>
      <c r="E332" s="22">
        <v>5844</v>
      </c>
      <c r="F332" s="22">
        <v>6107</v>
      </c>
    </row>
    <row r="333" spans="1:6" s="19" customFormat="1" x14ac:dyDescent="0.25">
      <c r="A333" s="17"/>
      <c r="B333" s="12" t="s">
        <v>91</v>
      </c>
      <c r="C333" s="22">
        <v>15044</v>
      </c>
      <c r="D333" s="22">
        <v>17348</v>
      </c>
      <c r="E333" s="22">
        <v>18129</v>
      </c>
      <c r="F333" s="22">
        <v>18944</v>
      </c>
    </row>
    <row r="334" spans="1:6" s="19" customFormat="1" x14ac:dyDescent="0.25">
      <c r="A334" s="17"/>
      <c r="B334" s="12" t="s">
        <v>92</v>
      </c>
      <c r="C334" s="34">
        <v>276314.3</v>
      </c>
      <c r="D334" s="22">
        <v>60346</v>
      </c>
      <c r="E334" s="22">
        <v>63062</v>
      </c>
      <c r="F334" s="22">
        <v>65899</v>
      </c>
    </row>
    <row r="335" spans="1:6" s="19" customFormat="1" x14ac:dyDescent="0.25">
      <c r="A335" s="17"/>
      <c r="B335" s="12" t="s">
        <v>93</v>
      </c>
      <c r="C335" s="34">
        <v>44579.4</v>
      </c>
      <c r="D335" s="22">
        <v>29195</v>
      </c>
      <c r="E335" s="22">
        <v>30509</v>
      </c>
      <c r="F335" s="22">
        <v>31882</v>
      </c>
    </row>
    <row r="336" spans="1:6" s="19" customFormat="1" x14ac:dyDescent="0.25">
      <c r="A336" s="17"/>
      <c r="B336" s="12" t="s">
        <v>94</v>
      </c>
      <c r="C336" s="22">
        <v>16354</v>
      </c>
      <c r="D336" s="22">
        <v>12740</v>
      </c>
      <c r="E336" s="22">
        <v>13313</v>
      </c>
      <c r="F336" s="22">
        <v>13912</v>
      </c>
    </row>
    <row r="337" spans="1:6" s="19" customFormat="1" x14ac:dyDescent="0.25">
      <c r="A337" s="17"/>
      <c r="B337" s="12" t="s">
        <v>95</v>
      </c>
      <c r="C337" s="22">
        <v>6888</v>
      </c>
      <c r="D337" s="22">
        <v>7311</v>
      </c>
      <c r="E337" s="22">
        <v>7640</v>
      </c>
      <c r="F337" s="22">
        <v>7984</v>
      </c>
    </row>
    <row r="338" spans="1:6" s="19" customFormat="1" x14ac:dyDescent="0.25">
      <c r="A338" s="17"/>
      <c r="B338" s="12" t="s">
        <v>96</v>
      </c>
      <c r="C338" s="22">
        <v>7860</v>
      </c>
      <c r="D338" s="22">
        <v>8831</v>
      </c>
      <c r="E338" s="22">
        <v>9228</v>
      </c>
      <c r="F338" s="22">
        <v>9644</v>
      </c>
    </row>
    <row r="339" spans="1:6" s="19" customFormat="1" x14ac:dyDescent="0.25">
      <c r="A339" s="17"/>
      <c r="B339" s="12" t="s">
        <v>97</v>
      </c>
      <c r="C339" s="22">
        <v>4480</v>
      </c>
      <c r="D339" s="22">
        <v>4619</v>
      </c>
      <c r="E339" s="22">
        <v>4827</v>
      </c>
      <c r="F339" s="22">
        <v>5044</v>
      </c>
    </row>
    <row r="340" spans="1:6" s="19" customFormat="1" x14ac:dyDescent="0.25">
      <c r="A340" s="17"/>
      <c r="B340" s="12" t="s">
        <v>98</v>
      </c>
      <c r="C340" s="22">
        <v>119700</v>
      </c>
      <c r="D340" s="22">
        <v>95337</v>
      </c>
      <c r="E340" s="22">
        <v>99627</v>
      </c>
      <c r="F340" s="22">
        <v>104110</v>
      </c>
    </row>
    <row r="341" spans="1:6" s="16" customFormat="1" ht="30" customHeight="1" x14ac:dyDescent="0.25">
      <c r="A341" s="102">
        <v>68</v>
      </c>
      <c r="B341" s="14" t="s">
        <v>6</v>
      </c>
      <c r="C341" s="103">
        <f>SUM(C343:C356)</f>
        <v>8825314.8000000007</v>
      </c>
      <c r="D341" s="53">
        <f t="shared" ref="D341:F341" si="34">SUM(D343:D356)</f>
        <v>474418</v>
      </c>
      <c r="E341" s="53">
        <f t="shared" si="34"/>
        <v>495768</v>
      </c>
      <c r="F341" s="53">
        <f t="shared" si="34"/>
        <v>518075</v>
      </c>
    </row>
    <row r="342" spans="1:6" s="19" customFormat="1" x14ac:dyDescent="0.25">
      <c r="A342" s="17"/>
      <c r="B342" s="12" t="s">
        <v>28</v>
      </c>
      <c r="C342" s="22"/>
      <c r="D342" s="21"/>
      <c r="E342" s="21"/>
      <c r="F342" s="21"/>
    </row>
    <row r="343" spans="1:6" s="19" customFormat="1" x14ac:dyDescent="0.25">
      <c r="A343" s="17"/>
      <c r="B343" s="12" t="s">
        <v>85</v>
      </c>
      <c r="C343" s="22">
        <v>15100</v>
      </c>
      <c r="D343" s="22">
        <v>12127</v>
      </c>
      <c r="E343" s="22">
        <v>12673</v>
      </c>
      <c r="F343" s="22">
        <v>13243</v>
      </c>
    </row>
    <row r="344" spans="1:6" s="19" customFormat="1" x14ac:dyDescent="0.25">
      <c r="A344" s="17"/>
      <c r="B344" s="12" t="s">
        <v>86</v>
      </c>
      <c r="C344" s="22">
        <v>10000</v>
      </c>
      <c r="D344" s="22">
        <v>11000</v>
      </c>
      <c r="E344" s="22">
        <v>11495</v>
      </c>
      <c r="F344" s="22">
        <v>12012</v>
      </c>
    </row>
    <row r="345" spans="1:6" s="19" customFormat="1" x14ac:dyDescent="0.25">
      <c r="A345" s="17"/>
      <c r="B345" s="12" t="s">
        <v>87</v>
      </c>
      <c r="C345" s="22">
        <v>12000</v>
      </c>
      <c r="D345" s="22">
        <v>7056</v>
      </c>
      <c r="E345" s="22">
        <v>7374</v>
      </c>
      <c r="F345" s="22">
        <v>7705</v>
      </c>
    </row>
    <row r="346" spans="1:6" s="19" customFormat="1" x14ac:dyDescent="0.25">
      <c r="A346" s="17"/>
      <c r="B346" s="12" t="s">
        <v>88</v>
      </c>
      <c r="C346" s="22">
        <v>24245</v>
      </c>
      <c r="D346" s="22">
        <v>26806</v>
      </c>
      <c r="E346" s="22">
        <v>28012</v>
      </c>
      <c r="F346" s="22">
        <v>29273</v>
      </c>
    </row>
    <row r="347" spans="1:6" s="19" customFormat="1" x14ac:dyDescent="0.25">
      <c r="A347" s="17"/>
      <c r="B347" s="12" t="s">
        <v>89</v>
      </c>
      <c r="C347" s="22">
        <v>8600</v>
      </c>
      <c r="D347" s="22">
        <v>4805</v>
      </c>
      <c r="E347" s="22">
        <v>5021</v>
      </c>
      <c r="F347" s="22">
        <v>5247</v>
      </c>
    </row>
    <row r="348" spans="1:6" s="19" customFormat="1" x14ac:dyDescent="0.25">
      <c r="A348" s="17"/>
      <c r="B348" s="12" t="s">
        <v>90</v>
      </c>
      <c r="C348" s="22">
        <v>6350</v>
      </c>
      <c r="D348" s="22">
        <v>6225</v>
      </c>
      <c r="E348" s="22">
        <v>6505</v>
      </c>
      <c r="F348" s="22">
        <v>6798</v>
      </c>
    </row>
    <row r="349" spans="1:6" s="19" customFormat="1" x14ac:dyDescent="0.25">
      <c r="A349" s="17"/>
      <c r="B349" s="12" t="s">
        <v>91</v>
      </c>
      <c r="C349" s="34">
        <v>164948.29999999999</v>
      </c>
      <c r="D349" s="22">
        <v>12065</v>
      </c>
      <c r="E349" s="22">
        <v>12608</v>
      </c>
      <c r="F349" s="22">
        <v>13175</v>
      </c>
    </row>
    <row r="350" spans="1:6" s="19" customFormat="1" x14ac:dyDescent="0.25">
      <c r="A350" s="17"/>
      <c r="B350" s="12" t="s">
        <v>92</v>
      </c>
      <c r="C350" s="22">
        <v>15500</v>
      </c>
      <c r="D350" s="22">
        <v>30200</v>
      </c>
      <c r="E350" s="22">
        <v>31559</v>
      </c>
      <c r="F350" s="22">
        <v>32979</v>
      </c>
    </row>
    <row r="351" spans="1:6" s="19" customFormat="1" x14ac:dyDescent="0.25">
      <c r="A351" s="17"/>
      <c r="B351" s="12" t="s">
        <v>93</v>
      </c>
      <c r="C351" s="22">
        <v>27000</v>
      </c>
      <c r="D351" s="22">
        <v>37000</v>
      </c>
      <c r="E351" s="22">
        <v>38665</v>
      </c>
      <c r="F351" s="22">
        <v>40405</v>
      </c>
    </row>
    <row r="352" spans="1:6" s="19" customFormat="1" x14ac:dyDescent="0.25">
      <c r="A352" s="17"/>
      <c r="B352" s="12" t="s">
        <v>94</v>
      </c>
      <c r="C352" s="22">
        <v>64920</v>
      </c>
      <c r="D352" s="22">
        <v>25355</v>
      </c>
      <c r="E352" s="22">
        <v>26496</v>
      </c>
      <c r="F352" s="22">
        <v>27688</v>
      </c>
    </row>
    <row r="353" spans="1:6" s="19" customFormat="1" x14ac:dyDescent="0.25">
      <c r="A353" s="17"/>
      <c r="B353" s="12" t="s">
        <v>95</v>
      </c>
      <c r="C353" s="22">
        <v>5000</v>
      </c>
      <c r="D353" s="22">
        <v>5000</v>
      </c>
      <c r="E353" s="22">
        <v>5225</v>
      </c>
      <c r="F353" s="22">
        <v>5460</v>
      </c>
    </row>
    <row r="354" spans="1:6" s="19" customFormat="1" x14ac:dyDescent="0.25">
      <c r="A354" s="17"/>
      <c r="B354" s="12" t="s">
        <v>96</v>
      </c>
      <c r="C354" s="22">
        <v>4000</v>
      </c>
      <c r="D354" s="22">
        <v>3127</v>
      </c>
      <c r="E354" s="22">
        <v>3268</v>
      </c>
      <c r="F354" s="22">
        <v>3415</v>
      </c>
    </row>
    <row r="355" spans="1:6" s="19" customFormat="1" x14ac:dyDescent="0.25">
      <c r="A355" s="17"/>
      <c r="B355" s="12" t="s">
        <v>97</v>
      </c>
      <c r="C355" s="22">
        <v>16000</v>
      </c>
      <c r="D355" s="22">
        <v>5500</v>
      </c>
      <c r="E355" s="22">
        <v>5748</v>
      </c>
      <c r="F355" s="22">
        <v>6006</v>
      </c>
    </row>
    <row r="356" spans="1:6" s="19" customFormat="1" x14ac:dyDescent="0.25">
      <c r="A356" s="17"/>
      <c r="B356" s="12" t="s">
        <v>98</v>
      </c>
      <c r="C356" s="34">
        <v>8451651.5</v>
      </c>
      <c r="D356" s="22">
        <v>288152</v>
      </c>
      <c r="E356" s="22">
        <v>301119</v>
      </c>
      <c r="F356" s="22">
        <v>314669</v>
      </c>
    </row>
    <row r="357" spans="1:6" s="16" customFormat="1" ht="15.75" hidden="1" customHeight="1" x14ac:dyDescent="0.25">
      <c r="A357" s="102">
        <v>69</v>
      </c>
      <c r="B357" s="14" t="s">
        <v>7</v>
      </c>
      <c r="C357" s="24"/>
      <c r="D357" s="24"/>
      <c r="E357" s="24"/>
      <c r="F357" s="24"/>
    </row>
    <row r="358" spans="1:6" s="19" customFormat="1" ht="15.75" hidden="1" customHeight="1" x14ac:dyDescent="0.25">
      <c r="A358" s="17"/>
      <c r="B358" s="12" t="s">
        <v>28</v>
      </c>
      <c r="C358" s="21"/>
      <c r="D358" s="21"/>
      <c r="E358" s="21"/>
      <c r="F358" s="21"/>
    </row>
    <row r="359" spans="1:6" s="19" customFormat="1" ht="15.75" hidden="1" customHeight="1" x14ac:dyDescent="0.25">
      <c r="A359" s="17"/>
      <c r="B359" s="12" t="s">
        <v>85</v>
      </c>
      <c r="C359" s="21"/>
      <c r="D359" s="21"/>
      <c r="E359" s="21"/>
      <c r="F359" s="21"/>
    </row>
    <row r="360" spans="1:6" s="19" customFormat="1" ht="15.75" hidden="1" customHeight="1" x14ac:dyDescent="0.25">
      <c r="A360" s="17"/>
      <c r="B360" s="12" t="s">
        <v>86</v>
      </c>
      <c r="C360" s="21"/>
      <c r="D360" s="21"/>
      <c r="E360" s="21"/>
      <c r="F360" s="21"/>
    </row>
    <row r="361" spans="1:6" s="19" customFormat="1" ht="15.75" hidden="1" customHeight="1" x14ac:dyDescent="0.25">
      <c r="A361" s="17"/>
      <c r="B361" s="12" t="s">
        <v>87</v>
      </c>
      <c r="C361" s="21"/>
      <c r="D361" s="21"/>
      <c r="E361" s="21"/>
      <c r="F361" s="21"/>
    </row>
    <row r="362" spans="1:6" s="19" customFormat="1" ht="15.75" hidden="1" customHeight="1" x14ac:dyDescent="0.25">
      <c r="A362" s="17"/>
      <c r="B362" s="12" t="s">
        <v>88</v>
      </c>
      <c r="C362" s="21"/>
      <c r="D362" s="21"/>
      <c r="E362" s="21"/>
      <c r="F362" s="21"/>
    </row>
    <row r="363" spans="1:6" s="19" customFormat="1" ht="15.75" hidden="1" customHeight="1" x14ac:dyDescent="0.25">
      <c r="A363" s="17"/>
      <c r="B363" s="12" t="s">
        <v>89</v>
      </c>
      <c r="C363" s="21"/>
      <c r="D363" s="21"/>
      <c r="E363" s="21"/>
      <c r="F363" s="21"/>
    </row>
    <row r="364" spans="1:6" s="19" customFormat="1" ht="15.75" hidden="1" customHeight="1" x14ac:dyDescent="0.25">
      <c r="A364" s="17"/>
      <c r="B364" s="12" t="s">
        <v>90</v>
      </c>
      <c r="C364" s="21"/>
      <c r="D364" s="21"/>
      <c r="E364" s="21"/>
      <c r="F364" s="21"/>
    </row>
    <row r="365" spans="1:6" s="19" customFormat="1" ht="15.75" hidden="1" customHeight="1" x14ac:dyDescent="0.25">
      <c r="A365" s="17"/>
      <c r="B365" s="12" t="s">
        <v>91</v>
      </c>
      <c r="C365" s="21"/>
      <c r="D365" s="21"/>
      <c r="E365" s="21"/>
      <c r="F365" s="21"/>
    </row>
    <row r="366" spans="1:6" s="19" customFormat="1" ht="15.75" hidden="1" customHeight="1" x14ac:dyDescent="0.25">
      <c r="A366" s="17"/>
      <c r="B366" s="12" t="s">
        <v>92</v>
      </c>
      <c r="C366" s="21"/>
      <c r="D366" s="21"/>
      <c r="E366" s="21"/>
      <c r="F366" s="21"/>
    </row>
    <row r="367" spans="1:6" s="19" customFormat="1" ht="15.75" hidden="1" customHeight="1" x14ac:dyDescent="0.25">
      <c r="A367" s="17"/>
      <c r="B367" s="12" t="s">
        <v>93</v>
      </c>
      <c r="C367" s="21"/>
      <c r="D367" s="21"/>
      <c r="E367" s="21"/>
      <c r="F367" s="21"/>
    </row>
    <row r="368" spans="1:6" s="19" customFormat="1" ht="15.75" hidden="1" customHeight="1" x14ac:dyDescent="0.25">
      <c r="A368" s="17"/>
      <c r="B368" s="12" t="s">
        <v>94</v>
      </c>
      <c r="C368" s="21"/>
      <c r="D368" s="21"/>
      <c r="E368" s="21"/>
      <c r="F368" s="21"/>
    </row>
    <row r="369" spans="1:6" s="19" customFormat="1" ht="15.75" hidden="1" customHeight="1" x14ac:dyDescent="0.25">
      <c r="A369" s="17"/>
      <c r="B369" s="12" t="s">
        <v>95</v>
      </c>
      <c r="C369" s="21"/>
      <c r="D369" s="21"/>
      <c r="E369" s="21"/>
      <c r="F369" s="21"/>
    </row>
    <row r="370" spans="1:6" s="19" customFormat="1" ht="15.75" hidden="1" customHeight="1" x14ac:dyDescent="0.25">
      <c r="A370" s="17"/>
      <c r="B370" s="12" t="s">
        <v>96</v>
      </c>
      <c r="C370" s="21"/>
      <c r="D370" s="21"/>
      <c r="E370" s="21"/>
      <c r="F370" s="21"/>
    </row>
    <row r="371" spans="1:6" s="19" customFormat="1" ht="15.75" hidden="1" customHeight="1" x14ac:dyDescent="0.25">
      <c r="A371" s="17"/>
      <c r="B371" s="12" t="s">
        <v>97</v>
      </c>
      <c r="C371" s="21"/>
      <c r="D371" s="21"/>
      <c r="E371" s="21"/>
      <c r="F371" s="21"/>
    </row>
    <row r="372" spans="1:6" s="16" customFormat="1" ht="15.75" hidden="1" customHeight="1" x14ac:dyDescent="0.25">
      <c r="A372" s="102">
        <v>70</v>
      </c>
      <c r="B372" s="14" t="s">
        <v>8</v>
      </c>
      <c r="C372" s="24"/>
      <c r="D372" s="24"/>
      <c r="E372" s="24"/>
      <c r="F372" s="24"/>
    </row>
    <row r="373" spans="1:6" s="19" customFormat="1" ht="15.75" hidden="1" customHeight="1" x14ac:dyDescent="0.25">
      <c r="A373" s="17"/>
      <c r="B373" s="12" t="s">
        <v>28</v>
      </c>
      <c r="C373" s="21"/>
      <c r="D373" s="21"/>
      <c r="E373" s="21"/>
      <c r="F373" s="21"/>
    </row>
    <row r="374" spans="1:6" s="19" customFormat="1" ht="15.75" hidden="1" customHeight="1" x14ac:dyDescent="0.25">
      <c r="A374" s="17"/>
      <c r="B374" s="12" t="s">
        <v>85</v>
      </c>
      <c r="C374" s="21"/>
      <c r="D374" s="21"/>
      <c r="E374" s="21"/>
      <c r="F374" s="21"/>
    </row>
    <row r="375" spans="1:6" s="19" customFormat="1" ht="15.75" hidden="1" customHeight="1" x14ac:dyDescent="0.25">
      <c r="A375" s="17"/>
      <c r="B375" s="12" t="s">
        <v>86</v>
      </c>
      <c r="C375" s="21"/>
      <c r="D375" s="21"/>
      <c r="E375" s="21"/>
      <c r="F375" s="21"/>
    </row>
    <row r="376" spans="1:6" s="19" customFormat="1" ht="15.75" hidden="1" customHeight="1" x14ac:dyDescent="0.25">
      <c r="A376" s="17"/>
      <c r="B376" s="12" t="s">
        <v>87</v>
      </c>
      <c r="C376" s="21"/>
      <c r="D376" s="21"/>
      <c r="E376" s="21"/>
      <c r="F376" s="21"/>
    </row>
    <row r="377" spans="1:6" s="19" customFormat="1" ht="15.75" hidden="1" customHeight="1" x14ac:dyDescent="0.25">
      <c r="A377" s="17"/>
      <c r="B377" s="12" t="s">
        <v>88</v>
      </c>
      <c r="C377" s="21"/>
      <c r="D377" s="21"/>
      <c r="E377" s="21"/>
      <c r="F377" s="21"/>
    </row>
    <row r="378" spans="1:6" s="19" customFormat="1" ht="15.75" hidden="1" customHeight="1" x14ac:dyDescent="0.25">
      <c r="A378" s="17"/>
      <c r="B378" s="12" t="s">
        <v>89</v>
      </c>
      <c r="C378" s="21"/>
      <c r="D378" s="21"/>
      <c r="E378" s="21"/>
      <c r="F378" s="21"/>
    </row>
    <row r="379" spans="1:6" s="19" customFormat="1" ht="15.75" hidden="1" customHeight="1" x14ac:dyDescent="0.25">
      <c r="A379" s="17"/>
      <c r="B379" s="12" t="s">
        <v>90</v>
      </c>
      <c r="C379" s="21"/>
      <c r="D379" s="21"/>
      <c r="E379" s="21"/>
      <c r="F379" s="21"/>
    </row>
    <row r="380" spans="1:6" s="19" customFormat="1" ht="15.75" hidden="1" customHeight="1" x14ac:dyDescent="0.25">
      <c r="A380" s="17"/>
      <c r="B380" s="12" t="s">
        <v>91</v>
      </c>
      <c r="C380" s="21"/>
      <c r="D380" s="21"/>
      <c r="E380" s="21"/>
      <c r="F380" s="21"/>
    </row>
    <row r="381" spans="1:6" s="19" customFormat="1" ht="15.75" hidden="1" customHeight="1" x14ac:dyDescent="0.25">
      <c r="A381" s="17"/>
      <c r="B381" s="12" t="s">
        <v>92</v>
      </c>
      <c r="C381" s="21"/>
      <c r="D381" s="21"/>
      <c r="E381" s="21"/>
      <c r="F381" s="21"/>
    </row>
    <row r="382" spans="1:6" s="19" customFormat="1" ht="15.75" hidden="1" customHeight="1" x14ac:dyDescent="0.25">
      <c r="A382" s="17"/>
      <c r="B382" s="12" t="s">
        <v>93</v>
      </c>
      <c r="C382" s="21"/>
      <c r="D382" s="21"/>
      <c r="E382" s="21"/>
      <c r="F382" s="21"/>
    </row>
    <row r="383" spans="1:6" s="19" customFormat="1" ht="15.75" hidden="1" customHeight="1" x14ac:dyDescent="0.25">
      <c r="A383" s="17"/>
      <c r="B383" s="12" t="s">
        <v>94</v>
      </c>
      <c r="C383" s="21"/>
      <c r="D383" s="21"/>
      <c r="E383" s="21"/>
      <c r="F383" s="21"/>
    </row>
    <row r="384" spans="1:6" s="19" customFormat="1" ht="15.75" hidden="1" customHeight="1" x14ac:dyDescent="0.25">
      <c r="A384" s="17"/>
      <c r="B384" s="12" t="s">
        <v>95</v>
      </c>
      <c r="C384" s="21"/>
      <c r="D384" s="21"/>
      <c r="E384" s="21"/>
      <c r="F384" s="21"/>
    </row>
    <row r="385" spans="1:6" s="19" customFormat="1" ht="15.75" hidden="1" customHeight="1" x14ac:dyDescent="0.25">
      <c r="A385" s="17"/>
      <c r="B385" s="12" t="s">
        <v>96</v>
      </c>
      <c r="C385" s="21"/>
      <c r="D385" s="21"/>
      <c r="E385" s="21"/>
      <c r="F385" s="21"/>
    </row>
    <row r="386" spans="1:6" s="19" customFormat="1" ht="15.75" hidden="1" customHeight="1" x14ac:dyDescent="0.25">
      <c r="A386" s="17"/>
      <c r="B386" s="12" t="s">
        <v>97</v>
      </c>
      <c r="C386" s="21"/>
      <c r="D386" s="21"/>
      <c r="E386" s="21"/>
      <c r="F386" s="21"/>
    </row>
    <row r="387" spans="1:6" s="16" customFormat="1" ht="15.75" hidden="1" customHeight="1" x14ac:dyDescent="0.25">
      <c r="A387" s="102">
        <v>71</v>
      </c>
      <c r="B387" s="14" t="s">
        <v>9</v>
      </c>
      <c r="C387" s="24"/>
      <c r="D387" s="24"/>
      <c r="E387" s="24"/>
      <c r="F387" s="24"/>
    </row>
    <row r="388" spans="1:6" s="19" customFormat="1" ht="15.75" hidden="1" customHeight="1" x14ac:dyDescent="0.25">
      <c r="A388" s="17"/>
      <c r="B388" s="12" t="s">
        <v>28</v>
      </c>
      <c r="C388" s="21"/>
      <c r="D388" s="21"/>
      <c r="E388" s="21"/>
      <c r="F388" s="21"/>
    </row>
    <row r="389" spans="1:6" s="19" customFormat="1" ht="15.75" hidden="1" customHeight="1" x14ac:dyDescent="0.25">
      <c r="A389" s="17"/>
      <c r="B389" s="12" t="s">
        <v>85</v>
      </c>
      <c r="C389" s="21"/>
      <c r="D389" s="21"/>
      <c r="E389" s="21"/>
      <c r="F389" s="21"/>
    </row>
    <row r="390" spans="1:6" s="19" customFormat="1" ht="15.75" hidden="1" customHeight="1" x14ac:dyDescent="0.25">
      <c r="A390" s="17"/>
      <c r="B390" s="12" t="s">
        <v>86</v>
      </c>
      <c r="C390" s="21"/>
      <c r="D390" s="21"/>
      <c r="E390" s="21"/>
      <c r="F390" s="21"/>
    </row>
    <row r="391" spans="1:6" s="19" customFormat="1" ht="15.75" hidden="1" customHeight="1" x14ac:dyDescent="0.25">
      <c r="A391" s="17"/>
      <c r="B391" s="12" t="s">
        <v>87</v>
      </c>
      <c r="C391" s="21"/>
      <c r="D391" s="21"/>
      <c r="E391" s="21"/>
      <c r="F391" s="21"/>
    </row>
    <row r="392" spans="1:6" s="19" customFormat="1" ht="15.75" hidden="1" customHeight="1" x14ac:dyDescent="0.25">
      <c r="A392" s="17"/>
      <c r="B392" s="12" t="s">
        <v>88</v>
      </c>
      <c r="C392" s="21"/>
      <c r="D392" s="21"/>
      <c r="E392" s="21"/>
      <c r="F392" s="21"/>
    </row>
    <row r="393" spans="1:6" s="19" customFormat="1" ht="15.75" hidden="1" customHeight="1" x14ac:dyDescent="0.25">
      <c r="A393" s="17"/>
      <c r="B393" s="12" t="s">
        <v>89</v>
      </c>
      <c r="C393" s="21"/>
      <c r="D393" s="21"/>
      <c r="E393" s="21"/>
      <c r="F393" s="21"/>
    </row>
    <row r="394" spans="1:6" s="19" customFormat="1" ht="15.75" hidden="1" customHeight="1" x14ac:dyDescent="0.25">
      <c r="A394" s="17"/>
      <c r="B394" s="12" t="s">
        <v>90</v>
      </c>
      <c r="C394" s="21"/>
      <c r="D394" s="21"/>
      <c r="E394" s="21"/>
      <c r="F394" s="21"/>
    </row>
    <row r="395" spans="1:6" s="19" customFormat="1" ht="15.75" hidden="1" customHeight="1" x14ac:dyDescent="0.25">
      <c r="A395" s="17"/>
      <c r="B395" s="12" t="s">
        <v>91</v>
      </c>
      <c r="C395" s="21"/>
      <c r="D395" s="21"/>
      <c r="E395" s="21"/>
      <c r="F395" s="21"/>
    </row>
    <row r="396" spans="1:6" s="19" customFormat="1" ht="15.75" hidden="1" customHeight="1" x14ac:dyDescent="0.25">
      <c r="A396" s="17"/>
      <c r="B396" s="12" t="s">
        <v>92</v>
      </c>
      <c r="C396" s="21"/>
      <c r="D396" s="21"/>
      <c r="E396" s="21"/>
      <c r="F396" s="21"/>
    </row>
    <row r="397" spans="1:6" s="19" customFormat="1" ht="15.75" hidden="1" customHeight="1" x14ac:dyDescent="0.25">
      <c r="A397" s="17"/>
      <c r="B397" s="12" t="s">
        <v>93</v>
      </c>
      <c r="C397" s="21"/>
      <c r="D397" s="21"/>
      <c r="E397" s="21"/>
      <c r="F397" s="21"/>
    </row>
    <row r="398" spans="1:6" s="19" customFormat="1" ht="15.75" hidden="1" customHeight="1" x14ac:dyDescent="0.25">
      <c r="A398" s="17"/>
      <c r="B398" s="12" t="s">
        <v>94</v>
      </c>
      <c r="C398" s="21"/>
      <c r="D398" s="21"/>
      <c r="E398" s="21"/>
      <c r="F398" s="21"/>
    </row>
    <row r="399" spans="1:6" s="19" customFormat="1" ht="15.75" hidden="1" customHeight="1" x14ac:dyDescent="0.25">
      <c r="A399" s="17"/>
      <c r="B399" s="12" t="s">
        <v>95</v>
      </c>
      <c r="C399" s="21"/>
      <c r="D399" s="21"/>
      <c r="E399" s="21"/>
      <c r="F399" s="21"/>
    </row>
    <row r="400" spans="1:6" s="19" customFormat="1" ht="15.75" hidden="1" customHeight="1" x14ac:dyDescent="0.25">
      <c r="A400" s="17"/>
      <c r="B400" s="12" t="s">
        <v>96</v>
      </c>
      <c r="C400" s="21"/>
      <c r="D400" s="21"/>
      <c r="E400" s="21"/>
      <c r="F400" s="21"/>
    </row>
    <row r="401" spans="1:6" s="19" customFormat="1" ht="15.75" hidden="1" customHeight="1" x14ac:dyDescent="0.25">
      <c r="A401" s="17"/>
      <c r="B401" s="12" t="s">
        <v>97</v>
      </c>
      <c r="C401" s="21"/>
      <c r="D401" s="21"/>
      <c r="E401" s="21"/>
      <c r="F401" s="21"/>
    </row>
    <row r="402" spans="1:6" s="16" customFormat="1" ht="15.75" hidden="1" customHeight="1" x14ac:dyDescent="0.25">
      <c r="A402" s="102">
        <v>72</v>
      </c>
      <c r="B402" s="14" t="s">
        <v>10</v>
      </c>
      <c r="C402" s="24"/>
      <c r="D402" s="24"/>
      <c r="E402" s="24"/>
      <c r="F402" s="24"/>
    </row>
    <row r="403" spans="1:6" s="19" customFormat="1" ht="15.75" hidden="1" customHeight="1" x14ac:dyDescent="0.25">
      <c r="A403" s="17"/>
      <c r="B403" s="12" t="s">
        <v>28</v>
      </c>
      <c r="C403" s="21"/>
      <c r="D403" s="21"/>
      <c r="E403" s="21"/>
      <c r="F403" s="21"/>
    </row>
    <row r="404" spans="1:6" s="19" customFormat="1" ht="15.75" hidden="1" customHeight="1" x14ac:dyDescent="0.25">
      <c r="A404" s="17"/>
      <c r="B404" s="12" t="s">
        <v>85</v>
      </c>
      <c r="C404" s="21"/>
      <c r="D404" s="21"/>
      <c r="E404" s="21"/>
      <c r="F404" s="21"/>
    </row>
    <row r="405" spans="1:6" s="19" customFormat="1" ht="15.75" hidden="1" customHeight="1" x14ac:dyDescent="0.25">
      <c r="A405" s="17"/>
      <c r="B405" s="12" t="s">
        <v>86</v>
      </c>
      <c r="C405" s="21"/>
      <c r="D405" s="21"/>
      <c r="E405" s="21"/>
      <c r="F405" s="21"/>
    </row>
    <row r="406" spans="1:6" s="19" customFormat="1" ht="15.75" hidden="1" customHeight="1" x14ac:dyDescent="0.25">
      <c r="A406" s="17"/>
      <c r="B406" s="12" t="s">
        <v>87</v>
      </c>
      <c r="C406" s="21"/>
      <c r="D406" s="21"/>
      <c r="E406" s="21"/>
      <c r="F406" s="21"/>
    </row>
    <row r="407" spans="1:6" s="19" customFormat="1" ht="15.75" hidden="1" customHeight="1" x14ac:dyDescent="0.25">
      <c r="A407" s="17"/>
      <c r="B407" s="12" t="s">
        <v>88</v>
      </c>
      <c r="C407" s="21"/>
      <c r="D407" s="21"/>
      <c r="E407" s="21"/>
      <c r="F407" s="21"/>
    </row>
    <row r="408" spans="1:6" s="19" customFormat="1" ht="15.75" hidden="1" customHeight="1" x14ac:dyDescent="0.25">
      <c r="A408" s="17"/>
      <c r="B408" s="12" t="s">
        <v>89</v>
      </c>
      <c r="C408" s="21"/>
      <c r="D408" s="21"/>
      <c r="E408" s="21"/>
      <c r="F408" s="21"/>
    </row>
    <row r="409" spans="1:6" s="19" customFormat="1" ht="15.75" hidden="1" customHeight="1" x14ac:dyDescent="0.25">
      <c r="A409" s="17"/>
      <c r="B409" s="12" t="s">
        <v>90</v>
      </c>
      <c r="C409" s="21"/>
      <c r="D409" s="21"/>
      <c r="E409" s="21"/>
      <c r="F409" s="21"/>
    </row>
    <row r="410" spans="1:6" s="19" customFormat="1" ht="15.75" hidden="1" customHeight="1" x14ac:dyDescent="0.25">
      <c r="A410" s="17"/>
      <c r="B410" s="12" t="s">
        <v>91</v>
      </c>
      <c r="C410" s="21"/>
      <c r="D410" s="21"/>
      <c r="E410" s="21"/>
      <c r="F410" s="21"/>
    </row>
    <row r="411" spans="1:6" s="19" customFormat="1" ht="15.75" hidden="1" customHeight="1" x14ac:dyDescent="0.25">
      <c r="A411" s="17"/>
      <c r="B411" s="12" t="s">
        <v>92</v>
      </c>
      <c r="C411" s="21"/>
      <c r="D411" s="21"/>
      <c r="E411" s="21"/>
      <c r="F411" s="21"/>
    </row>
    <row r="412" spans="1:6" s="19" customFormat="1" ht="15.75" hidden="1" customHeight="1" x14ac:dyDescent="0.25">
      <c r="A412" s="17"/>
      <c r="B412" s="12" t="s">
        <v>93</v>
      </c>
      <c r="C412" s="21"/>
      <c r="D412" s="21"/>
      <c r="E412" s="21"/>
      <c r="F412" s="21"/>
    </row>
    <row r="413" spans="1:6" s="19" customFormat="1" ht="15.75" hidden="1" customHeight="1" x14ac:dyDescent="0.25">
      <c r="A413" s="17"/>
      <c r="B413" s="12" t="s">
        <v>94</v>
      </c>
      <c r="C413" s="21"/>
      <c r="D413" s="21"/>
      <c r="E413" s="21"/>
      <c r="F413" s="21"/>
    </row>
    <row r="414" spans="1:6" s="19" customFormat="1" ht="15.75" hidden="1" customHeight="1" x14ac:dyDescent="0.25">
      <c r="A414" s="17"/>
      <c r="B414" s="12" t="s">
        <v>95</v>
      </c>
      <c r="C414" s="21"/>
      <c r="D414" s="21"/>
      <c r="E414" s="21"/>
      <c r="F414" s="21"/>
    </row>
    <row r="415" spans="1:6" s="19" customFormat="1" ht="15.75" hidden="1" customHeight="1" x14ac:dyDescent="0.25">
      <c r="A415" s="17"/>
      <c r="B415" s="12" t="s">
        <v>96</v>
      </c>
      <c r="C415" s="21"/>
      <c r="D415" s="21"/>
      <c r="E415" s="21"/>
      <c r="F415" s="21"/>
    </row>
    <row r="416" spans="1:6" s="19" customFormat="1" ht="15.75" hidden="1" customHeight="1" x14ac:dyDescent="0.25">
      <c r="A416" s="17"/>
      <c r="B416" s="12" t="s">
        <v>97</v>
      </c>
      <c r="C416" s="21"/>
      <c r="D416" s="21"/>
      <c r="E416" s="21"/>
      <c r="F416" s="21"/>
    </row>
    <row r="417" spans="1:6" s="19" customFormat="1" ht="15.75" hidden="1" customHeight="1" x14ac:dyDescent="0.25">
      <c r="A417" s="17"/>
      <c r="B417" s="12" t="s">
        <v>98</v>
      </c>
      <c r="C417" s="22"/>
      <c r="D417" s="22"/>
      <c r="E417" s="22"/>
      <c r="F417" s="22"/>
    </row>
    <row r="418" spans="1:6" s="16" customFormat="1" x14ac:dyDescent="0.25">
      <c r="A418" s="102">
        <v>73</v>
      </c>
      <c r="B418" s="14" t="s">
        <v>11</v>
      </c>
      <c r="C418" s="20">
        <f>SUM(C420:C433)</f>
        <v>436213</v>
      </c>
      <c r="D418" s="20">
        <f t="shared" ref="D418:F418" si="35">SUM(D420:D433)</f>
        <v>10540413</v>
      </c>
      <c r="E418" s="20">
        <f t="shared" si="35"/>
        <v>1522898</v>
      </c>
      <c r="F418" s="20">
        <f t="shared" si="35"/>
        <v>1522898</v>
      </c>
    </row>
    <row r="419" spans="1:6" s="19" customFormat="1" x14ac:dyDescent="0.25">
      <c r="A419" s="17"/>
      <c r="B419" s="12" t="s">
        <v>28</v>
      </c>
      <c r="C419" s="153">
        <f>[1]Айыртау!C109+[1]Акжар!C109+[1]Аккайын!C109+[1]Есиль!C109+[1]Жамбыл!C109+[1]Жумаб!C109+[1]Кызыл!C110+[1]Мамл!C109+[1]Мусреп!C110+[1]Тайынша!C110+[1]Тимир!C110+[1]Уалих!C109+'[1]Шал ак'!C110+[1]Петропавл!C112</f>
        <v>436213</v>
      </c>
      <c r="D419" s="153">
        <f>[1]Айыртау!D109+[1]Акжар!D109+[1]Аккайын!D109+[1]Есиль!D109+[1]Жамбыл!D109+[1]Жумаб!D109+[1]Кызыл!D110+[1]Мамл!D109+[1]Мусреп!D110+[1]Тайынша!D110+[1]Тимир!D110+[1]Уалих!D109+'[1]Шал ак'!D110+[1]Петропавл!D112</f>
        <v>10540413</v>
      </c>
      <c r="E419" s="153">
        <f>[1]Айыртау!E109+[1]Акжар!E109+[1]Аккайын!E109+[1]Есиль!E109+[1]Жамбыл!E109+[1]Жумаб!E109+[1]Кызыл!E110+[1]Мамл!E109+[1]Мусреп!E110+[1]Тайынша!E110+[1]Тимир!E110+[1]Уалих!E109+'[1]Шал ак'!E110+[1]Петропавл!E112</f>
        <v>1522898</v>
      </c>
      <c r="F419" s="153">
        <f>[1]Айыртау!F109+[1]Акжар!F109+[1]Аккайын!F109+[1]Есиль!F109+[1]Жамбыл!F109+[1]Жумаб!F109+[1]Кызыл!F110+[1]Мамл!F109+[1]Мусреп!F110+[1]Тайынша!F110+[1]Тимир!F110+[1]Уалих!F109+'[1]Шал ак'!F110+[1]Петропавл!F112</f>
        <v>1522898</v>
      </c>
    </row>
    <row r="420" spans="1:6" s="19" customFormat="1" x14ac:dyDescent="0.25">
      <c r="A420" s="17"/>
      <c r="B420" s="12" t="s">
        <v>85</v>
      </c>
      <c r="C420" s="22">
        <v>54504</v>
      </c>
      <c r="D420" s="22">
        <v>54504</v>
      </c>
      <c r="E420" s="22">
        <v>83685</v>
      </c>
      <c r="F420" s="22">
        <v>83685</v>
      </c>
    </row>
    <row r="421" spans="1:6" s="19" customFormat="1" x14ac:dyDescent="0.25">
      <c r="A421" s="17"/>
      <c r="B421" s="12" t="s">
        <v>86</v>
      </c>
      <c r="C421" s="22">
        <v>47182</v>
      </c>
      <c r="D421" s="22">
        <v>45416</v>
      </c>
      <c r="E421" s="22">
        <v>45416</v>
      </c>
      <c r="F421" s="22">
        <v>45416</v>
      </c>
    </row>
    <row r="422" spans="1:6" s="19" customFormat="1" x14ac:dyDescent="0.25">
      <c r="A422" s="17"/>
      <c r="B422" s="12" t="s">
        <v>87</v>
      </c>
      <c r="C422" s="22">
        <v>19750</v>
      </c>
      <c r="D422" s="22">
        <v>19750</v>
      </c>
      <c r="E422" s="22">
        <v>19750</v>
      </c>
      <c r="F422" s="22">
        <v>19750</v>
      </c>
    </row>
    <row r="423" spans="1:6" s="19" customFormat="1" x14ac:dyDescent="0.25">
      <c r="A423" s="17"/>
      <c r="B423" s="12" t="s">
        <v>88</v>
      </c>
      <c r="C423" s="22">
        <v>39412</v>
      </c>
      <c r="D423" s="22">
        <v>39412</v>
      </c>
      <c r="E423" s="22">
        <v>39412</v>
      </c>
      <c r="F423" s="22">
        <v>39412</v>
      </c>
    </row>
    <row r="424" spans="1:6" s="19" customFormat="1" x14ac:dyDescent="0.25">
      <c r="A424" s="17"/>
      <c r="B424" s="12" t="s">
        <v>89</v>
      </c>
      <c r="C424" s="22">
        <v>19044</v>
      </c>
      <c r="D424" s="22">
        <v>19044</v>
      </c>
      <c r="E424" s="22">
        <v>19044</v>
      </c>
      <c r="F424" s="22">
        <v>19044</v>
      </c>
    </row>
    <row r="425" spans="1:6" s="19" customFormat="1" x14ac:dyDescent="0.25">
      <c r="A425" s="17"/>
      <c r="B425" s="12" t="s">
        <v>90</v>
      </c>
      <c r="C425" s="22">
        <v>11197</v>
      </c>
      <c r="D425" s="22">
        <v>11197</v>
      </c>
      <c r="E425" s="22">
        <v>11197</v>
      </c>
      <c r="F425" s="22">
        <v>11197</v>
      </c>
    </row>
    <row r="426" spans="1:6" s="19" customFormat="1" x14ac:dyDescent="0.25">
      <c r="A426" s="17"/>
      <c r="B426" s="12" t="s">
        <v>91</v>
      </c>
      <c r="C426" s="22">
        <v>66564</v>
      </c>
      <c r="D426" s="22">
        <v>62828</v>
      </c>
      <c r="E426" s="22">
        <v>62828</v>
      </c>
      <c r="F426" s="22">
        <v>62828</v>
      </c>
    </row>
    <row r="427" spans="1:6" s="19" customFormat="1" x14ac:dyDescent="0.25">
      <c r="A427" s="17"/>
      <c r="B427" s="12" t="s">
        <v>92</v>
      </c>
      <c r="C427" s="22">
        <v>12139</v>
      </c>
      <c r="D427" s="22">
        <v>12139</v>
      </c>
      <c r="E427" s="22">
        <v>12139</v>
      </c>
      <c r="F427" s="22">
        <v>12139</v>
      </c>
    </row>
    <row r="428" spans="1:6" s="19" customFormat="1" x14ac:dyDescent="0.25">
      <c r="A428" s="17"/>
      <c r="B428" s="12" t="s">
        <v>93</v>
      </c>
      <c r="C428" s="22">
        <v>54194</v>
      </c>
      <c r="D428" s="22">
        <v>114194</v>
      </c>
      <c r="E428" s="22">
        <v>54194</v>
      </c>
      <c r="F428" s="22">
        <v>54194</v>
      </c>
    </row>
    <row r="429" spans="1:6" s="19" customFormat="1" x14ac:dyDescent="0.25">
      <c r="A429" s="17"/>
      <c r="B429" s="12" t="s">
        <v>94</v>
      </c>
      <c r="C429" s="22">
        <v>9981</v>
      </c>
      <c r="D429" s="22">
        <v>9981</v>
      </c>
      <c r="E429" s="22">
        <v>9981</v>
      </c>
      <c r="F429" s="22">
        <v>9981</v>
      </c>
    </row>
    <row r="430" spans="1:6" s="19" customFormat="1" x14ac:dyDescent="0.25">
      <c r="A430" s="17"/>
      <c r="B430" s="12" t="s">
        <v>95</v>
      </c>
      <c r="C430" s="22">
        <v>13570</v>
      </c>
      <c r="D430" s="22">
        <v>16890</v>
      </c>
      <c r="E430" s="22">
        <v>16890</v>
      </c>
      <c r="F430" s="22">
        <v>16890</v>
      </c>
    </row>
    <row r="431" spans="1:6" s="19" customFormat="1" x14ac:dyDescent="0.25">
      <c r="A431" s="17"/>
      <c r="B431" s="12" t="s">
        <v>96</v>
      </c>
      <c r="C431" s="22">
        <v>26956</v>
      </c>
      <c r="D431" s="22">
        <v>26956</v>
      </c>
      <c r="E431" s="22">
        <v>26956</v>
      </c>
      <c r="F431" s="22">
        <v>26956</v>
      </c>
    </row>
    <row r="432" spans="1:6" s="19" customFormat="1" x14ac:dyDescent="0.25">
      <c r="A432" s="17"/>
      <c r="B432" s="12" t="s">
        <v>97</v>
      </c>
      <c r="C432" s="22">
        <v>6720</v>
      </c>
      <c r="D432" s="22">
        <v>6719</v>
      </c>
      <c r="E432" s="22">
        <v>6719</v>
      </c>
      <c r="F432" s="22">
        <v>6719</v>
      </c>
    </row>
    <row r="433" spans="1:6" s="19" customFormat="1" x14ac:dyDescent="0.25">
      <c r="A433" s="17"/>
      <c r="B433" s="12" t="s">
        <v>98</v>
      </c>
      <c r="C433" s="22">
        <v>55000</v>
      </c>
      <c r="D433" s="22">
        <v>10101383</v>
      </c>
      <c r="E433" s="22">
        <v>1114687</v>
      </c>
      <c r="F433" s="22">
        <v>1114687</v>
      </c>
    </row>
    <row r="434" spans="1:6" s="16" customFormat="1" ht="31.5" x14ac:dyDescent="0.25">
      <c r="A434" s="102">
        <v>74</v>
      </c>
      <c r="B434" s="14" t="s">
        <v>12</v>
      </c>
      <c r="C434" s="20">
        <f>SUM(C436:C448)</f>
        <v>0</v>
      </c>
      <c r="D434" s="24">
        <f t="shared" ref="D434:F434" si="36">SUM(D436:D448)</f>
        <v>0</v>
      </c>
      <c r="E434" s="24">
        <f t="shared" si="36"/>
        <v>0</v>
      </c>
      <c r="F434" s="24">
        <f t="shared" si="36"/>
        <v>0</v>
      </c>
    </row>
    <row r="435" spans="1:6" s="19" customFormat="1" ht="15.75" hidden="1" customHeight="1" x14ac:dyDescent="0.25">
      <c r="A435" s="17"/>
      <c r="B435" s="12" t="s">
        <v>28</v>
      </c>
      <c r="C435" s="21"/>
      <c r="D435" s="21"/>
      <c r="E435" s="21"/>
      <c r="F435" s="21"/>
    </row>
    <row r="436" spans="1:6" s="19" customFormat="1" ht="15.75" hidden="1" customHeight="1" x14ac:dyDescent="0.25">
      <c r="A436" s="17"/>
      <c r="B436" s="12" t="s">
        <v>85</v>
      </c>
      <c r="C436" s="21"/>
      <c r="D436" s="21"/>
      <c r="E436" s="21"/>
      <c r="F436" s="21"/>
    </row>
    <row r="437" spans="1:6" s="19" customFormat="1" ht="15.75" hidden="1" customHeight="1" x14ac:dyDescent="0.25">
      <c r="A437" s="17"/>
      <c r="B437" s="12" t="s">
        <v>86</v>
      </c>
      <c r="C437" s="21"/>
      <c r="D437" s="21"/>
      <c r="E437" s="21"/>
      <c r="F437" s="21"/>
    </row>
    <row r="438" spans="1:6" s="19" customFormat="1" ht="15.75" hidden="1" customHeight="1" x14ac:dyDescent="0.25">
      <c r="A438" s="17"/>
      <c r="B438" s="12" t="s">
        <v>87</v>
      </c>
      <c r="C438" s="21"/>
      <c r="D438" s="21"/>
      <c r="E438" s="21"/>
      <c r="F438" s="21"/>
    </row>
    <row r="439" spans="1:6" s="19" customFormat="1" ht="15.75" hidden="1" customHeight="1" x14ac:dyDescent="0.25">
      <c r="A439" s="17"/>
      <c r="B439" s="12" t="s">
        <v>88</v>
      </c>
      <c r="C439" s="21"/>
      <c r="D439" s="21"/>
      <c r="E439" s="21"/>
      <c r="F439" s="21"/>
    </row>
    <row r="440" spans="1:6" s="19" customFormat="1" ht="15.75" hidden="1" customHeight="1" x14ac:dyDescent="0.25">
      <c r="A440" s="17"/>
      <c r="B440" s="12" t="s">
        <v>89</v>
      </c>
      <c r="C440" s="21"/>
      <c r="D440" s="21"/>
      <c r="E440" s="21"/>
      <c r="F440" s="21"/>
    </row>
    <row r="441" spans="1:6" s="19" customFormat="1" ht="15.75" hidden="1" customHeight="1" x14ac:dyDescent="0.25">
      <c r="A441" s="17"/>
      <c r="B441" s="12" t="s">
        <v>90</v>
      </c>
      <c r="C441" s="21"/>
      <c r="D441" s="21"/>
      <c r="E441" s="21"/>
      <c r="F441" s="21"/>
    </row>
    <row r="442" spans="1:6" s="19" customFormat="1" ht="15.75" hidden="1" customHeight="1" x14ac:dyDescent="0.25">
      <c r="A442" s="17"/>
      <c r="B442" s="12" t="s">
        <v>91</v>
      </c>
      <c r="C442" s="21"/>
      <c r="D442" s="21"/>
      <c r="E442" s="21"/>
      <c r="F442" s="21"/>
    </row>
    <row r="443" spans="1:6" s="19" customFormat="1" ht="15.75" hidden="1" customHeight="1" x14ac:dyDescent="0.25">
      <c r="A443" s="17"/>
      <c r="B443" s="12" t="s">
        <v>92</v>
      </c>
      <c r="C443" s="21"/>
      <c r="D443" s="21"/>
      <c r="E443" s="21"/>
      <c r="F443" s="21"/>
    </row>
    <row r="444" spans="1:6" s="19" customFormat="1" ht="15.75" hidden="1" customHeight="1" x14ac:dyDescent="0.25">
      <c r="A444" s="17"/>
      <c r="B444" s="12" t="s">
        <v>93</v>
      </c>
      <c r="C444" s="22">
        <f>[1]Мусреп!C112</f>
        <v>0</v>
      </c>
      <c r="D444" s="22">
        <f>[1]Мусреп!D112</f>
        <v>0</v>
      </c>
      <c r="E444" s="22">
        <f>[1]Мусреп!E112</f>
        <v>0</v>
      </c>
      <c r="F444" s="22">
        <f>[1]Мусреп!F112</f>
        <v>0</v>
      </c>
    </row>
    <row r="445" spans="1:6" s="19" customFormat="1" ht="15.75" hidden="1" customHeight="1" x14ac:dyDescent="0.25">
      <c r="A445" s="17"/>
      <c r="B445" s="12" t="s">
        <v>94</v>
      </c>
      <c r="C445" s="21"/>
      <c r="D445" s="21"/>
      <c r="E445" s="21"/>
      <c r="F445" s="21"/>
    </row>
    <row r="446" spans="1:6" s="19" customFormat="1" ht="15.75" hidden="1" customHeight="1" x14ac:dyDescent="0.25">
      <c r="A446" s="17"/>
      <c r="B446" s="12" t="s">
        <v>95</v>
      </c>
      <c r="C446" s="21"/>
      <c r="D446" s="21"/>
      <c r="E446" s="21"/>
      <c r="F446" s="21"/>
    </row>
    <row r="447" spans="1:6" s="19" customFormat="1" ht="15.75" hidden="1" customHeight="1" x14ac:dyDescent="0.25">
      <c r="A447" s="17"/>
      <c r="B447" s="12" t="s">
        <v>96</v>
      </c>
      <c r="C447" s="21"/>
      <c r="D447" s="21"/>
      <c r="E447" s="21"/>
      <c r="F447" s="21"/>
    </row>
    <row r="448" spans="1:6" s="19" customFormat="1" ht="15.75" hidden="1" customHeight="1" x14ac:dyDescent="0.25">
      <c r="A448" s="17"/>
      <c r="B448" s="12" t="s">
        <v>97</v>
      </c>
      <c r="C448" s="21"/>
      <c r="D448" s="21"/>
      <c r="E448" s="21"/>
      <c r="F448" s="21"/>
    </row>
    <row r="449" spans="1:6" s="16" customFormat="1" x14ac:dyDescent="0.25">
      <c r="A449" s="102">
        <v>75</v>
      </c>
      <c r="B449" s="14" t="s">
        <v>13</v>
      </c>
      <c r="C449" s="33">
        <f>SUM(C451:C464)</f>
        <v>148778531.19999999</v>
      </c>
      <c r="D449" s="20">
        <f t="shared" ref="D449:F449" si="37">SUM(D451:D464)</f>
        <v>78263351</v>
      </c>
      <c r="E449" s="20">
        <f t="shared" si="37"/>
        <v>70094322</v>
      </c>
      <c r="F449" s="20">
        <f t="shared" si="37"/>
        <v>70982484</v>
      </c>
    </row>
    <row r="450" spans="1:6" s="19" customFormat="1" x14ac:dyDescent="0.25">
      <c r="A450" s="17"/>
      <c r="B450" s="12" t="s">
        <v>28</v>
      </c>
      <c r="C450" s="152">
        <f>[1]Айыртау!C112+[1]Акжар!C112+[1]Аккайын!C112+[1]Есиль!C113+[1]Жамбыл!C112+[1]Жумаб!C112+[1]Кызыл!C113+[1]Мамл!C112+[1]Мусреп!C113+[1]Тайынша!C113+[1]Тимир!C113+[1]Уалих!C112+'[1]Шал ак'!C113+[1]Петропавл!C119</f>
        <v>148778531.19999999</v>
      </c>
      <c r="D450" s="153">
        <f>[1]Айыртау!D112+[1]Акжар!D112+[1]Аккайын!D112+[1]Есиль!D113+[1]Жамбыл!D112+[1]Жумаб!D112+[1]Кызыл!D113+[1]Мамл!D112+[1]Мусреп!D113+[1]Тайынша!D113+[1]Тимир!D113+[1]Уалих!D112+'[1]Шал ак'!D113+[1]Петропавл!D119</f>
        <v>78263351</v>
      </c>
      <c r="E450" s="153">
        <f>[1]Айыртау!E112+[1]Акжар!E112+[1]Аккайын!E112+[1]Есиль!E113+[1]Жамбыл!E112+[1]Жумаб!E112+[1]Кызыл!E113+[1]Мамл!E112+[1]Мусреп!E113+[1]Тайынша!E113+[1]Тимир!E113+[1]Уалих!E112+'[1]Шал ак'!E113+[1]Петропавл!E119</f>
        <v>70094322</v>
      </c>
      <c r="F450" s="153">
        <f>[1]Айыртау!F112+[1]Акжар!F112+[1]Аккайын!F112+[1]Есиль!F113+[1]Жамбыл!F112+[1]Жумаб!F112+[1]Кызыл!F113+[1]Мамл!F112+[1]Мусреп!F113+[1]Тайынша!F113+[1]Тимир!F113+[1]Уалих!F112+'[1]Шал ак'!F113+[1]Петропавл!F119</f>
        <v>70982484</v>
      </c>
    </row>
    <row r="451" spans="1:6" s="19" customFormat="1" x14ac:dyDescent="0.25">
      <c r="A451" s="17"/>
      <c r="B451" s="12" t="s">
        <v>85</v>
      </c>
      <c r="C451" s="34">
        <v>7095534.4000000004</v>
      </c>
      <c r="D451" s="22">
        <v>5076878</v>
      </c>
      <c r="E451" s="22">
        <v>5163268</v>
      </c>
      <c r="F451" s="22">
        <v>5221282</v>
      </c>
    </row>
    <row r="452" spans="1:6" s="19" customFormat="1" x14ac:dyDescent="0.25">
      <c r="A452" s="17"/>
      <c r="B452" s="12" t="s">
        <v>86</v>
      </c>
      <c r="C452" s="22">
        <v>4146491</v>
      </c>
      <c r="D452" s="22">
        <v>3084248</v>
      </c>
      <c r="E452" s="22">
        <v>3114973</v>
      </c>
      <c r="F452" s="22">
        <v>3147018</v>
      </c>
    </row>
    <row r="453" spans="1:6" s="19" customFormat="1" x14ac:dyDescent="0.25">
      <c r="A453" s="17"/>
      <c r="B453" s="12" t="s">
        <v>87</v>
      </c>
      <c r="C453" s="34">
        <v>4822886.9000000004</v>
      </c>
      <c r="D453" s="22">
        <v>3398534</v>
      </c>
      <c r="E453" s="22">
        <v>3447410</v>
      </c>
      <c r="F453" s="22">
        <v>3499108</v>
      </c>
    </row>
    <row r="454" spans="1:6" s="19" customFormat="1" x14ac:dyDescent="0.25">
      <c r="A454" s="17"/>
      <c r="B454" s="12" t="s">
        <v>88</v>
      </c>
      <c r="C454" s="34">
        <v>5116422.0999999996</v>
      </c>
      <c r="D454" s="22">
        <v>3990387</v>
      </c>
      <c r="E454" s="22">
        <v>4033363</v>
      </c>
      <c r="F454" s="22">
        <v>4077539</v>
      </c>
    </row>
    <row r="455" spans="1:6" s="19" customFormat="1" x14ac:dyDescent="0.25">
      <c r="A455" s="17"/>
      <c r="B455" s="12" t="s">
        <v>89</v>
      </c>
      <c r="C455" s="34">
        <v>5663789.8000000007</v>
      </c>
      <c r="D455" s="22">
        <v>4204722</v>
      </c>
      <c r="E455" s="22">
        <v>4257827</v>
      </c>
      <c r="F455" s="22">
        <v>4313716</v>
      </c>
    </row>
    <row r="456" spans="1:6" s="19" customFormat="1" x14ac:dyDescent="0.25">
      <c r="A456" s="17"/>
      <c r="B456" s="12" t="s">
        <v>90</v>
      </c>
      <c r="C456" s="34">
        <v>6838951.1000000006</v>
      </c>
      <c r="D456" s="22">
        <v>4353852</v>
      </c>
      <c r="E456" s="22">
        <v>4408684</v>
      </c>
      <c r="F456" s="22">
        <v>4466498</v>
      </c>
    </row>
    <row r="457" spans="1:6" s="19" customFormat="1" x14ac:dyDescent="0.25">
      <c r="A457" s="17"/>
      <c r="B457" s="12" t="s">
        <v>91</v>
      </c>
      <c r="C457" s="34">
        <v>6918389.7999999998</v>
      </c>
      <c r="D457" s="22">
        <v>4969795</v>
      </c>
      <c r="E457" s="22">
        <v>5019261</v>
      </c>
      <c r="F457" s="22">
        <v>5071296</v>
      </c>
    </row>
    <row r="458" spans="1:6" s="19" customFormat="1" x14ac:dyDescent="0.25">
      <c r="A458" s="17"/>
      <c r="B458" s="12" t="s">
        <v>92</v>
      </c>
      <c r="C458" s="34">
        <v>6508975.5999999996</v>
      </c>
      <c r="D458" s="22">
        <v>3305602</v>
      </c>
      <c r="E458" s="22">
        <v>3344159</v>
      </c>
      <c r="F458" s="22">
        <v>3384568</v>
      </c>
    </row>
    <row r="459" spans="1:6" s="19" customFormat="1" x14ac:dyDescent="0.25">
      <c r="A459" s="17"/>
      <c r="B459" s="12" t="s">
        <v>93</v>
      </c>
      <c r="C459" s="34">
        <v>11659402.600000001</v>
      </c>
      <c r="D459" s="22">
        <v>5595927</v>
      </c>
      <c r="E459" s="22">
        <v>5587405</v>
      </c>
      <c r="F459" s="22">
        <v>5641453</v>
      </c>
    </row>
    <row r="460" spans="1:6" s="19" customFormat="1" x14ac:dyDescent="0.25">
      <c r="A460" s="17"/>
      <c r="B460" s="12" t="s">
        <v>94</v>
      </c>
      <c r="C460" s="34">
        <v>8091295.6999999993</v>
      </c>
      <c r="D460" s="22">
        <v>5250643</v>
      </c>
      <c r="E460" s="22">
        <v>5302153</v>
      </c>
      <c r="F460" s="22">
        <v>5356123</v>
      </c>
    </row>
    <row r="461" spans="1:6" s="19" customFormat="1" x14ac:dyDescent="0.25">
      <c r="A461" s="17"/>
      <c r="B461" s="12" t="s">
        <v>95</v>
      </c>
      <c r="C461" s="34">
        <v>4348230.5</v>
      </c>
      <c r="D461" s="22">
        <v>2349809</v>
      </c>
      <c r="E461" s="22">
        <v>2371654</v>
      </c>
      <c r="F461" s="22">
        <v>2394498</v>
      </c>
    </row>
    <row r="462" spans="1:6" s="19" customFormat="1" x14ac:dyDescent="0.25">
      <c r="A462" s="17"/>
      <c r="B462" s="12" t="s">
        <v>96</v>
      </c>
      <c r="C462" s="34">
        <v>4226915.4000000004</v>
      </c>
      <c r="D462" s="22">
        <v>3253092</v>
      </c>
      <c r="E462" s="22">
        <v>3290974</v>
      </c>
      <c r="F462" s="22">
        <v>3330741</v>
      </c>
    </row>
    <row r="463" spans="1:6" s="19" customFormat="1" x14ac:dyDescent="0.25">
      <c r="A463" s="17"/>
      <c r="B463" s="12" t="s">
        <v>97</v>
      </c>
      <c r="C463" s="74">
        <v>5299628.5999999996</v>
      </c>
      <c r="D463" s="22">
        <v>3253417</v>
      </c>
      <c r="E463" s="22">
        <v>3284135</v>
      </c>
      <c r="F463" s="22">
        <v>3316384</v>
      </c>
    </row>
    <row r="464" spans="1:6" s="19" customFormat="1" x14ac:dyDescent="0.25">
      <c r="A464" s="17"/>
      <c r="B464" s="12" t="s">
        <v>98</v>
      </c>
      <c r="C464" s="34">
        <v>68041617.699999988</v>
      </c>
      <c r="D464" s="22">
        <v>26176445</v>
      </c>
      <c r="E464" s="22">
        <v>17469056</v>
      </c>
      <c r="F464" s="22">
        <v>17762260</v>
      </c>
    </row>
    <row r="465" spans="1:7" s="19" customFormat="1" ht="15" customHeight="1" x14ac:dyDescent="0.25">
      <c r="A465" s="17">
        <v>76</v>
      </c>
      <c r="B465" s="45" t="s">
        <v>14</v>
      </c>
      <c r="C465" s="21">
        <v>8.8000000000000007</v>
      </c>
      <c r="D465" s="21">
        <v>4.3</v>
      </c>
      <c r="E465" s="21">
        <v>3.6</v>
      </c>
      <c r="F465" s="21">
        <v>3.4</v>
      </c>
    </row>
    <row r="466" spans="1:7" s="19" customFormat="1" ht="13.5" customHeight="1" x14ac:dyDescent="0.25">
      <c r="A466" s="17">
        <v>77</v>
      </c>
      <c r="B466" s="45" t="s">
        <v>15</v>
      </c>
      <c r="C466" s="21"/>
      <c r="D466" s="21"/>
      <c r="E466" s="21"/>
      <c r="F466" s="21"/>
    </row>
    <row r="467" spans="1:7" s="19" customFormat="1" x14ac:dyDescent="0.25">
      <c r="A467" s="17">
        <v>78</v>
      </c>
      <c r="B467" s="12" t="s">
        <v>22</v>
      </c>
      <c r="C467" s="21"/>
      <c r="D467" s="21"/>
      <c r="E467" s="21"/>
      <c r="F467" s="21"/>
    </row>
    <row r="468" spans="1:7" s="19" customFormat="1" x14ac:dyDescent="0.25">
      <c r="A468" s="17">
        <v>79</v>
      </c>
      <c r="B468" s="45" t="s">
        <v>14</v>
      </c>
      <c r="C468" s="21"/>
      <c r="D468" s="21"/>
      <c r="E468" s="21"/>
      <c r="F468" s="21"/>
    </row>
    <row r="469" spans="1:7" s="19" customFormat="1" x14ac:dyDescent="0.25">
      <c r="A469" s="17">
        <v>80</v>
      </c>
      <c r="B469" s="45" t="s">
        <v>3</v>
      </c>
      <c r="C469" s="21"/>
      <c r="D469" s="21"/>
      <c r="E469" s="21"/>
      <c r="F469" s="21"/>
    </row>
    <row r="470" spans="1:7" s="19" customFormat="1" x14ac:dyDescent="0.25">
      <c r="A470" s="41"/>
      <c r="C470" s="126">
        <f>C2074-C472</f>
        <v>204180.79999999888</v>
      </c>
      <c r="D470" s="52">
        <f>D2074-D472</f>
        <v>0</v>
      </c>
      <c r="E470" s="86">
        <f>E2074-E472</f>
        <v>0</v>
      </c>
      <c r="F470" s="52">
        <f>F2074-F472</f>
        <v>0</v>
      </c>
      <c r="G470" s="127"/>
    </row>
    <row r="471" spans="1:7" s="19" customFormat="1" ht="33.75" customHeight="1" x14ac:dyDescent="0.25">
      <c r="A471" s="165" t="s">
        <v>25</v>
      </c>
      <c r="B471" s="165"/>
      <c r="C471" s="165"/>
      <c r="D471" s="165"/>
      <c r="E471" s="165"/>
      <c r="F471" s="165"/>
      <c r="G471" s="86"/>
    </row>
    <row r="472" spans="1:7" s="16" customFormat="1" x14ac:dyDescent="0.25">
      <c r="A472" s="102">
        <v>81</v>
      </c>
      <c r="B472" s="44" t="s">
        <v>0</v>
      </c>
      <c r="C472" s="33">
        <f>C474+C489+C502+C515+C532+C546+C565+C585+C616+C636+C653+C665+C598</f>
        <v>14962262.600000001</v>
      </c>
      <c r="D472" s="20">
        <f t="shared" ref="D472:F472" si="38">D474+D489+D502+D515+D532+D546+D565+D585+D616+D636+D653+D665+D598</f>
        <v>4300063</v>
      </c>
      <c r="E472" s="20">
        <f t="shared" si="38"/>
        <v>4376448</v>
      </c>
      <c r="F472" s="20">
        <f t="shared" si="38"/>
        <v>4459287</v>
      </c>
      <c r="G472" s="104"/>
    </row>
    <row r="473" spans="1:7" s="19" customFormat="1" x14ac:dyDescent="0.25">
      <c r="A473" s="17"/>
      <c r="B473" s="12" t="s">
        <v>28</v>
      </c>
      <c r="C473" s="152">
        <f>[1]Айыртау!C137+[1]Акжар!C138+[1]Аккайын!C138+[1]Есиль!C139+[1]Жамбыл!C138+[1]Жумаб!C138+[1]Кызыл!C139+[1]Мамл!C138+[1]Мусреп!C139+[1]Тайынша!C139+[1]Тимир!C139+[1]Уалих!C138+'[1]Шал ак'!C139</f>
        <v>14962262.600000001</v>
      </c>
      <c r="D473" s="153">
        <f>[1]Айыртау!D137+[1]Акжар!D138+[1]Аккайын!D138+[1]Есиль!D139+[1]Жамбыл!D138+[1]Жумаб!D138+[1]Кызыл!D139+[1]Мамл!D138+[1]Мусреп!D139+[1]Тайынша!D139+[1]Тимир!D139+[1]Уалих!D138+'[1]Шал ак'!D139</f>
        <v>4300063</v>
      </c>
      <c r="E473" s="153">
        <f>[1]Айыртау!E137+[1]Акжар!E138+[1]Аккайын!E138+[1]Есиль!E139+[1]Жамбыл!E138+[1]Жумаб!E138+[1]Кызыл!E139+[1]Мамл!E138+[1]Мусреп!E139+[1]Тайынша!E139+[1]Тимир!E139+[1]Уалих!E138+'[1]Шал ак'!E139</f>
        <v>4376448</v>
      </c>
      <c r="F473" s="153">
        <f>[1]Айыртау!F137+[1]Акжар!F138+[1]Аккайын!F138+[1]Есиль!F139+[1]Жамбыл!F138+[1]Жумаб!F138+[1]Кызыл!F139+[1]Мамл!F138+[1]Мусреп!F139+[1]Тайынша!F139+[1]Тимир!F139+[1]Уалих!F138+'[1]Шал ак'!F139</f>
        <v>4459287</v>
      </c>
    </row>
    <row r="474" spans="1:7" s="16" customFormat="1" x14ac:dyDescent="0.25">
      <c r="A474" s="102"/>
      <c r="B474" s="14" t="s">
        <v>29</v>
      </c>
      <c r="C474" s="33">
        <f>SUM(C475:C488)</f>
        <v>746280.8</v>
      </c>
      <c r="D474" s="20">
        <f t="shared" ref="D474:F474" si="39">SUM(D475:D488)</f>
        <v>380466</v>
      </c>
      <c r="E474" s="20">
        <f t="shared" si="39"/>
        <v>387815</v>
      </c>
      <c r="F474" s="20">
        <f t="shared" si="39"/>
        <v>397584</v>
      </c>
      <c r="G474" s="86"/>
    </row>
    <row r="475" spans="1:7" s="19" customFormat="1" x14ac:dyDescent="0.25">
      <c r="A475" s="17"/>
      <c r="B475" s="12" t="s">
        <v>38</v>
      </c>
      <c r="C475" s="22">
        <f t="shared" ref="C475:F488" si="40">C681+C1263</f>
        <v>34535</v>
      </c>
      <c r="D475" s="22">
        <f t="shared" si="40"/>
        <v>27274</v>
      </c>
      <c r="E475" s="22">
        <f t="shared" si="40"/>
        <v>27774</v>
      </c>
      <c r="F475" s="22">
        <f t="shared" si="40"/>
        <v>28300</v>
      </c>
      <c r="G475" s="23"/>
    </row>
    <row r="476" spans="1:7" s="19" customFormat="1" x14ac:dyDescent="0.25">
      <c r="A476" s="17"/>
      <c r="B476" s="12" t="s">
        <v>33</v>
      </c>
      <c r="C476" s="34">
        <f t="shared" si="40"/>
        <v>126222.1</v>
      </c>
      <c r="D476" s="22">
        <f t="shared" si="40"/>
        <v>18367</v>
      </c>
      <c r="E476" s="22">
        <f t="shared" si="40"/>
        <v>18572</v>
      </c>
      <c r="F476" s="22">
        <f t="shared" si="40"/>
        <v>18788</v>
      </c>
      <c r="G476" s="23"/>
    </row>
    <row r="477" spans="1:7" s="19" customFormat="1" x14ac:dyDescent="0.25">
      <c r="A477" s="17"/>
      <c r="B477" s="12" t="s">
        <v>37</v>
      </c>
      <c r="C477" s="22">
        <f t="shared" si="40"/>
        <v>31392</v>
      </c>
      <c r="D477" s="22">
        <f t="shared" si="40"/>
        <v>19084</v>
      </c>
      <c r="E477" s="22">
        <f t="shared" si="40"/>
        <v>19275</v>
      </c>
      <c r="F477" s="22">
        <f t="shared" si="40"/>
        <v>19476</v>
      </c>
      <c r="G477" s="23"/>
    </row>
    <row r="478" spans="1:7" s="19" customFormat="1" x14ac:dyDescent="0.25">
      <c r="A478" s="17"/>
      <c r="B478" s="12" t="s">
        <v>35</v>
      </c>
      <c r="C478" s="34">
        <f t="shared" si="40"/>
        <v>40781.9</v>
      </c>
      <c r="D478" s="22">
        <f t="shared" si="40"/>
        <v>18114</v>
      </c>
      <c r="E478" s="22">
        <f t="shared" si="40"/>
        <v>18285</v>
      </c>
      <c r="F478" s="22">
        <f t="shared" si="40"/>
        <v>18466</v>
      </c>
      <c r="G478" s="23"/>
    </row>
    <row r="479" spans="1:7" s="19" customFormat="1" x14ac:dyDescent="0.25">
      <c r="A479" s="17"/>
      <c r="B479" s="12" t="s">
        <v>34</v>
      </c>
      <c r="C479" s="34">
        <f t="shared" si="40"/>
        <v>169620.6</v>
      </c>
      <c r="D479" s="22">
        <f t="shared" si="40"/>
        <v>77431</v>
      </c>
      <c r="E479" s="22">
        <f t="shared" si="40"/>
        <v>80116</v>
      </c>
      <c r="F479" s="22">
        <f t="shared" si="40"/>
        <v>82935</v>
      </c>
      <c r="G479" s="23"/>
    </row>
    <row r="480" spans="1:7" s="19" customFormat="1" x14ac:dyDescent="0.25">
      <c r="A480" s="17"/>
      <c r="B480" s="12" t="s">
        <v>36</v>
      </c>
      <c r="C480" s="22">
        <f t="shared" si="40"/>
        <v>88922</v>
      </c>
      <c r="D480" s="22">
        <f t="shared" si="40"/>
        <v>34756</v>
      </c>
      <c r="E480" s="22">
        <f t="shared" si="40"/>
        <v>35526</v>
      </c>
      <c r="F480" s="22">
        <f t="shared" si="40"/>
        <v>36334</v>
      </c>
      <c r="G480" s="23"/>
    </row>
    <row r="481" spans="1:7" s="19" customFormat="1" x14ac:dyDescent="0.25">
      <c r="A481" s="17"/>
      <c r="B481" s="12" t="s">
        <v>31</v>
      </c>
      <c r="C481" s="22">
        <f t="shared" si="40"/>
        <v>31012</v>
      </c>
      <c r="D481" s="22">
        <f t="shared" si="40"/>
        <v>57773</v>
      </c>
      <c r="E481" s="22">
        <f t="shared" si="40"/>
        <v>58815</v>
      </c>
      <c r="F481" s="22">
        <f t="shared" si="40"/>
        <v>61961</v>
      </c>
      <c r="G481" s="23"/>
    </row>
    <row r="482" spans="1:7" s="19" customFormat="1" x14ac:dyDescent="0.25">
      <c r="A482" s="17"/>
      <c r="B482" s="12" t="s">
        <v>32</v>
      </c>
      <c r="C482" s="22">
        <f t="shared" si="40"/>
        <v>34023</v>
      </c>
      <c r="D482" s="22">
        <f t="shared" si="40"/>
        <v>30560</v>
      </c>
      <c r="E482" s="22">
        <f t="shared" si="40"/>
        <v>31188</v>
      </c>
      <c r="F482" s="22">
        <f t="shared" si="40"/>
        <v>31850</v>
      </c>
      <c r="G482" s="23"/>
    </row>
    <row r="483" spans="1:7" s="19" customFormat="1" x14ac:dyDescent="0.25">
      <c r="A483" s="17"/>
      <c r="B483" s="12" t="s">
        <v>30</v>
      </c>
      <c r="C483" s="34">
        <f>C689+C1259+C1271</f>
        <v>67761.200000000012</v>
      </c>
      <c r="D483" s="22">
        <f t="shared" si="40"/>
        <v>18741</v>
      </c>
      <c r="E483" s="22">
        <f t="shared" si="40"/>
        <v>18966</v>
      </c>
      <c r="F483" s="22">
        <f t="shared" si="40"/>
        <v>19203</v>
      </c>
      <c r="G483" s="23"/>
    </row>
    <row r="484" spans="1:7" s="19" customFormat="1" x14ac:dyDescent="0.25">
      <c r="A484" s="17"/>
      <c r="B484" s="12" t="s">
        <v>118</v>
      </c>
      <c r="C484" s="22">
        <f>C690+C1272</f>
        <v>25127</v>
      </c>
      <c r="D484" s="22">
        <f t="shared" si="40"/>
        <v>17584</v>
      </c>
      <c r="E484" s="22">
        <f t="shared" si="40"/>
        <v>17742</v>
      </c>
      <c r="F484" s="22">
        <f t="shared" si="40"/>
        <v>17909</v>
      </c>
      <c r="G484" s="23"/>
    </row>
    <row r="485" spans="1:7" s="19" customFormat="1" x14ac:dyDescent="0.25">
      <c r="A485" s="17"/>
      <c r="B485" s="12" t="s">
        <v>265</v>
      </c>
      <c r="C485" s="22">
        <f>C691+C1273</f>
        <v>15215</v>
      </c>
      <c r="D485" s="22">
        <f t="shared" si="40"/>
        <v>10360</v>
      </c>
      <c r="E485" s="22">
        <f t="shared" si="40"/>
        <v>10499</v>
      </c>
      <c r="F485" s="22">
        <f t="shared" si="40"/>
        <v>10646</v>
      </c>
      <c r="G485" s="23"/>
    </row>
    <row r="486" spans="1:7" s="19" customFormat="1" x14ac:dyDescent="0.25">
      <c r="A486" s="17"/>
      <c r="B486" s="12" t="s">
        <v>120</v>
      </c>
      <c r="C486" s="22">
        <f>C692+C1274</f>
        <v>30384</v>
      </c>
      <c r="D486" s="22">
        <f t="shared" si="40"/>
        <v>17553</v>
      </c>
      <c r="E486" s="22">
        <f t="shared" si="40"/>
        <v>17755</v>
      </c>
      <c r="F486" s="22">
        <f t="shared" si="40"/>
        <v>17969</v>
      </c>
      <c r="G486" s="23"/>
    </row>
    <row r="487" spans="1:7" s="19" customFormat="1" x14ac:dyDescent="0.25">
      <c r="A487" s="17"/>
      <c r="B487" s="12" t="s">
        <v>121</v>
      </c>
      <c r="C487" s="22">
        <f>C693+C1275</f>
        <v>32566</v>
      </c>
      <c r="D487" s="22">
        <f t="shared" si="40"/>
        <v>17292</v>
      </c>
      <c r="E487" s="22">
        <f t="shared" si="40"/>
        <v>17499</v>
      </c>
      <c r="F487" s="22">
        <f t="shared" si="40"/>
        <v>17716</v>
      </c>
      <c r="G487" s="23"/>
    </row>
    <row r="488" spans="1:7" s="19" customFormat="1" x14ac:dyDescent="0.25">
      <c r="A488" s="17"/>
      <c r="B488" s="12" t="s">
        <v>266</v>
      </c>
      <c r="C488" s="22">
        <f>C694+C1276</f>
        <v>18719</v>
      </c>
      <c r="D488" s="22">
        <f t="shared" si="40"/>
        <v>15577</v>
      </c>
      <c r="E488" s="22">
        <f t="shared" si="40"/>
        <v>15803</v>
      </c>
      <c r="F488" s="22">
        <f t="shared" si="40"/>
        <v>16031</v>
      </c>
      <c r="G488" s="23"/>
    </row>
    <row r="489" spans="1:7" s="16" customFormat="1" x14ac:dyDescent="0.25">
      <c r="A489" s="102"/>
      <c r="B489" s="14" t="s">
        <v>59</v>
      </c>
      <c r="C489" s="33">
        <f>SUM(C490:C501)</f>
        <v>551341.39999999991</v>
      </c>
      <c r="D489" s="20">
        <f t="shared" ref="D489:F489" si="41">SUM(D490:D501)</f>
        <v>244191</v>
      </c>
      <c r="E489" s="20">
        <f t="shared" si="41"/>
        <v>247544</v>
      </c>
      <c r="F489" s="20">
        <f t="shared" si="41"/>
        <v>251277</v>
      </c>
      <c r="G489" s="86"/>
    </row>
    <row r="490" spans="1:7" s="131" customFormat="1" x14ac:dyDescent="0.25">
      <c r="A490" s="128"/>
      <c r="B490" s="129" t="s">
        <v>60</v>
      </c>
      <c r="C490" s="130">
        <f t="shared" ref="C490:F501" si="42">C696+C1278</f>
        <v>177068</v>
      </c>
      <c r="D490" s="130">
        <f t="shared" si="42"/>
        <v>31226</v>
      </c>
      <c r="E490" s="130">
        <f t="shared" si="42"/>
        <v>31670</v>
      </c>
      <c r="F490" s="130">
        <f t="shared" si="42"/>
        <v>32453</v>
      </c>
    </row>
    <row r="491" spans="1:7" s="131" customFormat="1" x14ac:dyDescent="0.25">
      <c r="A491" s="128"/>
      <c r="B491" s="129" t="s">
        <v>61</v>
      </c>
      <c r="C491" s="147">
        <f t="shared" si="42"/>
        <v>73316.600000000006</v>
      </c>
      <c r="D491" s="130">
        <f t="shared" si="42"/>
        <v>43430</v>
      </c>
      <c r="E491" s="130">
        <f t="shared" si="42"/>
        <v>44175</v>
      </c>
      <c r="F491" s="130">
        <f t="shared" si="42"/>
        <v>45002</v>
      </c>
    </row>
    <row r="492" spans="1:7" s="131" customFormat="1" x14ac:dyDescent="0.25">
      <c r="A492" s="128"/>
      <c r="B492" s="129" t="s">
        <v>123</v>
      </c>
      <c r="C492" s="130">
        <f t="shared" si="42"/>
        <v>25561</v>
      </c>
      <c r="D492" s="130">
        <f t="shared" si="42"/>
        <v>15189</v>
      </c>
      <c r="E492" s="130">
        <f t="shared" si="42"/>
        <v>15454</v>
      </c>
      <c r="F492" s="130">
        <f t="shared" si="42"/>
        <v>15749</v>
      </c>
    </row>
    <row r="493" spans="1:7" s="131" customFormat="1" x14ac:dyDescent="0.25">
      <c r="A493" s="128"/>
      <c r="B493" s="129" t="s">
        <v>124</v>
      </c>
      <c r="C493" s="130">
        <f t="shared" si="42"/>
        <v>42660</v>
      </c>
      <c r="D493" s="130">
        <f t="shared" si="42"/>
        <v>25380</v>
      </c>
      <c r="E493" s="130">
        <f t="shared" si="42"/>
        <v>25977</v>
      </c>
      <c r="F493" s="130">
        <f t="shared" si="42"/>
        <v>26628</v>
      </c>
    </row>
    <row r="494" spans="1:7" s="131" customFormat="1" x14ac:dyDescent="0.25">
      <c r="A494" s="128"/>
      <c r="B494" s="129" t="s">
        <v>125</v>
      </c>
      <c r="C494" s="130">
        <f t="shared" si="42"/>
        <v>36109</v>
      </c>
      <c r="D494" s="130">
        <f t="shared" si="42"/>
        <v>24895</v>
      </c>
      <c r="E494" s="130">
        <f t="shared" si="42"/>
        <v>25157</v>
      </c>
      <c r="F494" s="130">
        <f t="shared" si="42"/>
        <v>25475</v>
      </c>
    </row>
    <row r="495" spans="1:7" s="131" customFormat="1" x14ac:dyDescent="0.25">
      <c r="A495" s="128"/>
      <c r="B495" s="129" t="s">
        <v>126</v>
      </c>
      <c r="C495" s="130">
        <f t="shared" si="42"/>
        <v>20473</v>
      </c>
      <c r="D495" s="130">
        <f t="shared" si="42"/>
        <v>13764</v>
      </c>
      <c r="E495" s="130">
        <f t="shared" si="42"/>
        <v>13907</v>
      </c>
      <c r="F495" s="130">
        <f t="shared" si="42"/>
        <v>14058</v>
      </c>
    </row>
    <row r="496" spans="1:7" s="131" customFormat="1" x14ac:dyDescent="0.25">
      <c r="A496" s="128"/>
      <c r="B496" s="129" t="s">
        <v>127</v>
      </c>
      <c r="C496" s="130">
        <f t="shared" si="42"/>
        <v>36140</v>
      </c>
      <c r="D496" s="130">
        <f t="shared" si="42"/>
        <v>13047</v>
      </c>
      <c r="E496" s="130">
        <f t="shared" si="42"/>
        <v>13132</v>
      </c>
      <c r="F496" s="130">
        <f t="shared" si="42"/>
        <v>13223</v>
      </c>
    </row>
    <row r="497" spans="1:7" s="131" customFormat="1" x14ac:dyDescent="0.25">
      <c r="A497" s="128"/>
      <c r="B497" s="129" t="s">
        <v>128</v>
      </c>
      <c r="C497" s="130">
        <f t="shared" si="42"/>
        <v>29284</v>
      </c>
      <c r="D497" s="130">
        <f t="shared" si="42"/>
        <v>17170</v>
      </c>
      <c r="E497" s="130">
        <f t="shared" si="42"/>
        <v>17338</v>
      </c>
      <c r="F497" s="130">
        <f t="shared" si="42"/>
        <v>17547</v>
      </c>
    </row>
    <row r="498" spans="1:7" s="131" customFormat="1" x14ac:dyDescent="0.25">
      <c r="A498" s="128"/>
      <c r="B498" s="129" t="s">
        <v>129</v>
      </c>
      <c r="C498" s="130">
        <f t="shared" si="42"/>
        <v>21354</v>
      </c>
      <c r="D498" s="130">
        <f t="shared" si="42"/>
        <v>13905</v>
      </c>
      <c r="E498" s="130">
        <f t="shared" si="42"/>
        <v>14047</v>
      </c>
      <c r="F498" s="130">
        <f t="shared" si="42"/>
        <v>14209</v>
      </c>
    </row>
    <row r="499" spans="1:7" s="131" customFormat="1" x14ac:dyDescent="0.25">
      <c r="A499" s="128"/>
      <c r="B499" s="129" t="s">
        <v>130</v>
      </c>
      <c r="C499" s="147">
        <f t="shared" si="42"/>
        <v>39656.6</v>
      </c>
      <c r="D499" s="130">
        <f t="shared" si="42"/>
        <v>20527</v>
      </c>
      <c r="E499" s="130">
        <f t="shared" si="42"/>
        <v>20737</v>
      </c>
      <c r="F499" s="130">
        <f t="shared" si="42"/>
        <v>20988</v>
      </c>
    </row>
    <row r="500" spans="1:7" s="131" customFormat="1" x14ac:dyDescent="0.25">
      <c r="A500" s="128"/>
      <c r="B500" s="129" t="s">
        <v>132</v>
      </c>
      <c r="C500" s="130">
        <f t="shared" si="42"/>
        <v>18909</v>
      </c>
      <c r="D500" s="130">
        <f t="shared" si="42"/>
        <v>14433</v>
      </c>
      <c r="E500" s="130">
        <f t="shared" si="42"/>
        <v>14593</v>
      </c>
      <c r="F500" s="130">
        <f t="shared" si="42"/>
        <v>14762</v>
      </c>
    </row>
    <row r="501" spans="1:7" s="131" customFormat="1" x14ac:dyDescent="0.25">
      <c r="A501" s="128"/>
      <c r="B501" s="129" t="s">
        <v>131</v>
      </c>
      <c r="C501" s="147">
        <f t="shared" si="42"/>
        <v>30810.2</v>
      </c>
      <c r="D501" s="130">
        <f t="shared" si="42"/>
        <v>11225</v>
      </c>
      <c r="E501" s="130">
        <f t="shared" si="42"/>
        <v>11357</v>
      </c>
      <c r="F501" s="130">
        <f t="shared" si="42"/>
        <v>11183</v>
      </c>
    </row>
    <row r="502" spans="1:7" s="28" customFormat="1" x14ac:dyDescent="0.25">
      <c r="A502" s="25"/>
      <c r="B502" s="26" t="s">
        <v>62</v>
      </c>
      <c r="C502" s="148">
        <f>SUM(C503:C514)</f>
        <v>1186223.6000000001</v>
      </c>
      <c r="D502" s="132">
        <f t="shared" ref="D502:F502" si="43">SUM(D503:D514)</f>
        <v>289602</v>
      </c>
      <c r="E502" s="132">
        <f t="shared" si="43"/>
        <v>294533</v>
      </c>
      <c r="F502" s="132">
        <f t="shared" si="43"/>
        <v>299329</v>
      </c>
      <c r="G502" s="86"/>
    </row>
    <row r="503" spans="1:7" s="131" customFormat="1" x14ac:dyDescent="0.25">
      <c r="A503" s="128"/>
      <c r="B503" s="133" t="s">
        <v>133</v>
      </c>
      <c r="C503" s="134">
        <f t="shared" ref="C503:F514" si="44">C709+C1291</f>
        <v>109840</v>
      </c>
      <c r="D503" s="134">
        <f t="shared" si="44"/>
        <v>20341</v>
      </c>
      <c r="E503" s="134">
        <f t="shared" si="44"/>
        <v>20599</v>
      </c>
      <c r="F503" s="134">
        <f t="shared" si="44"/>
        <v>20872</v>
      </c>
    </row>
    <row r="504" spans="1:7" s="131" customFormat="1" x14ac:dyDescent="0.25">
      <c r="A504" s="128"/>
      <c r="B504" s="133" t="s">
        <v>63</v>
      </c>
      <c r="C504" s="149">
        <f t="shared" si="44"/>
        <v>74185.399999999994</v>
      </c>
      <c r="D504" s="134">
        <f t="shared" si="44"/>
        <v>23999</v>
      </c>
      <c r="E504" s="134">
        <f t="shared" si="44"/>
        <v>24402</v>
      </c>
      <c r="F504" s="134">
        <f t="shared" si="44"/>
        <v>24829</v>
      </c>
    </row>
    <row r="505" spans="1:7" s="131" customFormat="1" x14ac:dyDescent="0.25">
      <c r="A505" s="128"/>
      <c r="B505" s="133" t="s">
        <v>134</v>
      </c>
      <c r="C505" s="149">
        <f t="shared" si="44"/>
        <v>32636.6</v>
      </c>
      <c r="D505" s="134">
        <f t="shared" si="44"/>
        <v>32784</v>
      </c>
      <c r="E505" s="134">
        <f t="shared" si="44"/>
        <v>33719</v>
      </c>
      <c r="F505" s="134">
        <f t="shared" si="44"/>
        <v>34659</v>
      </c>
    </row>
    <row r="506" spans="1:7" s="131" customFormat="1" x14ac:dyDescent="0.25">
      <c r="A506" s="128"/>
      <c r="B506" s="133" t="s">
        <v>135</v>
      </c>
      <c r="C506" s="149">
        <f t="shared" si="44"/>
        <v>40172.199999999997</v>
      </c>
      <c r="D506" s="134">
        <f t="shared" si="44"/>
        <v>23687</v>
      </c>
      <c r="E506" s="134">
        <f t="shared" si="44"/>
        <v>24045</v>
      </c>
      <c r="F506" s="134">
        <f t="shared" si="44"/>
        <v>24384</v>
      </c>
    </row>
    <row r="507" spans="1:7" s="131" customFormat="1" x14ac:dyDescent="0.25">
      <c r="A507" s="128"/>
      <c r="B507" s="133" t="s">
        <v>136</v>
      </c>
      <c r="C507" s="149">
        <f t="shared" si="44"/>
        <v>35412.400000000001</v>
      </c>
      <c r="D507" s="134">
        <f t="shared" si="44"/>
        <v>28620</v>
      </c>
      <c r="E507" s="134">
        <f t="shared" si="44"/>
        <v>29081</v>
      </c>
      <c r="F507" s="134">
        <f t="shared" si="44"/>
        <v>29492</v>
      </c>
    </row>
    <row r="508" spans="1:7" s="131" customFormat="1" x14ac:dyDescent="0.25">
      <c r="A508" s="128"/>
      <c r="B508" s="133" t="s">
        <v>137</v>
      </c>
      <c r="C508" s="149">
        <f t="shared" si="44"/>
        <v>129698.4</v>
      </c>
      <c r="D508" s="134">
        <f t="shared" si="44"/>
        <v>21564</v>
      </c>
      <c r="E508" s="134">
        <f t="shared" si="44"/>
        <v>21868</v>
      </c>
      <c r="F508" s="134">
        <f t="shared" si="44"/>
        <v>22136</v>
      </c>
    </row>
    <row r="509" spans="1:7" s="131" customFormat="1" x14ac:dyDescent="0.25">
      <c r="A509" s="128"/>
      <c r="B509" s="133" t="s">
        <v>138</v>
      </c>
      <c r="C509" s="149">
        <f t="shared" si="44"/>
        <v>32570.3</v>
      </c>
      <c r="D509" s="134">
        <f t="shared" si="44"/>
        <v>16162</v>
      </c>
      <c r="E509" s="134">
        <f t="shared" si="44"/>
        <v>16343</v>
      </c>
      <c r="F509" s="134">
        <f t="shared" si="44"/>
        <v>16534</v>
      </c>
    </row>
    <row r="510" spans="1:7" s="131" customFormat="1" x14ac:dyDescent="0.25">
      <c r="A510" s="128"/>
      <c r="B510" s="133" t="s">
        <v>139</v>
      </c>
      <c r="C510" s="149">
        <f t="shared" si="44"/>
        <v>179371.2</v>
      </c>
      <c r="D510" s="134">
        <f t="shared" si="44"/>
        <v>26666</v>
      </c>
      <c r="E510" s="134">
        <f t="shared" si="44"/>
        <v>27068</v>
      </c>
      <c r="F510" s="134">
        <f t="shared" si="44"/>
        <v>27432</v>
      </c>
    </row>
    <row r="511" spans="1:7" s="131" customFormat="1" x14ac:dyDescent="0.25">
      <c r="A511" s="128"/>
      <c r="B511" s="133" t="s">
        <v>65</v>
      </c>
      <c r="C511" s="134">
        <f t="shared" si="44"/>
        <v>65352</v>
      </c>
      <c r="D511" s="134">
        <f t="shared" si="44"/>
        <v>19862</v>
      </c>
      <c r="E511" s="134">
        <f t="shared" si="44"/>
        <v>20143</v>
      </c>
      <c r="F511" s="134">
        <f t="shared" si="44"/>
        <v>20440</v>
      </c>
    </row>
    <row r="512" spans="1:7" s="131" customFormat="1" x14ac:dyDescent="0.25">
      <c r="A512" s="128"/>
      <c r="B512" s="133" t="s">
        <v>140</v>
      </c>
      <c r="C512" s="149">
        <f t="shared" si="44"/>
        <v>231619.8</v>
      </c>
      <c r="D512" s="134">
        <f t="shared" si="44"/>
        <v>29536</v>
      </c>
      <c r="E512" s="134">
        <f t="shared" si="44"/>
        <v>30000</v>
      </c>
      <c r="F512" s="134">
        <f t="shared" si="44"/>
        <v>30429</v>
      </c>
    </row>
    <row r="513" spans="1:7" s="131" customFormat="1" x14ac:dyDescent="0.25">
      <c r="A513" s="128"/>
      <c r="B513" s="133" t="s">
        <v>141</v>
      </c>
      <c r="C513" s="149">
        <f t="shared" si="44"/>
        <v>43450.3</v>
      </c>
      <c r="D513" s="134">
        <f t="shared" si="44"/>
        <v>22507</v>
      </c>
      <c r="E513" s="134">
        <f t="shared" si="44"/>
        <v>23002</v>
      </c>
      <c r="F513" s="134">
        <f t="shared" si="44"/>
        <v>23523</v>
      </c>
    </row>
    <row r="514" spans="1:7" s="131" customFormat="1" x14ac:dyDescent="0.25">
      <c r="A514" s="128"/>
      <c r="B514" s="133" t="s">
        <v>142</v>
      </c>
      <c r="C514" s="134">
        <f t="shared" si="44"/>
        <v>211915</v>
      </c>
      <c r="D514" s="134">
        <f t="shared" si="44"/>
        <v>23874</v>
      </c>
      <c r="E514" s="134">
        <f t="shared" si="44"/>
        <v>24263</v>
      </c>
      <c r="F514" s="134">
        <f t="shared" si="44"/>
        <v>24599</v>
      </c>
    </row>
    <row r="515" spans="1:7" s="28" customFormat="1" x14ac:dyDescent="0.25">
      <c r="A515" s="25"/>
      <c r="B515" s="26" t="s">
        <v>66</v>
      </c>
      <c r="C515" s="148">
        <f>SUM(C516:C531)</f>
        <v>1227963.5</v>
      </c>
      <c r="D515" s="132">
        <f t="shared" ref="D515:F515" si="45">SUM(D516:D531)</f>
        <v>303621</v>
      </c>
      <c r="E515" s="132">
        <f t="shared" si="45"/>
        <v>308005</v>
      </c>
      <c r="F515" s="132">
        <f t="shared" si="45"/>
        <v>313555</v>
      </c>
      <c r="G515" s="86"/>
    </row>
    <row r="516" spans="1:7" s="19" customFormat="1" x14ac:dyDescent="0.25">
      <c r="A516" s="135"/>
      <c r="B516" s="136" t="s">
        <v>69</v>
      </c>
      <c r="C516" s="22">
        <f t="shared" ref="C516:F531" si="46">C722+C1304</f>
        <v>361626</v>
      </c>
      <c r="D516" s="22">
        <f t="shared" si="46"/>
        <v>34552</v>
      </c>
      <c r="E516" s="22">
        <f t="shared" si="46"/>
        <v>34870</v>
      </c>
      <c r="F516" s="22">
        <f t="shared" si="46"/>
        <v>35205</v>
      </c>
      <c r="G516" s="23"/>
    </row>
    <row r="517" spans="1:7" s="19" customFormat="1" x14ac:dyDescent="0.25">
      <c r="A517" s="135"/>
      <c r="B517" s="136" t="s">
        <v>68</v>
      </c>
      <c r="C517" s="22">
        <f t="shared" si="46"/>
        <v>184882</v>
      </c>
      <c r="D517" s="22">
        <f t="shared" si="46"/>
        <v>18107</v>
      </c>
      <c r="E517" s="22">
        <f t="shared" si="46"/>
        <v>18283</v>
      </c>
      <c r="F517" s="22">
        <f t="shared" si="46"/>
        <v>18467</v>
      </c>
      <c r="G517" s="23"/>
    </row>
    <row r="518" spans="1:7" s="19" customFormat="1" x14ac:dyDescent="0.25">
      <c r="A518" s="135"/>
      <c r="B518" s="136" t="s">
        <v>67</v>
      </c>
      <c r="C518" s="22">
        <f t="shared" si="46"/>
        <v>26740</v>
      </c>
      <c r="D518" s="22">
        <f t="shared" si="46"/>
        <v>25262</v>
      </c>
      <c r="E518" s="22">
        <f t="shared" si="46"/>
        <v>26062</v>
      </c>
      <c r="F518" s="22">
        <f t="shared" si="46"/>
        <v>26904</v>
      </c>
      <c r="G518" s="23"/>
    </row>
    <row r="519" spans="1:7" s="19" customFormat="1" x14ac:dyDescent="0.25">
      <c r="A519" s="135"/>
      <c r="B519" s="136" t="s">
        <v>143</v>
      </c>
      <c r="C519" s="22">
        <f t="shared" si="46"/>
        <v>154692</v>
      </c>
      <c r="D519" s="22">
        <f t="shared" si="46"/>
        <v>13032</v>
      </c>
      <c r="E519" s="22">
        <f t="shared" si="46"/>
        <v>13207</v>
      </c>
      <c r="F519" s="22">
        <f t="shared" si="46"/>
        <v>13391</v>
      </c>
      <c r="G519" s="23"/>
    </row>
    <row r="520" spans="1:7" s="19" customFormat="1" x14ac:dyDescent="0.25">
      <c r="A520" s="135"/>
      <c r="B520" s="136" t="s">
        <v>144</v>
      </c>
      <c r="C520" s="22">
        <f t="shared" si="46"/>
        <v>15626</v>
      </c>
      <c r="D520" s="22">
        <f t="shared" si="46"/>
        <v>13895</v>
      </c>
      <c r="E520" s="22">
        <f t="shared" si="46"/>
        <v>14092</v>
      </c>
      <c r="F520" s="22">
        <f t="shared" si="46"/>
        <v>14298</v>
      </c>
      <c r="G520" s="23"/>
    </row>
    <row r="521" spans="1:7" s="19" customFormat="1" x14ac:dyDescent="0.25">
      <c r="A521" s="135"/>
      <c r="B521" s="136" t="s">
        <v>145</v>
      </c>
      <c r="C521" s="34">
        <f t="shared" si="46"/>
        <v>38205.199999999997</v>
      </c>
      <c r="D521" s="22">
        <f t="shared" si="46"/>
        <v>24096</v>
      </c>
      <c r="E521" s="22">
        <f t="shared" si="46"/>
        <v>24397</v>
      </c>
      <c r="F521" s="22">
        <f t="shared" si="46"/>
        <v>25636</v>
      </c>
      <c r="G521" s="23"/>
    </row>
    <row r="522" spans="1:7" s="19" customFormat="1" x14ac:dyDescent="0.25">
      <c r="A522" s="135"/>
      <c r="B522" s="136" t="s">
        <v>146</v>
      </c>
      <c r="C522" s="22">
        <f t="shared" si="46"/>
        <v>25929</v>
      </c>
      <c r="D522" s="22">
        <f t="shared" si="46"/>
        <v>15198</v>
      </c>
      <c r="E522" s="22">
        <f t="shared" si="46"/>
        <v>15430</v>
      </c>
      <c r="F522" s="22">
        <f t="shared" si="46"/>
        <v>15674</v>
      </c>
      <c r="G522" s="23"/>
    </row>
    <row r="523" spans="1:7" s="19" customFormat="1" x14ac:dyDescent="0.25">
      <c r="A523" s="135"/>
      <c r="B523" s="136" t="s">
        <v>147</v>
      </c>
      <c r="C523" s="22">
        <f t="shared" si="46"/>
        <v>16695</v>
      </c>
      <c r="D523" s="22">
        <f t="shared" si="46"/>
        <v>15373</v>
      </c>
      <c r="E523" s="22">
        <f t="shared" si="46"/>
        <v>15671</v>
      </c>
      <c r="F523" s="22">
        <f t="shared" si="46"/>
        <v>15985</v>
      </c>
      <c r="G523" s="23"/>
    </row>
    <row r="524" spans="1:7" s="19" customFormat="1" x14ac:dyDescent="0.25">
      <c r="A524" s="135"/>
      <c r="B524" s="136" t="s">
        <v>148</v>
      </c>
      <c r="C524" s="22">
        <f t="shared" si="46"/>
        <v>23170</v>
      </c>
      <c r="D524" s="22">
        <f t="shared" si="46"/>
        <v>14860</v>
      </c>
      <c r="E524" s="22">
        <f t="shared" si="46"/>
        <v>15036</v>
      </c>
      <c r="F524" s="22">
        <f t="shared" si="46"/>
        <v>15222</v>
      </c>
      <c r="G524" s="23"/>
    </row>
    <row r="525" spans="1:7" s="19" customFormat="1" x14ac:dyDescent="0.25">
      <c r="A525" s="135"/>
      <c r="B525" s="136" t="s">
        <v>149</v>
      </c>
      <c r="C525" s="22">
        <f t="shared" si="46"/>
        <v>37040</v>
      </c>
      <c r="D525" s="22">
        <f t="shared" si="46"/>
        <v>34233</v>
      </c>
      <c r="E525" s="22">
        <f t="shared" si="46"/>
        <v>34898</v>
      </c>
      <c r="F525" s="22">
        <f t="shared" si="46"/>
        <v>35630</v>
      </c>
      <c r="G525" s="23"/>
    </row>
    <row r="526" spans="1:7" s="19" customFormat="1" x14ac:dyDescent="0.25">
      <c r="A526" s="135"/>
      <c r="B526" s="136" t="s">
        <v>150</v>
      </c>
      <c r="C526" s="34">
        <f t="shared" si="46"/>
        <v>49686.1</v>
      </c>
      <c r="D526" s="22">
        <f t="shared" si="46"/>
        <v>13805</v>
      </c>
      <c r="E526" s="22">
        <f t="shared" si="46"/>
        <v>14001</v>
      </c>
      <c r="F526" s="22">
        <f t="shared" si="46"/>
        <v>14208</v>
      </c>
      <c r="G526" s="23"/>
    </row>
    <row r="527" spans="1:7" s="19" customFormat="1" x14ac:dyDescent="0.25">
      <c r="A527" s="135"/>
      <c r="B527" s="136" t="s">
        <v>151</v>
      </c>
      <c r="C527" s="34">
        <f t="shared" si="46"/>
        <v>33872.199999999997</v>
      </c>
      <c r="D527" s="22">
        <f t="shared" si="46"/>
        <v>24022</v>
      </c>
      <c r="E527" s="22">
        <f t="shared" si="46"/>
        <v>24352</v>
      </c>
      <c r="F527" s="22">
        <f t="shared" si="46"/>
        <v>24699</v>
      </c>
      <c r="G527" s="23"/>
    </row>
    <row r="528" spans="1:7" s="19" customFormat="1" x14ac:dyDescent="0.25">
      <c r="A528" s="135"/>
      <c r="B528" s="136" t="s">
        <v>152</v>
      </c>
      <c r="C528" s="22">
        <f t="shared" si="46"/>
        <v>14018</v>
      </c>
      <c r="D528" s="22">
        <f t="shared" si="46"/>
        <v>11641</v>
      </c>
      <c r="E528" s="22">
        <f t="shared" si="46"/>
        <v>11751</v>
      </c>
      <c r="F528" s="22">
        <f t="shared" si="46"/>
        <v>11867</v>
      </c>
      <c r="G528" s="23"/>
    </row>
    <row r="529" spans="1:7" s="19" customFormat="1" x14ac:dyDescent="0.25">
      <c r="A529" s="135"/>
      <c r="B529" s="136" t="s">
        <v>153</v>
      </c>
      <c r="C529" s="22">
        <f t="shared" si="46"/>
        <v>185581</v>
      </c>
      <c r="D529" s="22">
        <f t="shared" si="46"/>
        <v>12435</v>
      </c>
      <c r="E529" s="22">
        <f t="shared" si="46"/>
        <v>12548</v>
      </c>
      <c r="F529" s="22">
        <f t="shared" si="46"/>
        <v>12668</v>
      </c>
      <c r="G529" s="23"/>
    </row>
    <row r="530" spans="1:7" s="19" customFormat="1" x14ac:dyDescent="0.25">
      <c r="A530" s="135"/>
      <c r="B530" s="136" t="s">
        <v>154</v>
      </c>
      <c r="C530" s="22">
        <f t="shared" si="46"/>
        <v>43539</v>
      </c>
      <c r="D530" s="22">
        <f t="shared" si="46"/>
        <v>18929</v>
      </c>
      <c r="E530" s="22">
        <f t="shared" si="46"/>
        <v>19072</v>
      </c>
      <c r="F530" s="22">
        <f t="shared" si="46"/>
        <v>19222</v>
      </c>
      <c r="G530" s="23"/>
    </row>
    <row r="531" spans="1:7" s="19" customFormat="1" x14ac:dyDescent="0.25">
      <c r="A531" s="135"/>
      <c r="B531" s="136" t="s">
        <v>155</v>
      </c>
      <c r="C531" s="22">
        <f t="shared" si="46"/>
        <v>16662</v>
      </c>
      <c r="D531" s="22">
        <f t="shared" si="46"/>
        <v>14181</v>
      </c>
      <c r="E531" s="22">
        <f t="shared" si="46"/>
        <v>14335</v>
      </c>
      <c r="F531" s="22">
        <f t="shared" si="46"/>
        <v>14479</v>
      </c>
      <c r="G531" s="23"/>
    </row>
    <row r="532" spans="1:7" s="16" customFormat="1" x14ac:dyDescent="0.25">
      <c r="A532" s="102"/>
      <c r="B532" s="14" t="s">
        <v>70</v>
      </c>
      <c r="C532" s="33">
        <f>SUM(C533:C545)</f>
        <v>1039015.8999999999</v>
      </c>
      <c r="D532" s="20">
        <f t="shared" ref="D532:F532" si="47">SUM(D533:D545)</f>
        <v>300260</v>
      </c>
      <c r="E532" s="20">
        <f t="shared" si="47"/>
        <v>305439</v>
      </c>
      <c r="F532" s="20">
        <f t="shared" si="47"/>
        <v>310745</v>
      </c>
      <c r="G532" s="86"/>
    </row>
    <row r="533" spans="1:7" s="131" customFormat="1" x14ac:dyDescent="0.25">
      <c r="A533" s="128"/>
      <c r="B533" s="137" t="s">
        <v>156</v>
      </c>
      <c r="C533" s="147">
        <f t="shared" ref="C533:F545" si="48">C739+C1321</f>
        <v>574082.19999999995</v>
      </c>
      <c r="D533" s="130">
        <f t="shared" si="48"/>
        <v>47221</v>
      </c>
      <c r="E533" s="130">
        <f t="shared" si="48"/>
        <v>48261</v>
      </c>
      <c r="F533" s="130">
        <f t="shared" si="48"/>
        <v>49366</v>
      </c>
    </row>
    <row r="534" spans="1:7" s="131" customFormat="1" x14ac:dyDescent="0.25">
      <c r="A534" s="128"/>
      <c r="B534" s="137" t="s">
        <v>157</v>
      </c>
      <c r="C534" s="147">
        <f t="shared" si="48"/>
        <v>70885.2</v>
      </c>
      <c r="D534" s="130">
        <f t="shared" si="48"/>
        <v>28477</v>
      </c>
      <c r="E534" s="130">
        <f t="shared" si="48"/>
        <v>28946</v>
      </c>
      <c r="F534" s="130">
        <f t="shared" si="48"/>
        <v>29438</v>
      </c>
    </row>
    <row r="535" spans="1:7" s="131" customFormat="1" x14ac:dyDescent="0.25">
      <c r="A535" s="128"/>
      <c r="B535" s="137" t="s">
        <v>76</v>
      </c>
      <c r="C535" s="130">
        <f t="shared" si="48"/>
        <v>32843</v>
      </c>
      <c r="D535" s="130">
        <f t="shared" si="48"/>
        <v>24637</v>
      </c>
      <c r="E535" s="130">
        <f t="shared" si="48"/>
        <v>24981</v>
      </c>
      <c r="F535" s="130">
        <f t="shared" si="48"/>
        <v>25348</v>
      </c>
    </row>
    <row r="536" spans="1:7" s="131" customFormat="1" x14ac:dyDescent="0.25">
      <c r="A536" s="128"/>
      <c r="B536" s="137" t="s">
        <v>158</v>
      </c>
      <c r="C536" s="130">
        <f t="shared" si="48"/>
        <v>35698</v>
      </c>
      <c r="D536" s="130">
        <f t="shared" si="48"/>
        <v>15695</v>
      </c>
      <c r="E536" s="130">
        <f t="shared" si="48"/>
        <v>15872</v>
      </c>
      <c r="F536" s="130">
        <f t="shared" si="48"/>
        <v>16056</v>
      </c>
    </row>
    <row r="537" spans="1:7" s="131" customFormat="1" x14ac:dyDescent="0.25">
      <c r="A537" s="128"/>
      <c r="B537" s="137" t="s">
        <v>159</v>
      </c>
      <c r="C537" s="130">
        <f t="shared" si="48"/>
        <v>43532</v>
      </c>
      <c r="D537" s="130">
        <f t="shared" si="48"/>
        <v>29612</v>
      </c>
      <c r="E537" s="130">
        <f t="shared" si="48"/>
        <v>30865</v>
      </c>
      <c r="F537" s="130">
        <f t="shared" si="48"/>
        <v>32196</v>
      </c>
    </row>
    <row r="538" spans="1:7" s="131" customFormat="1" x14ac:dyDescent="0.25">
      <c r="A538" s="128"/>
      <c r="B538" s="137" t="s">
        <v>160</v>
      </c>
      <c r="C538" s="147">
        <f t="shared" si="48"/>
        <v>54414.8</v>
      </c>
      <c r="D538" s="130">
        <f t="shared" si="48"/>
        <v>27886</v>
      </c>
      <c r="E538" s="130">
        <f t="shared" si="48"/>
        <v>28019</v>
      </c>
      <c r="F538" s="130">
        <f t="shared" si="48"/>
        <v>28162</v>
      </c>
    </row>
    <row r="539" spans="1:7" s="131" customFormat="1" x14ac:dyDescent="0.25">
      <c r="A539" s="128"/>
      <c r="B539" s="137" t="s">
        <v>161</v>
      </c>
      <c r="C539" s="130">
        <f t="shared" si="48"/>
        <v>48591</v>
      </c>
      <c r="D539" s="130">
        <f t="shared" si="48"/>
        <v>44892</v>
      </c>
      <c r="E539" s="130">
        <f t="shared" si="48"/>
        <v>46129</v>
      </c>
      <c r="F539" s="130">
        <f t="shared" si="48"/>
        <v>47236</v>
      </c>
    </row>
    <row r="540" spans="1:7" s="131" customFormat="1" x14ac:dyDescent="0.25">
      <c r="A540" s="128"/>
      <c r="B540" s="137" t="s">
        <v>162</v>
      </c>
      <c r="C540" s="130">
        <f t="shared" si="48"/>
        <v>45445</v>
      </c>
      <c r="D540" s="130">
        <f t="shared" si="48"/>
        <v>28357</v>
      </c>
      <c r="E540" s="130">
        <f t="shared" si="48"/>
        <v>28857</v>
      </c>
      <c r="F540" s="130">
        <f t="shared" si="48"/>
        <v>29401</v>
      </c>
    </row>
    <row r="541" spans="1:7" s="131" customFormat="1" x14ac:dyDescent="0.25">
      <c r="A541" s="128"/>
      <c r="B541" s="137" t="s">
        <v>163</v>
      </c>
      <c r="C541" s="147">
        <f t="shared" si="48"/>
        <v>35461.199999999997</v>
      </c>
      <c r="D541" s="130">
        <f t="shared" si="48"/>
        <v>10486</v>
      </c>
      <c r="E541" s="130">
        <f t="shared" si="48"/>
        <v>10506</v>
      </c>
      <c r="F541" s="130">
        <f t="shared" si="48"/>
        <v>10528</v>
      </c>
    </row>
    <row r="542" spans="1:7" s="131" customFormat="1" x14ac:dyDescent="0.25">
      <c r="A542" s="128"/>
      <c r="B542" s="137" t="s">
        <v>164</v>
      </c>
      <c r="C542" s="130">
        <f t="shared" si="48"/>
        <v>18211</v>
      </c>
      <c r="D542" s="130">
        <f t="shared" si="48"/>
        <v>10079</v>
      </c>
      <c r="E542" s="130">
        <f t="shared" si="48"/>
        <v>10092</v>
      </c>
      <c r="F542" s="130">
        <f t="shared" si="48"/>
        <v>10106</v>
      </c>
    </row>
    <row r="543" spans="1:7" s="131" customFormat="1" x14ac:dyDescent="0.25">
      <c r="A543" s="128"/>
      <c r="B543" s="137" t="s">
        <v>165</v>
      </c>
      <c r="C543" s="130">
        <f t="shared" si="48"/>
        <v>24398</v>
      </c>
      <c r="D543" s="130">
        <f t="shared" si="48"/>
        <v>12300</v>
      </c>
      <c r="E543" s="130">
        <f t="shared" si="48"/>
        <v>12316</v>
      </c>
      <c r="F543" s="130">
        <f t="shared" si="48"/>
        <v>12332</v>
      </c>
    </row>
    <row r="544" spans="1:7" s="131" customFormat="1" x14ac:dyDescent="0.25">
      <c r="A544" s="128"/>
      <c r="B544" s="137" t="s">
        <v>166</v>
      </c>
      <c r="C544" s="130">
        <f t="shared" si="48"/>
        <v>26009</v>
      </c>
      <c r="D544" s="130">
        <f t="shared" si="48"/>
        <v>11994</v>
      </c>
      <c r="E544" s="130">
        <f t="shared" si="48"/>
        <v>11981</v>
      </c>
      <c r="F544" s="130">
        <f t="shared" si="48"/>
        <v>11967</v>
      </c>
    </row>
    <row r="545" spans="1:7" s="131" customFormat="1" x14ac:dyDescent="0.25">
      <c r="A545" s="128"/>
      <c r="B545" s="137" t="s">
        <v>167</v>
      </c>
      <c r="C545" s="147">
        <f t="shared" si="48"/>
        <v>29445.5</v>
      </c>
      <c r="D545" s="130">
        <f t="shared" si="48"/>
        <v>8624</v>
      </c>
      <c r="E545" s="130">
        <f t="shared" si="48"/>
        <v>8614</v>
      </c>
      <c r="F545" s="130">
        <f t="shared" si="48"/>
        <v>8609</v>
      </c>
    </row>
    <row r="546" spans="1:7" s="16" customFormat="1" x14ac:dyDescent="0.25">
      <c r="A546" s="102"/>
      <c r="B546" s="14" t="s">
        <v>99</v>
      </c>
      <c r="C546" s="33">
        <f>SUM(C547:C564)</f>
        <v>2028491.5000000002</v>
      </c>
      <c r="D546" s="20">
        <f t="shared" ref="D546:F546" si="49">SUM(D547:D564)</f>
        <v>613224</v>
      </c>
      <c r="E546" s="20">
        <f t="shared" si="49"/>
        <v>629077</v>
      </c>
      <c r="F546" s="20">
        <f t="shared" si="49"/>
        <v>645479</v>
      </c>
      <c r="G546" s="86"/>
    </row>
    <row r="547" spans="1:7" s="19" customFormat="1" x14ac:dyDescent="0.25">
      <c r="A547" s="135"/>
      <c r="B547" s="136" t="s">
        <v>168</v>
      </c>
      <c r="C547" s="34">
        <f t="shared" ref="C547:F562" si="50">C753+C1335</f>
        <v>576003.9</v>
      </c>
      <c r="D547" s="22">
        <f t="shared" si="50"/>
        <v>73976</v>
      </c>
      <c r="E547" s="22">
        <f t="shared" si="50"/>
        <v>76155</v>
      </c>
      <c r="F547" s="22">
        <f t="shared" si="50"/>
        <v>78432</v>
      </c>
      <c r="G547" s="23"/>
    </row>
    <row r="548" spans="1:7" s="19" customFormat="1" x14ac:dyDescent="0.25">
      <c r="A548" s="135"/>
      <c r="B548" s="136" t="s">
        <v>73</v>
      </c>
      <c r="C548" s="34">
        <f t="shared" si="50"/>
        <v>213123.9</v>
      </c>
      <c r="D548" s="22">
        <f t="shared" si="50"/>
        <v>26271</v>
      </c>
      <c r="E548" s="22">
        <f t="shared" si="50"/>
        <v>26589</v>
      </c>
      <c r="F548" s="22">
        <f t="shared" si="50"/>
        <v>26897</v>
      </c>
      <c r="G548" s="23"/>
    </row>
    <row r="549" spans="1:7" s="19" customFormat="1" x14ac:dyDescent="0.25">
      <c r="A549" s="135"/>
      <c r="B549" s="136" t="s">
        <v>74</v>
      </c>
      <c r="C549" s="22">
        <f t="shared" si="50"/>
        <v>173881</v>
      </c>
      <c r="D549" s="22">
        <f t="shared" si="50"/>
        <v>17013</v>
      </c>
      <c r="E549" s="22">
        <f t="shared" si="50"/>
        <v>17229</v>
      </c>
      <c r="F549" s="22">
        <f t="shared" si="50"/>
        <v>17457</v>
      </c>
      <c r="G549" s="23"/>
    </row>
    <row r="550" spans="1:7" s="19" customFormat="1" x14ac:dyDescent="0.25">
      <c r="A550" s="135"/>
      <c r="B550" s="136" t="s">
        <v>169</v>
      </c>
      <c r="C550" s="34">
        <f t="shared" si="50"/>
        <v>39872.5</v>
      </c>
      <c r="D550" s="22">
        <f t="shared" si="50"/>
        <v>13510</v>
      </c>
      <c r="E550" s="22">
        <f t="shared" si="50"/>
        <v>13731</v>
      </c>
      <c r="F550" s="22">
        <f t="shared" si="50"/>
        <v>13965</v>
      </c>
      <c r="G550" s="23"/>
    </row>
    <row r="551" spans="1:7" s="19" customFormat="1" x14ac:dyDescent="0.25">
      <c r="A551" s="135"/>
      <c r="B551" s="136" t="s">
        <v>170</v>
      </c>
      <c r="C551" s="34">
        <f t="shared" si="50"/>
        <v>39299.4</v>
      </c>
      <c r="D551" s="22">
        <f t="shared" si="50"/>
        <v>52121</v>
      </c>
      <c r="E551" s="22">
        <f t="shared" si="50"/>
        <v>53896</v>
      </c>
      <c r="F551" s="22">
        <f t="shared" si="50"/>
        <v>55759</v>
      </c>
      <c r="G551" s="23"/>
    </row>
    <row r="552" spans="1:7" s="19" customFormat="1" x14ac:dyDescent="0.25">
      <c r="A552" s="135"/>
      <c r="B552" s="136" t="s">
        <v>171</v>
      </c>
      <c r="C552" s="34">
        <f t="shared" si="50"/>
        <v>38997.699999999997</v>
      </c>
      <c r="D552" s="22">
        <f t="shared" si="50"/>
        <v>74288</v>
      </c>
      <c r="E552" s="22">
        <f t="shared" si="50"/>
        <v>77411</v>
      </c>
      <c r="F552" s="22">
        <f t="shared" si="50"/>
        <v>80691</v>
      </c>
      <c r="G552" s="23"/>
    </row>
    <row r="553" spans="1:7" s="19" customFormat="1" x14ac:dyDescent="0.25">
      <c r="A553" s="135"/>
      <c r="B553" s="136" t="s">
        <v>172</v>
      </c>
      <c r="C553" s="34">
        <f t="shared" si="50"/>
        <v>54850.2</v>
      </c>
      <c r="D553" s="22">
        <f t="shared" si="50"/>
        <v>24453</v>
      </c>
      <c r="E553" s="22">
        <f t="shared" si="50"/>
        <v>25112</v>
      </c>
      <c r="F553" s="22">
        <f t="shared" si="50"/>
        <v>25803</v>
      </c>
      <c r="G553" s="23"/>
    </row>
    <row r="554" spans="1:7" s="19" customFormat="1" x14ac:dyDescent="0.25">
      <c r="A554" s="135"/>
      <c r="B554" s="136" t="s">
        <v>173</v>
      </c>
      <c r="C554" s="34">
        <f t="shared" si="50"/>
        <v>34709.699999999997</v>
      </c>
      <c r="D554" s="22">
        <f t="shared" si="50"/>
        <v>23974</v>
      </c>
      <c r="E554" s="22">
        <f t="shared" si="50"/>
        <v>24222</v>
      </c>
      <c r="F554" s="22">
        <f t="shared" si="50"/>
        <v>24456</v>
      </c>
      <c r="G554" s="23"/>
    </row>
    <row r="555" spans="1:7" s="19" customFormat="1" x14ac:dyDescent="0.25">
      <c r="A555" s="135"/>
      <c r="B555" s="136" t="s">
        <v>174</v>
      </c>
      <c r="C555" s="34">
        <f t="shared" si="50"/>
        <v>27089.200000000001</v>
      </c>
      <c r="D555" s="22">
        <f t="shared" si="50"/>
        <v>16786</v>
      </c>
      <c r="E555" s="22">
        <f t="shared" si="50"/>
        <v>16971</v>
      </c>
      <c r="F555" s="22">
        <f t="shared" si="50"/>
        <v>17164</v>
      </c>
      <c r="G555" s="23"/>
    </row>
    <row r="556" spans="1:7" s="19" customFormat="1" x14ac:dyDescent="0.25">
      <c r="A556" s="135"/>
      <c r="B556" s="136" t="s">
        <v>175</v>
      </c>
      <c r="C556" s="22">
        <f t="shared" si="50"/>
        <v>234799</v>
      </c>
      <c r="D556" s="22">
        <f t="shared" si="50"/>
        <v>37545</v>
      </c>
      <c r="E556" s="22">
        <f t="shared" si="50"/>
        <v>38035</v>
      </c>
      <c r="F556" s="22">
        <f t="shared" si="50"/>
        <v>38500</v>
      </c>
      <c r="G556" s="23"/>
    </row>
    <row r="557" spans="1:7" s="19" customFormat="1" x14ac:dyDescent="0.25">
      <c r="A557" s="135"/>
      <c r="B557" s="136" t="s">
        <v>176</v>
      </c>
      <c r="C557" s="34">
        <f t="shared" si="50"/>
        <v>34935.1</v>
      </c>
      <c r="D557" s="22">
        <f t="shared" si="50"/>
        <v>19842</v>
      </c>
      <c r="E557" s="22">
        <f t="shared" si="50"/>
        <v>20039</v>
      </c>
      <c r="F557" s="22">
        <f t="shared" si="50"/>
        <v>20243</v>
      </c>
      <c r="G557" s="23"/>
    </row>
    <row r="558" spans="1:7" s="19" customFormat="1" x14ac:dyDescent="0.25">
      <c r="A558" s="135"/>
      <c r="B558" s="136" t="s">
        <v>177</v>
      </c>
      <c r="C558" s="34">
        <f t="shared" si="50"/>
        <v>144336.1</v>
      </c>
      <c r="D558" s="22">
        <f t="shared" si="50"/>
        <v>23491</v>
      </c>
      <c r="E558" s="22">
        <f t="shared" si="50"/>
        <v>23717</v>
      </c>
      <c r="F558" s="22">
        <f t="shared" si="50"/>
        <v>23933</v>
      </c>
      <c r="G558" s="23"/>
    </row>
    <row r="559" spans="1:7" s="19" customFormat="1" x14ac:dyDescent="0.25">
      <c r="A559" s="135"/>
      <c r="B559" s="136" t="s">
        <v>178</v>
      </c>
      <c r="C559" s="34">
        <f t="shared" si="50"/>
        <v>144132.29999999999</v>
      </c>
      <c r="D559" s="22">
        <f t="shared" si="50"/>
        <v>15529</v>
      </c>
      <c r="E559" s="22">
        <f t="shared" si="50"/>
        <v>15628</v>
      </c>
      <c r="F559" s="22">
        <f t="shared" si="50"/>
        <v>15732</v>
      </c>
      <c r="G559" s="23"/>
    </row>
    <row r="560" spans="1:7" s="19" customFormat="1" x14ac:dyDescent="0.25">
      <c r="A560" s="135"/>
      <c r="B560" s="136" t="s">
        <v>179</v>
      </c>
      <c r="C560" s="34">
        <f t="shared" si="50"/>
        <v>131719.5</v>
      </c>
      <c r="D560" s="22">
        <f t="shared" si="50"/>
        <v>13211</v>
      </c>
      <c r="E560" s="22">
        <f t="shared" si="50"/>
        <v>13329</v>
      </c>
      <c r="F560" s="22">
        <f t="shared" si="50"/>
        <v>13455</v>
      </c>
      <c r="G560" s="23"/>
    </row>
    <row r="561" spans="1:7" s="19" customFormat="1" x14ac:dyDescent="0.25">
      <c r="A561" s="135"/>
      <c r="B561" s="136" t="s">
        <v>180</v>
      </c>
      <c r="C561" s="34">
        <f t="shared" si="50"/>
        <v>33717.9</v>
      </c>
      <c r="D561" s="22">
        <f t="shared" si="50"/>
        <v>22636</v>
      </c>
      <c r="E561" s="22">
        <f t="shared" si="50"/>
        <v>22903</v>
      </c>
      <c r="F561" s="22">
        <f t="shared" si="50"/>
        <v>23157</v>
      </c>
      <c r="G561" s="23"/>
    </row>
    <row r="562" spans="1:7" s="19" customFormat="1" x14ac:dyDescent="0.25">
      <c r="A562" s="135"/>
      <c r="B562" s="136" t="s">
        <v>181</v>
      </c>
      <c r="C562" s="34">
        <f t="shared" si="50"/>
        <v>36558.300000000003</v>
      </c>
      <c r="D562" s="22">
        <f t="shared" si="50"/>
        <v>19130</v>
      </c>
      <c r="E562" s="22">
        <f t="shared" si="50"/>
        <v>19307</v>
      </c>
      <c r="F562" s="22">
        <f t="shared" si="50"/>
        <v>19476</v>
      </c>
      <c r="G562" s="23"/>
    </row>
    <row r="563" spans="1:7" s="19" customFormat="1" x14ac:dyDescent="0.25">
      <c r="A563" s="135"/>
      <c r="B563" s="136" t="s">
        <v>182</v>
      </c>
      <c r="C563" s="34">
        <f t="shared" ref="C563:F564" si="51">C769+C1351</f>
        <v>35892.300000000003</v>
      </c>
      <c r="D563" s="22">
        <f t="shared" si="51"/>
        <v>116369</v>
      </c>
      <c r="E563" s="22">
        <f t="shared" si="51"/>
        <v>121455</v>
      </c>
      <c r="F563" s="22">
        <f t="shared" si="51"/>
        <v>126780</v>
      </c>
      <c r="G563" s="23"/>
    </row>
    <row r="564" spans="1:7" s="19" customFormat="1" x14ac:dyDescent="0.25">
      <c r="A564" s="135"/>
      <c r="B564" s="136" t="s">
        <v>183</v>
      </c>
      <c r="C564" s="34">
        <f t="shared" si="51"/>
        <v>34573.5</v>
      </c>
      <c r="D564" s="22">
        <f t="shared" si="51"/>
        <v>23079</v>
      </c>
      <c r="E564" s="22">
        <f t="shared" si="51"/>
        <v>23348</v>
      </c>
      <c r="F564" s="22">
        <f t="shared" si="51"/>
        <v>23579</v>
      </c>
      <c r="G564" s="23"/>
    </row>
    <row r="565" spans="1:7" s="16" customFormat="1" x14ac:dyDescent="0.25">
      <c r="A565" s="102"/>
      <c r="B565" s="14" t="s">
        <v>75</v>
      </c>
      <c r="C565" s="33">
        <f>SUM(C566:C584)</f>
        <v>1006385.8999999999</v>
      </c>
      <c r="D565" s="20">
        <f t="shared" ref="D565:F565" si="52">SUM(D566:D584)</f>
        <v>502818</v>
      </c>
      <c r="E565" s="20">
        <f t="shared" si="52"/>
        <v>512782</v>
      </c>
      <c r="F565" s="20">
        <f t="shared" si="52"/>
        <v>523146</v>
      </c>
      <c r="G565" s="86"/>
    </row>
    <row r="566" spans="1:7" s="19" customFormat="1" x14ac:dyDescent="0.25">
      <c r="A566" s="135"/>
      <c r="B566" s="136" t="s">
        <v>184</v>
      </c>
      <c r="C566" s="34">
        <f t="shared" ref="C566:F581" si="53">C772+C1354</f>
        <v>194070.1</v>
      </c>
      <c r="D566" s="22">
        <f t="shared" si="53"/>
        <v>51055</v>
      </c>
      <c r="E566" s="22">
        <f t="shared" si="53"/>
        <v>53415</v>
      </c>
      <c r="F566" s="22">
        <f t="shared" si="53"/>
        <v>55793</v>
      </c>
      <c r="G566" s="23"/>
    </row>
    <row r="567" spans="1:7" s="19" customFormat="1" x14ac:dyDescent="0.25">
      <c r="A567" s="135"/>
      <c r="B567" s="136" t="s">
        <v>76</v>
      </c>
      <c r="C567" s="34">
        <f t="shared" si="53"/>
        <v>25227.3</v>
      </c>
      <c r="D567" s="22">
        <f t="shared" si="53"/>
        <v>29161</v>
      </c>
      <c r="E567" s="22">
        <f t="shared" si="53"/>
        <v>29954</v>
      </c>
      <c r="F567" s="22">
        <f t="shared" si="53"/>
        <v>30785</v>
      </c>
      <c r="G567" s="23"/>
    </row>
    <row r="568" spans="1:7" s="19" customFormat="1" x14ac:dyDescent="0.25">
      <c r="A568" s="135"/>
      <c r="B568" s="136" t="s">
        <v>78</v>
      </c>
      <c r="C568" s="34">
        <f t="shared" si="53"/>
        <v>70102.600000000006</v>
      </c>
      <c r="D568" s="22">
        <f t="shared" si="53"/>
        <v>31840</v>
      </c>
      <c r="E568" s="22">
        <f t="shared" si="53"/>
        <v>32152</v>
      </c>
      <c r="F568" s="22">
        <f t="shared" si="53"/>
        <v>32463</v>
      </c>
      <c r="G568" s="23"/>
    </row>
    <row r="569" spans="1:7" s="19" customFormat="1" x14ac:dyDescent="0.25">
      <c r="A569" s="135"/>
      <c r="B569" s="136" t="s">
        <v>80</v>
      </c>
      <c r="C569" s="34">
        <f t="shared" si="53"/>
        <v>90893.9</v>
      </c>
      <c r="D569" s="22">
        <f t="shared" si="53"/>
        <v>19554</v>
      </c>
      <c r="E569" s="22">
        <f t="shared" si="53"/>
        <v>19741</v>
      </c>
      <c r="F569" s="22">
        <f t="shared" si="53"/>
        <v>19934</v>
      </c>
      <c r="G569" s="23"/>
    </row>
    <row r="570" spans="1:7" s="19" customFormat="1" x14ac:dyDescent="0.25">
      <c r="A570" s="135"/>
      <c r="B570" s="136" t="s">
        <v>81</v>
      </c>
      <c r="C570" s="34">
        <f t="shared" si="53"/>
        <v>88870.6</v>
      </c>
      <c r="D570" s="22">
        <f t="shared" si="53"/>
        <v>17389</v>
      </c>
      <c r="E570" s="22">
        <f t="shared" si="53"/>
        <v>17642</v>
      </c>
      <c r="F570" s="22">
        <f t="shared" si="53"/>
        <v>17907</v>
      </c>
      <c r="G570" s="23"/>
    </row>
    <row r="571" spans="1:7" s="19" customFormat="1" x14ac:dyDescent="0.25">
      <c r="A571" s="135"/>
      <c r="B571" s="136" t="s">
        <v>82</v>
      </c>
      <c r="C571" s="34">
        <f t="shared" si="53"/>
        <v>66874.399999999994</v>
      </c>
      <c r="D571" s="22">
        <f t="shared" si="53"/>
        <v>29386</v>
      </c>
      <c r="E571" s="22">
        <f t="shared" si="53"/>
        <v>29688</v>
      </c>
      <c r="F571" s="22">
        <f t="shared" si="53"/>
        <v>29992</v>
      </c>
      <c r="G571" s="23"/>
    </row>
    <row r="572" spans="1:7" s="19" customFormat="1" x14ac:dyDescent="0.25">
      <c r="A572" s="135"/>
      <c r="B572" s="136" t="s">
        <v>83</v>
      </c>
      <c r="C572" s="34">
        <f t="shared" si="53"/>
        <v>38632.9</v>
      </c>
      <c r="D572" s="22">
        <f t="shared" si="53"/>
        <v>27503</v>
      </c>
      <c r="E572" s="22">
        <f t="shared" si="53"/>
        <v>27878</v>
      </c>
      <c r="F572" s="22">
        <f t="shared" si="53"/>
        <v>28262</v>
      </c>
      <c r="G572" s="23"/>
    </row>
    <row r="573" spans="1:7" s="19" customFormat="1" x14ac:dyDescent="0.25">
      <c r="A573" s="135"/>
      <c r="B573" s="136" t="s">
        <v>84</v>
      </c>
      <c r="C573" s="34">
        <f t="shared" si="53"/>
        <v>38430.6</v>
      </c>
      <c r="D573" s="22">
        <f t="shared" si="53"/>
        <v>28184</v>
      </c>
      <c r="E573" s="22">
        <f t="shared" si="53"/>
        <v>28464</v>
      </c>
      <c r="F573" s="22">
        <f t="shared" si="53"/>
        <v>28742</v>
      </c>
      <c r="G573" s="23"/>
    </row>
    <row r="574" spans="1:7" s="19" customFormat="1" x14ac:dyDescent="0.25">
      <c r="A574" s="135"/>
      <c r="B574" s="136" t="s">
        <v>185</v>
      </c>
      <c r="C574" s="34">
        <f t="shared" si="53"/>
        <v>25387.1</v>
      </c>
      <c r="D574" s="22">
        <f t="shared" si="53"/>
        <v>25846</v>
      </c>
      <c r="E574" s="22">
        <f t="shared" si="53"/>
        <v>26513</v>
      </c>
      <c r="F574" s="22">
        <f t="shared" si="53"/>
        <v>27208</v>
      </c>
      <c r="G574" s="23"/>
    </row>
    <row r="575" spans="1:7" s="19" customFormat="1" x14ac:dyDescent="0.25">
      <c r="A575" s="135"/>
      <c r="B575" s="136" t="s">
        <v>186</v>
      </c>
      <c r="C575" s="34">
        <f t="shared" si="53"/>
        <v>25805.5</v>
      </c>
      <c r="D575" s="22">
        <f t="shared" si="53"/>
        <v>23344</v>
      </c>
      <c r="E575" s="22">
        <f t="shared" si="53"/>
        <v>23207</v>
      </c>
      <c r="F575" s="22">
        <f t="shared" si="53"/>
        <v>23163</v>
      </c>
      <c r="G575" s="23"/>
    </row>
    <row r="576" spans="1:7" s="19" customFormat="1" x14ac:dyDescent="0.25">
      <c r="A576" s="135"/>
      <c r="B576" s="136" t="s">
        <v>187</v>
      </c>
      <c r="C576" s="34">
        <f t="shared" si="53"/>
        <v>42355.7</v>
      </c>
      <c r="D576" s="22">
        <f t="shared" si="53"/>
        <v>20149</v>
      </c>
      <c r="E576" s="22">
        <f t="shared" si="53"/>
        <v>20536</v>
      </c>
      <c r="F576" s="22">
        <f t="shared" si="53"/>
        <v>20941</v>
      </c>
      <c r="G576" s="23"/>
    </row>
    <row r="577" spans="1:7" s="19" customFormat="1" x14ac:dyDescent="0.25">
      <c r="A577" s="135"/>
      <c r="B577" s="136" t="s">
        <v>188</v>
      </c>
      <c r="C577" s="34">
        <f t="shared" si="53"/>
        <v>44640.3</v>
      </c>
      <c r="D577" s="22">
        <f t="shared" si="53"/>
        <v>43383</v>
      </c>
      <c r="E577" s="22">
        <f t="shared" si="53"/>
        <v>44674</v>
      </c>
      <c r="F577" s="22">
        <f t="shared" si="53"/>
        <v>46022</v>
      </c>
      <c r="G577" s="23"/>
    </row>
    <row r="578" spans="1:7" s="19" customFormat="1" x14ac:dyDescent="0.25">
      <c r="A578" s="135"/>
      <c r="B578" s="136" t="s">
        <v>189</v>
      </c>
      <c r="C578" s="34">
        <f t="shared" si="53"/>
        <v>24068.9</v>
      </c>
      <c r="D578" s="22">
        <f t="shared" si="53"/>
        <v>18344</v>
      </c>
      <c r="E578" s="22">
        <f t="shared" si="53"/>
        <v>18560</v>
      </c>
      <c r="F578" s="22">
        <f t="shared" si="53"/>
        <v>18781</v>
      </c>
      <c r="G578" s="23"/>
    </row>
    <row r="579" spans="1:7" s="19" customFormat="1" x14ac:dyDescent="0.25">
      <c r="A579" s="135"/>
      <c r="B579" s="136" t="s">
        <v>190</v>
      </c>
      <c r="C579" s="34">
        <f t="shared" si="53"/>
        <v>51326.2</v>
      </c>
      <c r="D579" s="22">
        <f t="shared" si="53"/>
        <v>54384</v>
      </c>
      <c r="E579" s="22">
        <f t="shared" si="53"/>
        <v>56050</v>
      </c>
      <c r="F579" s="22">
        <f t="shared" si="53"/>
        <v>57791</v>
      </c>
      <c r="G579" s="23"/>
    </row>
    <row r="580" spans="1:7" s="19" customFormat="1" x14ac:dyDescent="0.25">
      <c r="A580" s="135"/>
      <c r="B580" s="136" t="s">
        <v>191</v>
      </c>
      <c r="C580" s="34">
        <f t="shared" si="53"/>
        <v>57799.9</v>
      </c>
      <c r="D580" s="22">
        <f t="shared" si="53"/>
        <v>17328</v>
      </c>
      <c r="E580" s="22">
        <f t="shared" si="53"/>
        <v>17476</v>
      </c>
      <c r="F580" s="22">
        <f t="shared" si="53"/>
        <v>17629</v>
      </c>
      <c r="G580" s="23"/>
    </row>
    <row r="581" spans="1:7" s="19" customFormat="1" x14ac:dyDescent="0.25">
      <c r="A581" s="135"/>
      <c r="B581" s="136" t="s">
        <v>192</v>
      </c>
      <c r="C581" s="34">
        <f t="shared" si="53"/>
        <v>37730.199999999997</v>
      </c>
      <c r="D581" s="22">
        <f t="shared" si="53"/>
        <v>13996</v>
      </c>
      <c r="E581" s="22">
        <f t="shared" si="53"/>
        <v>14141</v>
      </c>
      <c r="F581" s="22">
        <f t="shared" si="53"/>
        <v>14289</v>
      </c>
      <c r="G581" s="23"/>
    </row>
    <row r="582" spans="1:7" s="19" customFormat="1" x14ac:dyDescent="0.25">
      <c r="A582" s="135"/>
      <c r="B582" s="136" t="s">
        <v>193</v>
      </c>
      <c r="C582" s="22">
        <f t="shared" ref="C582:F584" si="54">C788+C1370</f>
        <v>23195</v>
      </c>
      <c r="D582" s="22">
        <f t="shared" si="54"/>
        <v>11021</v>
      </c>
      <c r="E582" s="22">
        <f t="shared" si="54"/>
        <v>11131</v>
      </c>
      <c r="F582" s="22">
        <f t="shared" si="54"/>
        <v>11245</v>
      </c>
      <c r="G582" s="23"/>
    </row>
    <row r="583" spans="1:7" s="19" customFormat="1" x14ac:dyDescent="0.25">
      <c r="A583" s="135"/>
      <c r="B583" s="136" t="s">
        <v>194</v>
      </c>
      <c r="C583" s="34">
        <f t="shared" si="54"/>
        <v>18999.7</v>
      </c>
      <c r="D583" s="22">
        <f t="shared" si="54"/>
        <v>18391</v>
      </c>
      <c r="E583" s="22">
        <f t="shared" si="54"/>
        <v>18764</v>
      </c>
      <c r="F583" s="22">
        <f t="shared" si="54"/>
        <v>19152</v>
      </c>
      <c r="G583" s="23"/>
    </row>
    <row r="584" spans="1:7" s="19" customFormat="1" x14ac:dyDescent="0.25">
      <c r="A584" s="135"/>
      <c r="B584" s="136" t="s">
        <v>195</v>
      </c>
      <c r="C584" s="22">
        <f t="shared" si="54"/>
        <v>41975</v>
      </c>
      <c r="D584" s="22">
        <f t="shared" si="54"/>
        <v>22560</v>
      </c>
      <c r="E584" s="22">
        <f t="shared" si="54"/>
        <v>22796</v>
      </c>
      <c r="F584" s="22">
        <f t="shared" si="54"/>
        <v>23047</v>
      </c>
      <c r="G584" s="23"/>
    </row>
    <row r="585" spans="1:7" s="16" customFormat="1" x14ac:dyDescent="0.25">
      <c r="A585" s="102"/>
      <c r="B585" s="14" t="s">
        <v>101</v>
      </c>
      <c r="C585" s="33">
        <f>SUM(C586:C597)</f>
        <v>799205.8</v>
      </c>
      <c r="D585" s="20">
        <f t="shared" ref="D585:F585" si="55">SUM(D586:D597)</f>
        <v>265042</v>
      </c>
      <c r="E585" s="20">
        <f t="shared" si="55"/>
        <v>268314</v>
      </c>
      <c r="F585" s="20">
        <f t="shared" si="55"/>
        <v>271823</v>
      </c>
      <c r="G585" s="86"/>
    </row>
    <row r="586" spans="1:7" s="16" customFormat="1" x14ac:dyDescent="0.25">
      <c r="A586" s="102"/>
      <c r="B586" s="138" t="s">
        <v>196</v>
      </c>
      <c r="C586" s="34">
        <f t="shared" ref="C586:F597" si="56">C792+C1374</f>
        <v>407516.2</v>
      </c>
      <c r="D586" s="22">
        <f t="shared" si="56"/>
        <v>35292</v>
      </c>
      <c r="E586" s="22">
        <f t="shared" si="56"/>
        <v>35816</v>
      </c>
      <c r="F586" s="22">
        <f t="shared" si="56"/>
        <v>36366</v>
      </c>
      <c r="G586" s="139"/>
    </row>
    <row r="587" spans="1:7" s="19" customFormat="1" x14ac:dyDescent="0.25">
      <c r="A587" s="135"/>
      <c r="B587" s="138" t="s">
        <v>58</v>
      </c>
      <c r="C587" s="34">
        <f t="shared" si="56"/>
        <v>61418.3</v>
      </c>
      <c r="D587" s="22">
        <f t="shared" si="56"/>
        <v>29063</v>
      </c>
      <c r="E587" s="22">
        <f t="shared" si="56"/>
        <v>29408</v>
      </c>
      <c r="F587" s="22">
        <f t="shared" si="56"/>
        <v>29784</v>
      </c>
      <c r="G587" s="23"/>
    </row>
    <row r="588" spans="1:7" s="19" customFormat="1" x14ac:dyDescent="0.25">
      <c r="A588" s="135"/>
      <c r="B588" s="138" t="s">
        <v>197</v>
      </c>
      <c r="C588" s="34">
        <f t="shared" si="56"/>
        <v>32586.3</v>
      </c>
      <c r="D588" s="22">
        <f t="shared" si="56"/>
        <v>24664</v>
      </c>
      <c r="E588" s="22">
        <f t="shared" si="56"/>
        <v>24961</v>
      </c>
      <c r="F588" s="22">
        <f t="shared" si="56"/>
        <v>25287</v>
      </c>
      <c r="G588" s="23"/>
    </row>
    <row r="589" spans="1:7" s="19" customFormat="1" x14ac:dyDescent="0.25">
      <c r="A589" s="135"/>
      <c r="B589" s="138" t="s">
        <v>198</v>
      </c>
      <c r="C589" s="34">
        <f t="shared" si="56"/>
        <v>24008.5</v>
      </c>
      <c r="D589" s="22">
        <f t="shared" si="56"/>
        <v>15372</v>
      </c>
      <c r="E589" s="22">
        <f t="shared" si="56"/>
        <v>15476</v>
      </c>
      <c r="F589" s="22">
        <f t="shared" si="56"/>
        <v>15591</v>
      </c>
      <c r="G589" s="23"/>
    </row>
    <row r="590" spans="1:7" s="19" customFormat="1" x14ac:dyDescent="0.25">
      <c r="A590" s="135"/>
      <c r="B590" s="138" t="s">
        <v>199</v>
      </c>
      <c r="C590" s="34">
        <f t="shared" si="56"/>
        <v>32269.8</v>
      </c>
      <c r="D590" s="22">
        <f t="shared" si="56"/>
        <v>21254</v>
      </c>
      <c r="E590" s="22">
        <f t="shared" si="56"/>
        <v>21370</v>
      </c>
      <c r="F590" s="22">
        <f t="shared" si="56"/>
        <v>21502</v>
      </c>
      <c r="G590" s="23"/>
    </row>
    <row r="591" spans="1:7" s="19" customFormat="1" x14ac:dyDescent="0.25">
      <c r="A591" s="135"/>
      <c r="B591" s="138" t="s">
        <v>200</v>
      </c>
      <c r="C591" s="34">
        <f t="shared" si="56"/>
        <v>67719.5</v>
      </c>
      <c r="D591" s="22">
        <f t="shared" si="56"/>
        <v>33071</v>
      </c>
      <c r="E591" s="22">
        <f t="shared" si="56"/>
        <v>33980</v>
      </c>
      <c r="F591" s="22">
        <f t="shared" si="56"/>
        <v>34936</v>
      </c>
      <c r="G591" s="23"/>
    </row>
    <row r="592" spans="1:7" s="19" customFormat="1" x14ac:dyDescent="0.25">
      <c r="A592" s="135"/>
      <c r="B592" s="138" t="s">
        <v>201</v>
      </c>
      <c r="C592" s="22">
        <f t="shared" si="56"/>
        <v>36683</v>
      </c>
      <c r="D592" s="22">
        <f t="shared" si="56"/>
        <v>18563</v>
      </c>
      <c r="E592" s="22">
        <f t="shared" si="56"/>
        <v>18664</v>
      </c>
      <c r="F592" s="22">
        <f t="shared" si="56"/>
        <v>18778</v>
      </c>
      <c r="G592" s="23"/>
    </row>
    <row r="593" spans="1:7" s="19" customFormat="1" x14ac:dyDescent="0.25">
      <c r="A593" s="135"/>
      <c r="B593" s="138" t="s">
        <v>202</v>
      </c>
      <c r="C593" s="22">
        <f t="shared" si="56"/>
        <v>26879</v>
      </c>
      <c r="D593" s="22">
        <f t="shared" si="56"/>
        <v>14431</v>
      </c>
      <c r="E593" s="22">
        <f t="shared" si="56"/>
        <v>14459</v>
      </c>
      <c r="F593" s="22">
        <f t="shared" si="56"/>
        <v>14489</v>
      </c>
      <c r="G593" s="23"/>
    </row>
    <row r="594" spans="1:7" s="19" customFormat="1" x14ac:dyDescent="0.25">
      <c r="A594" s="135"/>
      <c r="B594" s="138" t="s">
        <v>203</v>
      </c>
      <c r="C594" s="34">
        <f t="shared" si="56"/>
        <v>21230.6</v>
      </c>
      <c r="D594" s="22">
        <f t="shared" si="56"/>
        <v>10701</v>
      </c>
      <c r="E594" s="22">
        <f t="shared" si="56"/>
        <v>10678</v>
      </c>
      <c r="F594" s="22">
        <f t="shared" si="56"/>
        <v>10655</v>
      </c>
      <c r="G594" s="23"/>
    </row>
    <row r="595" spans="1:7" s="19" customFormat="1" x14ac:dyDescent="0.25">
      <c r="A595" s="135"/>
      <c r="B595" s="138" t="s">
        <v>204</v>
      </c>
      <c r="C595" s="22">
        <f t="shared" si="56"/>
        <v>36098</v>
      </c>
      <c r="D595" s="22">
        <f t="shared" si="56"/>
        <v>18850</v>
      </c>
      <c r="E595" s="22">
        <f t="shared" si="56"/>
        <v>18889</v>
      </c>
      <c r="F595" s="22">
        <f t="shared" si="56"/>
        <v>18939</v>
      </c>
      <c r="G595" s="23"/>
    </row>
    <row r="596" spans="1:7" s="19" customFormat="1" x14ac:dyDescent="0.25">
      <c r="A596" s="135"/>
      <c r="B596" s="138" t="s">
        <v>205</v>
      </c>
      <c r="C596" s="34">
        <f t="shared" si="56"/>
        <v>24145.599999999999</v>
      </c>
      <c r="D596" s="22">
        <f t="shared" si="56"/>
        <v>26807</v>
      </c>
      <c r="E596" s="22">
        <f t="shared" si="56"/>
        <v>27517</v>
      </c>
      <c r="F596" s="22">
        <f t="shared" si="56"/>
        <v>28262</v>
      </c>
      <c r="G596" s="23"/>
    </row>
    <row r="597" spans="1:7" s="19" customFormat="1" x14ac:dyDescent="0.25">
      <c r="A597" s="135"/>
      <c r="B597" s="138" t="s">
        <v>206</v>
      </c>
      <c r="C597" s="22">
        <f t="shared" si="56"/>
        <v>28651</v>
      </c>
      <c r="D597" s="22">
        <f t="shared" si="56"/>
        <v>16974</v>
      </c>
      <c r="E597" s="22">
        <f t="shared" si="56"/>
        <v>17096</v>
      </c>
      <c r="F597" s="22">
        <f t="shared" si="56"/>
        <v>17234</v>
      </c>
      <c r="G597" s="23"/>
    </row>
    <row r="598" spans="1:7" s="16" customFormat="1" x14ac:dyDescent="0.25">
      <c r="A598" s="102"/>
      <c r="B598" s="14" t="s">
        <v>103</v>
      </c>
      <c r="C598" s="33">
        <f>SUM(C599:C615)</f>
        <v>2154739.6</v>
      </c>
      <c r="D598" s="20">
        <f t="shared" ref="D598:F598" si="57">SUM(D599:D615)</f>
        <v>352745</v>
      </c>
      <c r="E598" s="20">
        <f t="shared" si="57"/>
        <v>359125</v>
      </c>
      <c r="F598" s="20">
        <f t="shared" si="57"/>
        <v>365821</v>
      </c>
      <c r="G598" s="86"/>
    </row>
    <row r="599" spans="1:7" s="141" customFormat="1" x14ac:dyDescent="0.25">
      <c r="A599" s="140"/>
      <c r="B599" s="138" t="s">
        <v>43</v>
      </c>
      <c r="C599" s="34">
        <f t="shared" ref="C599:F614" si="58">C805+C1387</f>
        <v>38857.599999999999</v>
      </c>
      <c r="D599" s="22">
        <f t="shared" si="58"/>
        <v>13030</v>
      </c>
      <c r="E599" s="22">
        <f t="shared" si="58"/>
        <v>13208</v>
      </c>
      <c r="F599" s="22">
        <f t="shared" si="58"/>
        <v>13394</v>
      </c>
      <c r="G599" s="23"/>
    </row>
    <row r="600" spans="1:7" s="141" customFormat="1" x14ac:dyDescent="0.25">
      <c r="A600" s="140"/>
      <c r="B600" s="138" t="s">
        <v>112</v>
      </c>
      <c r="C600" s="34">
        <f t="shared" si="58"/>
        <v>162915.6</v>
      </c>
      <c r="D600" s="22">
        <f t="shared" si="58"/>
        <v>16864</v>
      </c>
      <c r="E600" s="22">
        <f t="shared" si="58"/>
        <v>17075</v>
      </c>
      <c r="F600" s="22">
        <f t="shared" si="58"/>
        <v>17296</v>
      </c>
      <c r="G600" s="23"/>
    </row>
    <row r="601" spans="1:7" s="141" customFormat="1" x14ac:dyDescent="0.25">
      <c r="A601" s="140"/>
      <c r="B601" s="138" t="s">
        <v>41</v>
      </c>
      <c r="C601" s="34">
        <f t="shared" si="58"/>
        <v>354514.4</v>
      </c>
      <c r="D601" s="22">
        <f t="shared" si="58"/>
        <v>58039</v>
      </c>
      <c r="E601" s="22">
        <f t="shared" si="58"/>
        <v>60651</v>
      </c>
      <c r="F601" s="22">
        <f t="shared" si="58"/>
        <v>63380</v>
      </c>
      <c r="G601" s="23"/>
    </row>
    <row r="602" spans="1:7" s="141" customFormat="1" x14ac:dyDescent="0.25">
      <c r="A602" s="140"/>
      <c r="B602" s="138" t="s">
        <v>42</v>
      </c>
      <c r="C602" s="34">
        <f t="shared" si="58"/>
        <v>316543.59999999998</v>
      </c>
      <c r="D602" s="22">
        <f t="shared" si="58"/>
        <v>35141</v>
      </c>
      <c r="E602" s="22">
        <f t="shared" si="58"/>
        <v>35573</v>
      </c>
      <c r="F602" s="22">
        <f t="shared" si="58"/>
        <v>36025</v>
      </c>
      <c r="G602" s="23"/>
    </row>
    <row r="603" spans="1:7" s="141" customFormat="1" x14ac:dyDescent="0.25">
      <c r="A603" s="140"/>
      <c r="B603" s="138" t="s">
        <v>39</v>
      </c>
      <c r="C603" s="22">
        <f t="shared" si="58"/>
        <v>216999</v>
      </c>
      <c r="D603" s="22">
        <f t="shared" si="58"/>
        <v>35339</v>
      </c>
      <c r="E603" s="22">
        <f t="shared" si="58"/>
        <v>36030</v>
      </c>
      <c r="F603" s="22">
        <f t="shared" si="58"/>
        <v>36755</v>
      </c>
      <c r="G603" s="23"/>
    </row>
    <row r="604" spans="1:7" s="141" customFormat="1" x14ac:dyDescent="0.25">
      <c r="A604" s="140"/>
      <c r="B604" s="138" t="s">
        <v>45</v>
      </c>
      <c r="C604" s="34">
        <f t="shared" si="58"/>
        <v>71480.899999999994</v>
      </c>
      <c r="D604" s="22">
        <f t="shared" si="58"/>
        <v>16706</v>
      </c>
      <c r="E604" s="22">
        <f t="shared" si="58"/>
        <v>16905</v>
      </c>
      <c r="F604" s="22">
        <f t="shared" si="58"/>
        <v>17113</v>
      </c>
      <c r="G604" s="23"/>
    </row>
    <row r="605" spans="1:7" s="141" customFormat="1" x14ac:dyDescent="0.25">
      <c r="A605" s="140"/>
      <c r="B605" s="138" t="s">
        <v>47</v>
      </c>
      <c r="C605" s="34">
        <f t="shared" si="58"/>
        <v>44758.6</v>
      </c>
      <c r="D605" s="22">
        <f t="shared" si="58"/>
        <v>12558</v>
      </c>
      <c r="E605" s="22">
        <f t="shared" si="58"/>
        <v>12693</v>
      </c>
      <c r="F605" s="22">
        <f t="shared" si="58"/>
        <v>12834</v>
      </c>
      <c r="G605" s="23"/>
    </row>
    <row r="606" spans="1:7" s="141" customFormat="1" x14ac:dyDescent="0.25">
      <c r="A606" s="140"/>
      <c r="B606" s="138" t="s">
        <v>46</v>
      </c>
      <c r="C606" s="34">
        <f t="shared" si="58"/>
        <v>92532.099999999991</v>
      </c>
      <c r="D606" s="22">
        <f t="shared" si="58"/>
        <v>22263</v>
      </c>
      <c r="E606" s="22">
        <f t="shared" si="58"/>
        <v>21638</v>
      </c>
      <c r="F606" s="22">
        <f t="shared" si="58"/>
        <v>20933</v>
      </c>
      <c r="G606" s="23"/>
    </row>
    <row r="607" spans="1:7" s="141" customFormat="1" x14ac:dyDescent="0.25">
      <c r="A607" s="140"/>
      <c r="B607" s="138" t="s">
        <v>129</v>
      </c>
      <c r="C607" s="34">
        <f t="shared" si="58"/>
        <v>199401.7</v>
      </c>
      <c r="D607" s="22">
        <f t="shared" si="58"/>
        <v>17094</v>
      </c>
      <c r="E607" s="22">
        <f t="shared" si="58"/>
        <v>17298</v>
      </c>
      <c r="F607" s="22">
        <f t="shared" si="58"/>
        <v>17512</v>
      </c>
      <c r="G607" s="23"/>
    </row>
    <row r="608" spans="1:7" s="141" customFormat="1" x14ac:dyDescent="0.25">
      <c r="A608" s="140"/>
      <c r="B608" s="138" t="s">
        <v>207</v>
      </c>
      <c r="C608" s="34">
        <f t="shared" si="58"/>
        <v>14012.2</v>
      </c>
      <c r="D608" s="22">
        <f t="shared" si="58"/>
        <v>18586</v>
      </c>
      <c r="E608" s="22">
        <f t="shared" si="58"/>
        <v>19105</v>
      </c>
      <c r="F608" s="22">
        <f t="shared" si="58"/>
        <v>19649</v>
      </c>
      <c r="G608" s="23"/>
    </row>
    <row r="609" spans="1:7" s="141" customFormat="1" x14ac:dyDescent="0.25">
      <c r="A609" s="140"/>
      <c r="B609" s="138" t="s">
        <v>208</v>
      </c>
      <c r="C609" s="34">
        <f t="shared" si="58"/>
        <v>75170.2</v>
      </c>
      <c r="D609" s="22">
        <f t="shared" si="58"/>
        <v>31629</v>
      </c>
      <c r="E609" s="22">
        <f t="shared" si="58"/>
        <v>32625</v>
      </c>
      <c r="F609" s="22">
        <f t="shared" si="58"/>
        <v>33730</v>
      </c>
      <c r="G609" s="23"/>
    </row>
    <row r="610" spans="1:7" s="141" customFormat="1" x14ac:dyDescent="0.25">
      <c r="A610" s="140"/>
      <c r="B610" s="138" t="s">
        <v>209</v>
      </c>
      <c r="C610" s="34">
        <f t="shared" si="58"/>
        <v>205716.1</v>
      </c>
      <c r="D610" s="22">
        <f t="shared" si="58"/>
        <v>11335</v>
      </c>
      <c r="E610" s="22">
        <f t="shared" si="58"/>
        <v>11443</v>
      </c>
      <c r="F610" s="22">
        <f t="shared" si="58"/>
        <v>11556</v>
      </c>
      <c r="G610" s="23"/>
    </row>
    <row r="611" spans="1:7" s="141" customFormat="1" x14ac:dyDescent="0.25">
      <c r="A611" s="140"/>
      <c r="B611" s="138" t="s">
        <v>210</v>
      </c>
      <c r="C611" s="22">
        <f t="shared" si="58"/>
        <v>123118</v>
      </c>
      <c r="D611" s="22">
        <f t="shared" si="58"/>
        <v>12172</v>
      </c>
      <c r="E611" s="22">
        <f t="shared" si="58"/>
        <v>12271</v>
      </c>
      <c r="F611" s="22">
        <f t="shared" si="58"/>
        <v>12374</v>
      </c>
      <c r="G611" s="23"/>
    </row>
    <row r="612" spans="1:7" s="141" customFormat="1" x14ac:dyDescent="0.25">
      <c r="A612" s="140"/>
      <c r="B612" s="138" t="s">
        <v>211</v>
      </c>
      <c r="C612" s="34">
        <f t="shared" si="58"/>
        <v>74611.3</v>
      </c>
      <c r="D612" s="22">
        <f t="shared" si="58"/>
        <v>15045</v>
      </c>
      <c r="E612" s="22">
        <f t="shared" si="58"/>
        <v>15247</v>
      </c>
      <c r="F612" s="22">
        <f t="shared" si="58"/>
        <v>15458</v>
      </c>
      <c r="G612" s="23"/>
    </row>
    <row r="613" spans="1:7" s="141" customFormat="1" x14ac:dyDescent="0.25">
      <c r="A613" s="140"/>
      <c r="B613" s="138" t="s">
        <v>212</v>
      </c>
      <c r="C613" s="34">
        <f t="shared" si="58"/>
        <v>62579.199999999997</v>
      </c>
      <c r="D613" s="22">
        <f t="shared" si="58"/>
        <v>13707</v>
      </c>
      <c r="E613" s="22">
        <f t="shared" si="58"/>
        <v>13901</v>
      </c>
      <c r="F613" s="22">
        <f t="shared" si="58"/>
        <v>14104</v>
      </c>
      <c r="G613" s="23"/>
    </row>
    <row r="614" spans="1:7" s="141" customFormat="1" x14ac:dyDescent="0.25">
      <c r="A614" s="140"/>
      <c r="B614" s="138" t="s">
        <v>213</v>
      </c>
      <c r="C614" s="34">
        <f t="shared" si="58"/>
        <v>43878.9</v>
      </c>
      <c r="D614" s="22">
        <f t="shared" si="58"/>
        <v>10933</v>
      </c>
      <c r="E614" s="22">
        <f t="shared" si="58"/>
        <v>10993</v>
      </c>
      <c r="F614" s="22">
        <f t="shared" si="58"/>
        <v>11055</v>
      </c>
      <c r="G614" s="23"/>
    </row>
    <row r="615" spans="1:7" s="141" customFormat="1" x14ac:dyDescent="0.25">
      <c r="A615" s="140"/>
      <c r="B615" s="138" t="s">
        <v>214</v>
      </c>
      <c r="C615" s="34">
        <f t="shared" ref="C615:F615" si="59">C821+C1403</f>
        <v>57650.2</v>
      </c>
      <c r="D615" s="22">
        <f t="shared" si="59"/>
        <v>12304</v>
      </c>
      <c r="E615" s="22">
        <f t="shared" si="59"/>
        <v>12469</v>
      </c>
      <c r="F615" s="22">
        <f t="shared" si="59"/>
        <v>12653</v>
      </c>
      <c r="G615" s="23"/>
    </row>
    <row r="616" spans="1:7" s="16" customFormat="1" x14ac:dyDescent="0.25">
      <c r="A616" s="102"/>
      <c r="B616" s="14" t="s">
        <v>48</v>
      </c>
      <c r="C616" s="20">
        <f>SUM(C617:C635)</f>
        <v>1835501</v>
      </c>
      <c r="D616" s="20">
        <f t="shared" ref="D616:F616" si="60">SUM(D617:D635)</f>
        <v>407371</v>
      </c>
      <c r="E616" s="20">
        <f t="shared" si="60"/>
        <v>414515</v>
      </c>
      <c r="F616" s="20">
        <f t="shared" si="60"/>
        <v>422123</v>
      </c>
      <c r="G616" s="86"/>
    </row>
    <row r="617" spans="1:7" s="19" customFormat="1" x14ac:dyDescent="0.25">
      <c r="A617" s="135"/>
      <c r="B617" s="12" t="s">
        <v>215</v>
      </c>
      <c r="C617" s="34">
        <f t="shared" ref="C617:F632" si="61">C823+C1405</f>
        <v>32534.5</v>
      </c>
      <c r="D617" s="22">
        <f t="shared" si="61"/>
        <v>45412</v>
      </c>
      <c r="E617" s="22">
        <f t="shared" si="61"/>
        <v>46896</v>
      </c>
      <c r="F617" s="22">
        <f t="shared" si="61"/>
        <v>48459</v>
      </c>
      <c r="G617" s="23"/>
    </row>
    <row r="618" spans="1:7" s="19" customFormat="1" x14ac:dyDescent="0.25">
      <c r="A618" s="135"/>
      <c r="B618" s="138" t="s">
        <v>216</v>
      </c>
      <c r="C618" s="22">
        <f t="shared" si="61"/>
        <v>197442</v>
      </c>
      <c r="D618" s="22">
        <f t="shared" si="61"/>
        <v>16749</v>
      </c>
      <c r="E618" s="22">
        <f t="shared" si="61"/>
        <v>17075</v>
      </c>
      <c r="F618" s="22">
        <f t="shared" si="61"/>
        <v>17418</v>
      </c>
      <c r="G618" s="23"/>
    </row>
    <row r="619" spans="1:7" s="19" customFormat="1" x14ac:dyDescent="0.25">
      <c r="A619" s="135"/>
      <c r="B619" s="138" t="s">
        <v>217</v>
      </c>
      <c r="C619" s="34">
        <f t="shared" si="61"/>
        <v>26350.5</v>
      </c>
      <c r="D619" s="22">
        <f t="shared" si="61"/>
        <v>14676</v>
      </c>
      <c r="E619" s="22">
        <f t="shared" si="61"/>
        <v>14805</v>
      </c>
      <c r="F619" s="22">
        <f t="shared" si="61"/>
        <v>14940</v>
      </c>
      <c r="G619" s="23"/>
    </row>
    <row r="620" spans="1:7" s="19" customFormat="1" x14ac:dyDescent="0.25">
      <c r="A620" s="135"/>
      <c r="B620" s="138" t="s">
        <v>218</v>
      </c>
      <c r="C620" s="34">
        <f t="shared" si="61"/>
        <v>35858.400000000001</v>
      </c>
      <c r="D620" s="22">
        <f t="shared" si="61"/>
        <v>33260</v>
      </c>
      <c r="E620" s="22">
        <f t="shared" si="61"/>
        <v>34378</v>
      </c>
      <c r="F620" s="22">
        <f t="shared" si="61"/>
        <v>35553</v>
      </c>
      <c r="G620" s="23"/>
    </row>
    <row r="621" spans="1:7" s="19" customFormat="1" x14ac:dyDescent="0.25">
      <c r="A621" s="135"/>
      <c r="B621" s="138" t="s">
        <v>53</v>
      </c>
      <c r="C621" s="22">
        <f t="shared" si="61"/>
        <v>42445</v>
      </c>
      <c r="D621" s="22">
        <f t="shared" si="61"/>
        <v>19558</v>
      </c>
      <c r="E621" s="22">
        <f t="shared" si="61"/>
        <v>19718</v>
      </c>
      <c r="F621" s="22">
        <f t="shared" si="61"/>
        <v>19904</v>
      </c>
      <c r="G621" s="23"/>
    </row>
    <row r="622" spans="1:7" s="19" customFormat="1" x14ac:dyDescent="0.25">
      <c r="A622" s="135"/>
      <c r="B622" s="138" t="s">
        <v>219</v>
      </c>
      <c r="C622" s="22">
        <f t="shared" si="61"/>
        <v>36797</v>
      </c>
      <c r="D622" s="22">
        <f t="shared" si="61"/>
        <v>15594</v>
      </c>
      <c r="E622" s="22">
        <f t="shared" si="61"/>
        <v>15729</v>
      </c>
      <c r="F622" s="22">
        <f t="shared" si="61"/>
        <v>15870</v>
      </c>
      <c r="G622" s="23"/>
    </row>
    <row r="623" spans="1:7" s="19" customFormat="1" x14ac:dyDescent="0.25">
      <c r="A623" s="135"/>
      <c r="B623" s="138" t="s">
        <v>220</v>
      </c>
      <c r="C623" s="22">
        <f t="shared" si="61"/>
        <v>42234</v>
      </c>
      <c r="D623" s="22">
        <f t="shared" si="61"/>
        <v>13628</v>
      </c>
      <c r="E623" s="22">
        <f t="shared" si="61"/>
        <v>13682</v>
      </c>
      <c r="F623" s="22">
        <f t="shared" si="61"/>
        <v>13742</v>
      </c>
      <c r="G623" s="23"/>
    </row>
    <row r="624" spans="1:7" s="19" customFormat="1" x14ac:dyDescent="0.25">
      <c r="A624" s="135"/>
      <c r="B624" s="138" t="s">
        <v>221</v>
      </c>
      <c r="C624" s="22">
        <f t="shared" si="61"/>
        <v>28337</v>
      </c>
      <c r="D624" s="22">
        <f t="shared" si="61"/>
        <v>13420</v>
      </c>
      <c r="E624" s="22">
        <f t="shared" si="61"/>
        <v>13460</v>
      </c>
      <c r="F624" s="22">
        <f t="shared" si="61"/>
        <v>13503</v>
      </c>
      <c r="G624" s="23"/>
    </row>
    <row r="625" spans="1:7" s="19" customFormat="1" x14ac:dyDescent="0.25">
      <c r="A625" s="135"/>
      <c r="B625" s="138" t="s">
        <v>52</v>
      </c>
      <c r="C625" s="22">
        <f t="shared" si="61"/>
        <v>327330</v>
      </c>
      <c r="D625" s="22">
        <f t="shared" si="61"/>
        <v>23540</v>
      </c>
      <c r="E625" s="22">
        <f t="shared" si="61"/>
        <v>23832</v>
      </c>
      <c r="F625" s="22">
        <f t="shared" si="61"/>
        <v>24140</v>
      </c>
      <c r="G625" s="23"/>
    </row>
    <row r="626" spans="1:7" s="19" customFormat="1" x14ac:dyDescent="0.25">
      <c r="A626" s="135"/>
      <c r="B626" s="138" t="s">
        <v>222</v>
      </c>
      <c r="C626" s="22">
        <f t="shared" si="61"/>
        <v>32105</v>
      </c>
      <c r="D626" s="22">
        <f t="shared" si="61"/>
        <v>18180</v>
      </c>
      <c r="E626" s="22">
        <f t="shared" si="61"/>
        <v>18347</v>
      </c>
      <c r="F626" s="22">
        <f t="shared" si="61"/>
        <v>18547</v>
      </c>
      <c r="G626" s="23"/>
    </row>
    <row r="627" spans="1:7" s="19" customFormat="1" x14ac:dyDescent="0.25">
      <c r="A627" s="135"/>
      <c r="B627" s="138" t="s">
        <v>223</v>
      </c>
      <c r="C627" s="34">
        <f t="shared" si="61"/>
        <v>72173.100000000006</v>
      </c>
      <c r="D627" s="22">
        <f t="shared" si="61"/>
        <v>44948</v>
      </c>
      <c r="E627" s="22">
        <f t="shared" si="61"/>
        <v>45212</v>
      </c>
      <c r="F627" s="22">
        <f t="shared" si="61"/>
        <v>45500</v>
      </c>
      <c r="G627" s="23"/>
    </row>
    <row r="628" spans="1:7" s="19" customFormat="1" x14ac:dyDescent="0.25">
      <c r="A628" s="135"/>
      <c r="B628" s="138" t="s">
        <v>224</v>
      </c>
      <c r="C628" s="22">
        <f t="shared" si="61"/>
        <v>26241</v>
      </c>
      <c r="D628" s="22">
        <f t="shared" si="61"/>
        <v>12087</v>
      </c>
      <c r="E628" s="22">
        <f t="shared" si="61"/>
        <v>12192</v>
      </c>
      <c r="F628" s="22">
        <f t="shared" si="61"/>
        <v>12302</v>
      </c>
      <c r="G628" s="23"/>
    </row>
    <row r="629" spans="1:7" s="19" customFormat="1" x14ac:dyDescent="0.25">
      <c r="A629" s="135"/>
      <c r="B629" s="138" t="s">
        <v>225</v>
      </c>
      <c r="C629" s="34">
        <f t="shared" si="61"/>
        <v>18843.400000000001</v>
      </c>
      <c r="D629" s="22">
        <f t="shared" si="61"/>
        <v>11399</v>
      </c>
      <c r="E629" s="22">
        <f t="shared" si="61"/>
        <v>11500</v>
      </c>
      <c r="F629" s="22">
        <f t="shared" si="61"/>
        <v>11609</v>
      </c>
      <c r="G629" s="23"/>
    </row>
    <row r="630" spans="1:7" s="19" customFormat="1" x14ac:dyDescent="0.25">
      <c r="A630" s="135"/>
      <c r="B630" s="138" t="s">
        <v>82</v>
      </c>
      <c r="C630" s="22">
        <f t="shared" si="61"/>
        <v>42539</v>
      </c>
      <c r="D630" s="22">
        <f t="shared" si="61"/>
        <v>12985</v>
      </c>
      <c r="E630" s="22">
        <f t="shared" si="61"/>
        <v>13093</v>
      </c>
      <c r="F630" s="22">
        <f t="shared" si="61"/>
        <v>13206</v>
      </c>
      <c r="G630" s="23"/>
    </row>
    <row r="631" spans="1:7" s="19" customFormat="1" x14ac:dyDescent="0.25">
      <c r="A631" s="135"/>
      <c r="B631" s="138" t="s">
        <v>50</v>
      </c>
      <c r="C631" s="22">
        <f t="shared" si="61"/>
        <v>35075</v>
      </c>
      <c r="D631" s="22">
        <f t="shared" si="61"/>
        <v>20460</v>
      </c>
      <c r="E631" s="22">
        <f t="shared" si="61"/>
        <v>20626</v>
      </c>
      <c r="F631" s="22">
        <f t="shared" si="61"/>
        <v>20824</v>
      </c>
      <c r="G631" s="23"/>
    </row>
    <row r="632" spans="1:7" s="19" customFormat="1" x14ac:dyDescent="0.25">
      <c r="A632" s="135"/>
      <c r="B632" s="138" t="s">
        <v>51</v>
      </c>
      <c r="C632" s="34">
        <f t="shared" si="61"/>
        <v>33933.800000000003</v>
      </c>
      <c r="D632" s="22">
        <f t="shared" si="61"/>
        <v>24238</v>
      </c>
      <c r="E632" s="22">
        <f t="shared" si="61"/>
        <v>24546</v>
      </c>
      <c r="F632" s="22">
        <f t="shared" si="61"/>
        <v>24888</v>
      </c>
      <c r="G632" s="23"/>
    </row>
    <row r="633" spans="1:7" s="19" customFormat="1" x14ac:dyDescent="0.25">
      <c r="A633" s="135"/>
      <c r="B633" s="138" t="s">
        <v>226</v>
      </c>
      <c r="C633" s="22">
        <f t="shared" ref="C633:F635" si="62">C839+C1421</f>
        <v>14700</v>
      </c>
      <c r="D633" s="22">
        <f t="shared" si="62"/>
        <v>11152</v>
      </c>
      <c r="E633" s="22">
        <f t="shared" si="62"/>
        <v>11243</v>
      </c>
      <c r="F633" s="22">
        <f t="shared" si="62"/>
        <v>11340</v>
      </c>
      <c r="G633" s="23"/>
    </row>
    <row r="634" spans="1:7" s="19" customFormat="1" x14ac:dyDescent="0.25">
      <c r="A634" s="135"/>
      <c r="B634" s="138" t="s">
        <v>227</v>
      </c>
      <c r="C634" s="34">
        <f t="shared" si="62"/>
        <v>763263.7</v>
      </c>
      <c r="D634" s="22">
        <f t="shared" si="62"/>
        <v>45277</v>
      </c>
      <c r="E634" s="22">
        <f t="shared" si="62"/>
        <v>47314</v>
      </c>
      <c r="F634" s="22">
        <f t="shared" si="62"/>
        <v>49444</v>
      </c>
      <c r="G634" s="23"/>
    </row>
    <row r="635" spans="1:7" s="19" customFormat="1" x14ac:dyDescent="0.25">
      <c r="A635" s="135"/>
      <c r="B635" s="138" t="s">
        <v>228</v>
      </c>
      <c r="C635" s="34">
        <f t="shared" si="62"/>
        <v>27298.6</v>
      </c>
      <c r="D635" s="22">
        <f t="shared" si="62"/>
        <v>10808</v>
      </c>
      <c r="E635" s="22">
        <f t="shared" si="62"/>
        <v>10867</v>
      </c>
      <c r="F635" s="22">
        <f t="shared" si="62"/>
        <v>10934</v>
      </c>
      <c r="G635" s="23"/>
    </row>
    <row r="636" spans="1:7" s="16" customFormat="1" x14ac:dyDescent="0.25">
      <c r="A636" s="102"/>
      <c r="B636" s="14" t="s">
        <v>54</v>
      </c>
      <c r="C636" s="33">
        <f>SUM(C637:C652)</f>
        <v>567217.89999999991</v>
      </c>
      <c r="D636" s="20">
        <f t="shared" ref="D636:F636" si="63">SUM(D637:D652)</f>
        <v>208415</v>
      </c>
      <c r="E636" s="20">
        <f t="shared" si="63"/>
        <v>210505</v>
      </c>
      <c r="F636" s="20">
        <f t="shared" si="63"/>
        <v>212792</v>
      </c>
      <c r="G636" s="86"/>
    </row>
    <row r="637" spans="1:7" s="19" customFormat="1" x14ac:dyDescent="0.25">
      <c r="A637" s="135"/>
      <c r="B637" s="138" t="s">
        <v>55</v>
      </c>
      <c r="C637" s="34">
        <f t="shared" ref="C637:F652" si="64">C843+C1425</f>
        <v>295379.8</v>
      </c>
      <c r="D637" s="22">
        <f t="shared" si="64"/>
        <v>30945</v>
      </c>
      <c r="E637" s="22">
        <f t="shared" si="64"/>
        <v>31606</v>
      </c>
      <c r="F637" s="22">
        <f t="shared" si="64"/>
        <v>32303</v>
      </c>
      <c r="G637" s="23"/>
    </row>
    <row r="638" spans="1:7" s="19" customFormat="1" x14ac:dyDescent="0.25">
      <c r="A638" s="135"/>
      <c r="B638" s="138" t="s">
        <v>229</v>
      </c>
      <c r="C638" s="22">
        <f t="shared" si="64"/>
        <v>25608</v>
      </c>
      <c r="D638" s="22">
        <f t="shared" si="64"/>
        <v>15262</v>
      </c>
      <c r="E638" s="22">
        <f t="shared" si="64"/>
        <v>15404</v>
      </c>
      <c r="F638" s="22">
        <f t="shared" si="64"/>
        <v>15553</v>
      </c>
      <c r="G638" s="23"/>
    </row>
    <row r="639" spans="1:7" s="19" customFormat="1" x14ac:dyDescent="0.25">
      <c r="A639" s="135"/>
      <c r="B639" s="138" t="s">
        <v>230</v>
      </c>
      <c r="C639" s="22">
        <f t="shared" si="64"/>
        <v>16506</v>
      </c>
      <c r="D639" s="22">
        <f t="shared" si="64"/>
        <v>10603</v>
      </c>
      <c r="E639" s="22">
        <f t="shared" si="64"/>
        <v>10706</v>
      </c>
      <c r="F639" s="22">
        <f t="shared" si="64"/>
        <v>10814</v>
      </c>
      <c r="G639" s="23"/>
    </row>
    <row r="640" spans="1:7" s="19" customFormat="1" x14ac:dyDescent="0.25">
      <c r="A640" s="135"/>
      <c r="B640" s="138" t="s">
        <v>231</v>
      </c>
      <c r="C640" s="22">
        <f t="shared" si="64"/>
        <v>11471</v>
      </c>
      <c r="D640" s="22">
        <f t="shared" si="64"/>
        <v>9535</v>
      </c>
      <c r="E640" s="22">
        <f t="shared" si="64"/>
        <v>9603</v>
      </c>
      <c r="F640" s="22">
        <f t="shared" si="64"/>
        <v>9675</v>
      </c>
      <c r="G640" s="23"/>
    </row>
    <row r="641" spans="1:7" s="19" customFormat="1" x14ac:dyDescent="0.25">
      <c r="A641" s="135"/>
      <c r="B641" s="138" t="s">
        <v>232</v>
      </c>
      <c r="C641" s="22">
        <f t="shared" si="64"/>
        <v>13703</v>
      </c>
      <c r="D641" s="22">
        <f t="shared" si="64"/>
        <v>10756</v>
      </c>
      <c r="E641" s="22">
        <f t="shared" si="64"/>
        <v>10839</v>
      </c>
      <c r="F641" s="22">
        <f t="shared" si="64"/>
        <v>10935</v>
      </c>
      <c r="G641" s="23"/>
    </row>
    <row r="642" spans="1:7" s="19" customFormat="1" x14ac:dyDescent="0.25">
      <c r="A642" s="135"/>
      <c r="B642" s="138" t="s">
        <v>233</v>
      </c>
      <c r="C642" s="22">
        <f t="shared" si="64"/>
        <v>16879</v>
      </c>
      <c r="D642" s="22">
        <f t="shared" si="64"/>
        <v>12774</v>
      </c>
      <c r="E642" s="22">
        <f t="shared" si="64"/>
        <v>12861</v>
      </c>
      <c r="F642" s="22">
        <f t="shared" si="64"/>
        <v>12953</v>
      </c>
      <c r="G642" s="23"/>
    </row>
    <row r="643" spans="1:7" s="19" customFormat="1" x14ac:dyDescent="0.25">
      <c r="A643" s="135"/>
      <c r="B643" s="138" t="s">
        <v>234</v>
      </c>
      <c r="C643" s="22">
        <f t="shared" si="64"/>
        <v>36790</v>
      </c>
      <c r="D643" s="22">
        <f t="shared" si="64"/>
        <v>12725</v>
      </c>
      <c r="E643" s="22">
        <f t="shared" si="64"/>
        <v>12815</v>
      </c>
      <c r="F643" s="22">
        <f t="shared" si="64"/>
        <v>12928</v>
      </c>
      <c r="G643" s="23"/>
    </row>
    <row r="644" spans="1:7" s="19" customFormat="1" x14ac:dyDescent="0.25">
      <c r="A644" s="135"/>
      <c r="B644" s="138" t="s">
        <v>235</v>
      </c>
      <c r="C644" s="22">
        <f t="shared" si="64"/>
        <v>13342</v>
      </c>
      <c r="D644" s="22">
        <f t="shared" si="64"/>
        <v>11126</v>
      </c>
      <c r="E644" s="22">
        <f t="shared" si="64"/>
        <v>11199</v>
      </c>
      <c r="F644" s="22">
        <f t="shared" si="64"/>
        <v>11277</v>
      </c>
      <c r="G644" s="23"/>
    </row>
    <row r="645" spans="1:7" s="19" customFormat="1" x14ac:dyDescent="0.25">
      <c r="A645" s="135"/>
      <c r="B645" s="138" t="s">
        <v>236</v>
      </c>
      <c r="C645" s="22">
        <f t="shared" si="64"/>
        <v>11370</v>
      </c>
      <c r="D645" s="22">
        <f t="shared" si="64"/>
        <v>9253</v>
      </c>
      <c r="E645" s="22">
        <f t="shared" si="64"/>
        <v>9320</v>
      </c>
      <c r="F645" s="22">
        <f t="shared" si="64"/>
        <v>9391</v>
      </c>
      <c r="G645" s="23"/>
    </row>
    <row r="646" spans="1:7" s="19" customFormat="1" x14ac:dyDescent="0.25">
      <c r="A646" s="135"/>
      <c r="B646" s="138" t="s">
        <v>204</v>
      </c>
      <c r="C646" s="22">
        <f t="shared" si="64"/>
        <v>15685</v>
      </c>
      <c r="D646" s="22">
        <f t="shared" si="64"/>
        <v>12245</v>
      </c>
      <c r="E646" s="22">
        <f t="shared" si="64"/>
        <v>12336</v>
      </c>
      <c r="F646" s="22">
        <f t="shared" si="64"/>
        <v>12444</v>
      </c>
      <c r="G646" s="23"/>
    </row>
    <row r="647" spans="1:7" s="19" customFormat="1" x14ac:dyDescent="0.25">
      <c r="A647" s="135"/>
      <c r="B647" s="138" t="s">
        <v>237</v>
      </c>
      <c r="C647" s="22">
        <f t="shared" si="64"/>
        <v>18769</v>
      </c>
      <c r="D647" s="22">
        <f t="shared" si="64"/>
        <v>16024</v>
      </c>
      <c r="E647" s="22">
        <f t="shared" si="64"/>
        <v>16183</v>
      </c>
      <c r="F647" s="22">
        <f t="shared" si="64"/>
        <v>16359</v>
      </c>
      <c r="G647" s="23"/>
    </row>
    <row r="648" spans="1:7" s="19" customFormat="1" x14ac:dyDescent="0.25">
      <c r="A648" s="135"/>
      <c r="B648" s="138" t="s">
        <v>238</v>
      </c>
      <c r="C648" s="22">
        <f t="shared" si="64"/>
        <v>15268</v>
      </c>
      <c r="D648" s="22">
        <f t="shared" si="64"/>
        <v>10724</v>
      </c>
      <c r="E648" s="22">
        <f t="shared" si="64"/>
        <v>10853</v>
      </c>
      <c r="F648" s="22">
        <f t="shared" si="64"/>
        <v>10994</v>
      </c>
      <c r="G648" s="23"/>
    </row>
    <row r="649" spans="1:7" s="19" customFormat="1" x14ac:dyDescent="0.25">
      <c r="A649" s="135"/>
      <c r="B649" s="138" t="s">
        <v>239</v>
      </c>
      <c r="C649" s="34">
        <f t="shared" si="64"/>
        <v>21708.1</v>
      </c>
      <c r="D649" s="22">
        <f t="shared" si="64"/>
        <v>10902</v>
      </c>
      <c r="E649" s="22">
        <f t="shared" si="64"/>
        <v>10986</v>
      </c>
      <c r="F649" s="22">
        <f t="shared" si="64"/>
        <v>11083</v>
      </c>
      <c r="G649" s="23"/>
    </row>
    <row r="650" spans="1:7" s="19" customFormat="1" x14ac:dyDescent="0.25">
      <c r="A650" s="135"/>
      <c r="B650" s="138" t="s">
        <v>240</v>
      </c>
      <c r="C650" s="22">
        <f t="shared" si="64"/>
        <v>22439</v>
      </c>
      <c r="D650" s="22">
        <f t="shared" si="64"/>
        <v>11376</v>
      </c>
      <c r="E650" s="22">
        <f t="shared" si="64"/>
        <v>11464</v>
      </c>
      <c r="F650" s="22">
        <f t="shared" si="64"/>
        <v>11564</v>
      </c>
      <c r="G650" s="23"/>
    </row>
    <row r="651" spans="1:7" s="19" customFormat="1" x14ac:dyDescent="0.25">
      <c r="A651" s="135"/>
      <c r="B651" s="138" t="s">
        <v>241</v>
      </c>
      <c r="C651" s="22">
        <f t="shared" si="64"/>
        <v>20353</v>
      </c>
      <c r="D651" s="22">
        <f t="shared" si="64"/>
        <v>14370</v>
      </c>
      <c r="E651" s="22">
        <f t="shared" si="64"/>
        <v>14472</v>
      </c>
      <c r="F651" s="22">
        <f t="shared" si="64"/>
        <v>14608</v>
      </c>
      <c r="G651" s="23"/>
    </row>
    <row r="652" spans="1:7" s="19" customFormat="1" x14ac:dyDescent="0.25">
      <c r="A652" s="135"/>
      <c r="B652" s="138" t="s">
        <v>242</v>
      </c>
      <c r="C652" s="22">
        <f t="shared" si="64"/>
        <v>11947</v>
      </c>
      <c r="D652" s="22">
        <f t="shared" si="64"/>
        <v>9795</v>
      </c>
      <c r="E652" s="22">
        <f t="shared" si="64"/>
        <v>9858</v>
      </c>
      <c r="F652" s="22">
        <f t="shared" si="64"/>
        <v>9911</v>
      </c>
      <c r="G652" s="23"/>
    </row>
    <row r="653" spans="1:7" s="16" customFormat="1" x14ac:dyDescent="0.25">
      <c r="A653" s="102"/>
      <c r="B653" s="14" t="s">
        <v>105</v>
      </c>
      <c r="C653" s="20">
        <f>SUM(C654:C664)</f>
        <v>861060.29999999993</v>
      </c>
      <c r="D653" s="20">
        <f t="shared" ref="D653:F653" si="65">SUM(D654:D664)</f>
        <v>248793</v>
      </c>
      <c r="E653" s="20">
        <f t="shared" si="65"/>
        <v>253140</v>
      </c>
      <c r="F653" s="20">
        <f t="shared" si="65"/>
        <v>257714</v>
      </c>
      <c r="G653" s="86"/>
    </row>
    <row r="654" spans="1:7" s="141" customFormat="1" x14ac:dyDescent="0.25">
      <c r="A654" s="140"/>
      <c r="B654" s="138" t="s">
        <v>243</v>
      </c>
      <c r="C654" s="22">
        <f t="shared" ref="C654:F664" si="66">C860+C1442</f>
        <v>16975</v>
      </c>
      <c r="D654" s="22">
        <f t="shared" si="66"/>
        <v>29260</v>
      </c>
      <c r="E654" s="22">
        <f t="shared" si="66"/>
        <v>30237</v>
      </c>
      <c r="F654" s="22">
        <f t="shared" si="66"/>
        <v>31264</v>
      </c>
      <c r="G654" s="23"/>
    </row>
    <row r="655" spans="1:7" s="141" customFormat="1" x14ac:dyDescent="0.25">
      <c r="A655" s="140"/>
      <c r="B655" s="138" t="s">
        <v>244</v>
      </c>
      <c r="C655" s="34">
        <f t="shared" si="66"/>
        <v>40539.5</v>
      </c>
      <c r="D655" s="22">
        <f t="shared" si="66"/>
        <v>16590</v>
      </c>
      <c r="E655" s="22">
        <f t="shared" si="66"/>
        <v>16780</v>
      </c>
      <c r="F655" s="22">
        <f t="shared" si="66"/>
        <v>16980</v>
      </c>
      <c r="G655" s="23"/>
    </row>
    <row r="656" spans="1:7" s="141" customFormat="1" x14ac:dyDescent="0.25">
      <c r="A656" s="140"/>
      <c r="B656" s="138" t="s">
        <v>245</v>
      </c>
      <c r="C656" s="34">
        <f t="shared" si="66"/>
        <v>59209.8</v>
      </c>
      <c r="D656" s="22">
        <f t="shared" si="66"/>
        <v>27585</v>
      </c>
      <c r="E656" s="22">
        <f t="shared" si="66"/>
        <v>27953</v>
      </c>
      <c r="F656" s="22">
        <f t="shared" si="66"/>
        <v>28343</v>
      </c>
      <c r="G656" s="23"/>
    </row>
    <row r="657" spans="1:7" s="141" customFormat="1" x14ac:dyDescent="0.25">
      <c r="A657" s="140"/>
      <c r="B657" s="138" t="s">
        <v>246</v>
      </c>
      <c r="C657" s="22">
        <f t="shared" si="66"/>
        <v>33044</v>
      </c>
      <c r="D657" s="22">
        <f t="shared" si="66"/>
        <v>16355</v>
      </c>
      <c r="E657" s="22">
        <f t="shared" si="66"/>
        <v>16605</v>
      </c>
      <c r="F657" s="22">
        <f t="shared" si="66"/>
        <v>16869</v>
      </c>
      <c r="G657" s="23"/>
    </row>
    <row r="658" spans="1:7" s="141" customFormat="1" x14ac:dyDescent="0.25">
      <c r="A658" s="140"/>
      <c r="B658" s="138" t="s">
        <v>247</v>
      </c>
      <c r="C658" s="34">
        <f t="shared" si="66"/>
        <v>23805.200000000001</v>
      </c>
      <c r="D658" s="22">
        <f t="shared" si="66"/>
        <v>14455</v>
      </c>
      <c r="E658" s="22">
        <f t="shared" si="66"/>
        <v>14647</v>
      </c>
      <c r="F658" s="22">
        <f t="shared" si="66"/>
        <v>14849</v>
      </c>
      <c r="G658" s="23"/>
    </row>
    <row r="659" spans="1:7" s="141" customFormat="1" x14ac:dyDescent="0.25">
      <c r="A659" s="140"/>
      <c r="B659" s="138" t="s">
        <v>248</v>
      </c>
      <c r="C659" s="34">
        <f t="shared" si="66"/>
        <v>33732.6</v>
      </c>
      <c r="D659" s="22">
        <f t="shared" si="66"/>
        <v>14260</v>
      </c>
      <c r="E659" s="22">
        <f t="shared" si="66"/>
        <v>14472</v>
      </c>
      <c r="F659" s="22">
        <f t="shared" si="66"/>
        <v>14696</v>
      </c>
      <c r="G659" s="23"/>
    </row>
    <row r="660" spans="1:7" s="141" customFormat="1" x14ac:dyDescent="0.25">
      <c r="A660" s="140"/>
      <c r="B660" s="138" t="s">
        <v>249</v>
      </c>
      <c r="C660" s="34">
        <f t="shared" si="66"/>
        <v>31254.2</v>
      </c>
      <c r="D660" s="22">
        <f t="shared" si="66"/>
        <v>21400</v>
      </c>
      <c r="E660" s="22">
        <f t="shared" si="66"/>
        <v>21791</v>
      </c>
      <c r="F660" s="22">
        <f t="shared" si="66"/>
        <v>22201</v>
      </c>
      <c r="G660" s="23"/>
    </row>
    <row r="661" spans="1:7" s="141" customFormat="1" x14ac:dyDescent="0.25">
      <c r="A661" s="140"/>
      <c r="B661" s="138" t="s">
        <v>56</v>
      </c>
      <c r="C661" s="34">
        <f t="shared" si="66"/>
        <v>501268.1</v>
      </c>
      <c r="D661" s="22">
        <f t="shared" si="66"/>
        <v>38130</v>
      </c>
      <c r="E661" s="22">
        <f t="shared" si="66"/>
        <v>38704</v>
      </c>
      <c r="F661" s="22">
        <f t="shared" si="66"/>
        <v>39305</v>
      </c>
      <c r="G661" s="23"/>
    </row>
    <row r="662" spans="1:7" s="141" customFormat="1" x14ac:dyDescent="0.25">
      <c r="A662" s="140"/>
      <c r="B662" s="138" t="s">
        <v>250</v>
      </c>
      <c r="C662" s="22">
        <f t="shared" si="66"/>
        <v>31710</v>
      </c>
      <c r="D662" s="22">
        <f t="shared" si="66"/>
        <v>24996</v>
      </c>
      <c r="E662" s="22">
        <f t="shared" si="66"/>
        <v>25504</v>
      </c>
      <c r="F662" s="22">
        <f t="shared" si="66"/>
        <v>26039</v>
      </c>
      <c r="G662" s="23"/>
    </row>
    <row r="663" spans="1:7" s="141" customFormat="1" x14ac:dyDescent="0.25">
      <c r="A663" s="140"/>
      <c r="B663" s="138" t="s">
        <v>251</v>
      </c>
      <c r="C663" s="34">
        <f t="shared" si="66"/>
        <v>38543.699999999997</v>
      </c>
      <c r="D663" s="22">
        <f t="shared" si="66"/>
        <v>24782</v>
      </c>
      <c r="E663" s="22">
        <f t="shared" si="66"/>
        <v>25196</v>
      </c>
      <c r="F663" s="22">
        <f t="shared" si="66"/>
        <v>25634</v>
      </c>
      <c r="G663" s="23"/>
    </row>
    <row r="664" spans="1:7" s="141" customFormat="1" x14ac:dyDescent="0.25">
      <c r="A664" s="140"/>
      <c r="B664" s="138" t="s">
        <v>252</v>
      </c>
      <c r="C664" s="34">
        <f t="shared" si="66"/>
        <v>50978.2</v>
      </c>
      <c r="D664" s="22">
        <f t="shared" si="66"/>
        <v>20980</v>
      </c>
      <c r="E664" s="22">
        <f t="shared" si="66"/>
        <v>21251</v>
      </c>
      <c r="F664" s="22">
        <f t="shared" si="66"/>
        <v>21534</v>
      </c>
      <c r="G664" s="23"/>
    </row>
    <row r="665" spans="1:7" s="16" customFormat="1" x14ac:dyDescent="0.25">
      <c r="A665" s="102"/>
      <c r="B665" s="14" t="s">
        <v>57</v>
      </c>
      <c r="C665" s="33">
        <f>SUM(C666:C676)</f>
        <v>958835.4</v>
      </c>
      <c r="D665" s="20">
        <f t="shared" ref="D665:F665" si="67">SUM(D666:D676)</f>
        <v>183515</v>
      </c>
      <c r="E665" s="20">
        <f t="shared" si="67"/>
        <v>185654</v>
      </c>
      <c r="F665" s="20">
        <f t="shared" si="67"/>
        <v>187899</v>
      </c>
      <c r="G665" s="86"/>
    </row>
    <row r="666" spans="1:7" s="19" customFormat="1" x14ac:dyDescent="0.25">
      <c r="A666" s="135"/>
      <c r="B666" s="12" t="s">
        <v>253</v>
      </c>
      <c r="C666" s="34">
        <f t="shared" ref="C666:F676" si="68">C872+C1454</f>
        <v>337700.4</v>
      </c>
      <c r="D666" s="22">
        <f t="shared" si="68"/>
        <v>27793</v>
      </c>
      <c r="E666" s="22">
        <f t="shared" si="68"/>
        <v>29044</v>
      </c>
      <c r="F666" s="22">
        <f t="shared" si="68"/>
        <v>30351</v>
      </c>
      <c r="G666" s="23"/>
    </row>
    <row r="667" spans="1:7" s="19" customFormat="1" x14ac:dyDescent="0.25">
      <c r="A667" s="135"/>
      <c r="B667" s="12" t="s">
        <v>254</v>
      </c>
      <c r="C667" s="22">
        <f t="shared" si="68"/>
        <v>28293</v>
      </c>
      <c r="D667" s="22">
        <f t="shared" si="68"/>
        <v>20958</v>
      </c>
      <c r="E667" s="22">
        <f t="shared" si="68"/>
        <v>20268</v>
      </c>
      <c r="F667" s="22">
        <f t="shared" si="68"/>
        <v>19550</v>
      </c>
      <c r="G667" s="23"/>
    </row>
    <row r="668" spans="1:7" s="19" customFormat="1" x14ac:dyDescent="0.25">
      <c r="A668" s="135"/>
      <c r="B668" s="12" t="s">
        <v>255</v>
      </c>
      <c r="C668" s="22">
        <f t="shared" si="68"/>
        <v>124880</v>
      </c>
      <c r="D668" s="22">
        <f t="shared" si="68"/>
        <v>18589</v>
      </c>
      <c r="E668" s="22">
        <f t="shared" si="68"/>
        <v>18934</v>
      </c>
      <c r="F668" s="22">
        <f t="shared" si="68"/>
        <v>19295</v>
      </c>
      <c r="G668" s="23"/>
    </row>
    <row r="669" spans="1:7" s="19" customFormat="1" x14ac:dyDescent="0.25">
      <c r="A669" s="135"/>
      <c r="B669" s="12" t="s">
        <v>256</v>
      </c>
      <c r="C669" s="22">
        <f t="shared" si="68"/>
        <v>139099</v>
      </c>
      <c r="D669" s="22">
        <f t="shared" si="68"/>
        <v>17683</v>
      </c>
      <c r="E669" s="22">
        <f t="shared" si="68"/>
        <v>18060</v>
      </c>
      <c r="F669" s="22">
        <f t="shared" si="68"/>
        <v>18457</v>
      </c>
      <c r="G669" s="23"/>
    </row>
    <row r="670" spans="1:7" s="19" customFormat="1" x14ac:dyDescent="0.25">
      <c r="A670" s="135"/>
      <c r="B670" s="12" t="s">
        <v>257</v>
      </c>
      <c r="C670" s="22">
        <f t="shared" si="68"/>
        <v>28726</v>
      </c>
      <c r="D670" s="22">
        <f t="shared" si="68"/>
        <v>17407</v>
      </c>
      <c r="E670" s="22">
        <f t="shared" si="68"/>
        <v>17638</v>
      </c>
      <c r="F670" s="22">
        <f t="shared" si="68"/>
        <v>17880</v>
      </c>
      <c r="G670" s="23"/>
    </row>
    <row r="671" spans="1:7" s="19" customFormat="1" x14ac:dyDescent="0.25">
      <c r="A671" s="135"/>
      <c r="B671" s="12" t="s">
        <v>258</v>
      </c>
      <c r="C671" s="22">
        <f t="shared" si="68"/>
        <v>28472</v>
      </c>
      <c r="D671" s="22">
        <f t="shared" si="68"/>
        <v>12613</v>
      </c>
      <c r="E671" s="22">
        <f t="shared" si="68"/>
        <v>12697</v>
      </c>
      <c r="F671" s="22">
        <f t="shared" si="68"/>
        <v>12785</v>
      </c>
      <c r="G671" s="23"/>
    </row>
    <row r="672" spans="1:7" s="19" customFormat="1" x14ac:dyDescent="0.25">
      <c r="A672" s="135"/>
      <c r="B672" s="12" t="s">
        <v>259</v>
      </c>
      <c r="C672" s="22">
        <f t="shared" si="68"/>
        <v>130050</v>
      </c>
      <c r="D672" s="22">
        <f t="shared" si="68"/>
        <v>14338</v>
      </c>
      <c r="E672" s="22">
        <f t="shared" si="68"/>
        <v>14433</v>
      </c>
      <c r="F672" s="22">
        <f t="shared" si="68"/>
        <v>14533</v>
      </c>
      <c r="G672" s="23"/>
    </row>
    <row r="673" spans="1:7" s="19" customFormat="1" x14ac:dyDescent="0.25">
      <c r="A673" s="135"/>
      <c r="B673" s="12" t="s">
        <v>260</v>
      </c>
      <c r="C673" s="22">
        <f t="shared" si="68"/>
        <v>59689</v>
      </c>
      <c r="D673" s="22">
        <f t="shared" si="68"/>
        <v>13763</v>
      </c>
      <c r="E673" s="22">
        <f t="shared" si="68"/>
        <v>13911</v>
      </c>
      <c r="F673" s="22">
        <f t="shared" si="68"/>
        <v>14067</v>
      </c>
      <c r="G673" s="23"/>
    </row>
    <row r="674" spans="1:7" s="19" customFormat="1" x14ac:dyDescent="0.25">
      <c r="A674" s="135"/>
      <c r="B674" s="12" t="s">
        <v>261</v>
      </c>
      <c r="C674" s="22">
        <f t="shared" si="68"/>
        <v>28943</v>
      </c>
      <c r="D674" s="22">
        <f t="shared" si="68"/>
        <v>12993</v>
      </c>
      <c r="E674" s="22">
        <f t="shared" si="68"/>
        <v>13071</v>
      </c>
      <c r="F674" s="22">
        <f t="shared" si="68"/>
        <v>13153</v>
      </c>
      <c r="G674" s="23"/>
    </row>
    <row r="675" spans="1:7" s="19" customFormat="1" x14ac:dyDescent="0.25">
      <c r="A675" s="135"/>
      <c r="B675" s="12" t="s">
        <v>262</v>
      </c>
      <c r="C675" s="22">
        <f t="shared" si="68"/>
        <v>26867</v>
      </c>
      <c r="D675" s="22">
        <f t="shared" si="68"/>
        <v>10774</v>
      </c>
      <c r="E675" s="22">
        <f t="shared" si="68"/>
        <v>10866</v>
      </c>
      <c r="F675" s="22">
        <f t="shared" si="68"/>
        <v>10962</v>
      </c>
      <c r="G675" s="23"/>
    </row>
    <row r="676" spans="1:7" s="19" customFormat="1" x14ac:dyDescent="0.25">
      <c r="A676" s="135"/>
      <c r="B676" s="12" t="s">
        <v>263</v>
      </c>
      <c r="C676" s="22">
        <f t="shared" si="68"/>
        <v>26116</v>
      </c>
      <c r="D676" s="22">
        <f t="shared" si="68"/>
        <v>16604</v>
      </c>
      <c r="E676" s="22">
        <f t="shared" si="68"/>
        <v>16732</v>
      </c>
      <c r="F676" s="22">
        <f t="shared" si="68"/>
        <v>16866</v>
      </c>
      <c r="G676" s="23"/>
    </row>
    <row r="677" spans="1:7" s="16" customFormat="1" x14ac:dyDescent="0.25">
      <c r="A677" s="102">
        <v>82</v>
      </c>
      <c r="B677" s="14" t="s">
        <v>2</v>
      </c>
      <c r="C677" s="33">
        <f>C680+C695+C708+C721+C738+C752+C771+C791+C804+C822+C842+C859+C871</f>
        <v>973913.7</v>
      </c>
      <c r="D677" s="20">
        <f t="shared" ref="D677:F677" si="69">D680+D695+D708+D721+D738+D752+D771+D791+D804+D822+D842+D859+D871</f>
        <v>1234675</v>
      </c>
      <c r="E677" s="20">
        <f t="shared" si="69"/>
        <v>1290241</v>
      </c>
      <c r="F677" s="20">
        <f t="shared" si="69"/>
        <v>1348298</v>
      </c>
      <c r="G677" s="52"/>
    </row>
    <row r="678" spans="1:7" s="19" customFormat="1" x14ac:dyDescent="0.25">
      <c r="A678" s="17">
        <v>83</v>
      </c>
      <c r="B678" s="45" t="s">
        <v>3</v>
      </c>
      <c r="C678" s="34"/>
      <c r="D678" s="48">
        <f>D677/C677*100</f>
        <v>126.77457971892171</v>
      </c>
      <c r="E678" s="48">
        <f t="shared" ref="E678:F678" si="70">E677/D677*100</f>
        <v>104.50045558547797</v>
      </c>
      <c r="F678" s="48">
        <f t="shared" si="70"/>
        <v>104.49970199365855</v>
      </c>
    </row>
    <row r="679" spans="1:7" s="19" customFormat="1" x14ac:dyDescent="0.25">
      <c r="A679" s="17"/>
      <c r="B679" s="12" t="s">
        <v>28</v>
      </c>
      <c r="C679" s="150">
        <f>[1]Айыртау!C138+[1]Акжар!C139+[1]Аккайын!C139+[1]Есиль!C140+[1]Жамбыл!C139+[1]Жумаб!C139+[1]Кызыл!C140+[1]Мамл!C139+[1]Мусреп!C140+[1]Тайынша!C140+[1]Тимир!C140+[1]Уалих!C139+'[1]Шал ак'!C140</f>
        <v>973913.7</v>
      </c>
      <c r="D679" s="151">
        <f>[1]Айыртау!D138+[1]Акжар!D139+[1]Аккайын!D139+[1]Есиль!D140+[1]Жамбыл!D139+[1]Жумаб!D139+[1]Кызыл!D140+[1]Мамл!D139+[1]Мусреп!D140+[1]Тайынша!D140+[1]Тимир!D140+[1]Уалих!D139+'[1]Шал ак'!D140</f>
        <v>1234675</v>
      </c>
      <c r="E679" s="151">
        <f>[1]Айыртау!E138+[1]Акжар!E139+[1]Аккайын!E139+[1]Есиль!E140+[1]Жамбыл!E139+[1]Жумаб!E139+[1]Кызыл!E140+[1]Мамл!E139+[1]Мусреп!E140+[1]Тайынша!E140+[1]Тимир!E140+[1]Уалих!E139+'[1]Шал ак'!E140</f>
        <v>1290241</v>
      </c>
      <c r="F679" s="151">
        <f>[1]Айыртау!F138+[1]Акжар!F139+[1]Аккайын!F139+[1]Есиль!F140+[1]Жамбыл!F139+[1]Жумаб!F139+[1]Кызыл!F140+[1]Мамл!F139+[1]Мусреп!F140+[1]Тайынша!F140+[1]Тимир!F140+[1]Уалих!F139+'[1]Шал ак'!F140</f>
        <v>1348298</v>
      </c>
    </row>
    <row r="680" spans="1:7" s="16" customFormat="1" x14ac:dyDescent="0.25">
      <c r="A680" s="102"/>
      <c r="B680" s="14" t="s">
        <v>29</v>
      </c>
      <c r="C680" s="20">
        <f>SUM(C681:C694)</f>
        <v>81701</v>
      </c>
      <c r="D680" s="20">
        <f t="shared" ref="D680:F680" si="71">SUM(D681:D694)</f>
        <v>137041</v>
      </c>
      <c r="E680" s="20">
        <f t="shared" si="71"/>
        <v>143209</v>
      </c>
      <c r="F680" s="20">
        <f t="shared" si="71"/>
        <v>149651</v>
      </c>
      <c r="G680" s="52"/>
    </row>
    <row r="681" spans="1:7" s="19" customFormat="1" x14ac:dyDescent="0.25">
      <c r="A681" s="17"/>
      <c r="B681" s="12" t="s">
        <v>38</v>
      </c>
      <c r="C681" s="22">
        <f>C886</f>
        <v>6178</v>
      </c>
      <c r="D681" s="22">
        <f t="shared" ref="D681:F681" si="72">D886</f>
        <v>9923</v>
      </c>
      <c r="E681" s="22">
        <f t="shared" si="72"/>
        <v>10370</v>
      </c>
      <c r="F681" s="22">
        <f t="shared" si="72"/>
        <v>10836</v>
      </c>
      <c r="G681" s="23"/>
    </row>
    <row r="682" spans="1:7" s="19" customFormat="1" x14ac:dyDescent="0.25">
      <c r="A682" s="17"/>
      <c r="B682" s="12" t="s">
        <v>33</v>
      </c>
      <c r="C682" s="22">
        <f t="shared" ref="C682:F694" si="73">C887</f>
        <v>2941</v>
      </c>
      <c r="D682" s="22">
        <f t="shared" si="73"/>
        <v>4410</v>
      </c>
      <c r="E682" s="22">
        <f t="shared" si="73"/>
        <v>4608</v>
      </c>
      <c r="F682" s="22">
        <f t="shared" si="73"/>
        <v>4816</v>
      </c>
      <c r="G682" s="23"/>
    </row>
    <row r="683" spans="1:7" s="19" customFormat="1" x14ac:dyDescent="0.25">
      <c r="A683" s="17"/>
      <c r="B683" s="12" t="s">
        <v>37</v>
      </c>
      <c r="C683" s="22">
        <f t="shared" si="73"/>
        <v>2647</v>
      </c>
      <c r="D683" s="22">
        <f t="shared" si="73"/>
        <v>3638</v>
      </c>
      <c r="E683" s="22">
        <f t="shared" si="73"/>
        <v>3802</v>
      </c>
      <c r="F683" s="22">
        <f t="shared" si="73"/>
        <v>3973</v>
      </c>
      <c r="G683" s="23"/>
    </row>
    <row r="684" spans="1:7" s="19" customFormat="1" x14ac:dyDescent="0.25">
      <c r="A684" s="17"/>
      <c r="B684" s="12" t="s">
        <v>35</v>
      </c>
      <c r="C684" s="22">
        <f t="shared" si="73"/>
        <v>3381</v>
      </c>
      <c r="D684" s="22">
        <f t="shared" si="73"/>
        <v>5182</v>
      </c>
      <c r="E684" s="22">
        <f t="shared" si="73"/>
        <v>5415</v>
      </c>
      <c r="F684" s="22">
        <f t="shared" si="73"/>
        <v>5659</v>
      </c>
      <c r="G684" s="23"/>
    </row>
    <row r="685" spans="1:7" s="19" customFormat="1" x14ac:dyDescent="0.25">
      <c r="A685" s="17"/>
      <c r="B685" s="12" t="s">
        <v>34</v>
      </c>
      <c r="C685" s="22">
        <f t="shared" si="73"/>
        <v>37355</v>
      </c>
      <c r="D685" s="22">
        <f t="shared" si="73"/>
        <v>74175</v>
      </c>
      <c r="E685" s="22">
        <f t="shared" si="73"/>
        <v>77513</v>
      </c>
      <c r="F685" s="22">
        <f t="shared" si="73"/>
        <v>81001</v>
      </c>
      <c r="G685" s="23"/>
    </row>
    <row r="686" spans="1:7" s="19" customFormat="1" x14ac:dyDescent="0.25">
      <c r="A686" s="17"/>
      <c r="B686" s="12" t="s">
        <v>36</v>
      </c>
      <c r="C686" s="22">
        <f t="shared" si="73"/>
        <v>7378</v>
      </c>
      <c r="D686" s="22">
        <f t="shared" si="73"/>
        <v>11246</v>
      </c>
      <c r="E686" s="22">
        <f t="shared" si="73"/>
        <v>11752</v>
      </c>
      <c r="F686" s="22">
        <f t="shared" si="73"/>
        <v>12281</v>
      </c>
      <c r="G686" s="23"/>
    </row>
    <row r="687" spans="1:7" s="19" customFormat="1" x14ac:dyDescent="0.25">
      <c r="A687" s="17"/>
      <c r="B687" s="12" t="s">
        <v>31</v>
      </c>
      <c r="C687" s="22">
        <f t="shared" si="73"/>
        <v>4035</v>
      </c>
      <c r="D687" s="22">
        <f t="shared" si="73"/>
        <v>6395</v>
      </c>
      <c r="E687" s="22">
        <f t="shared" si="73"/>
        <v>6683</v>
      </c>
      <c r="F687" s="22">
        <f t="shared" si="73"/>
        <v>6983</v>
      </c>
      <c r="G687" s="23"/>
    </row>
    <row r="688" spans="1:7" s="19" customFormat="1" x14ac:dyDescent="0.25">
      <c r="A688" s="17"/>
      <c r="B688" s="12" t="s">
        <v>32</v>
      </c>
      <c r="C688" s="22">
        <f t="shared" si="73"/>
        <v>4531</v>
      </c>
      <c r="D688" s="22">
        <f t="shared" si="73"/>
        <v>6615</v>
      </c>
      <c r="E688" s="22">
        <f t="shared" si="73"/>
        <v>6913</v>
      </c>
      <c r="F688" s="22">
        <f t="shared" si="73"/>
        <v>7224</v>
      </c>
      <c r="G688" s="23"/>
    </row>
    <row r="689" spans="1:7" s="19" customFormat="1" x14ac:dyDescent="0.25">
      <c r="A689" s="17"/>
      <c r="B689" s="12" t="s">
        <v>30</v>
      </c>
      <c r="C689" s="22">
        <f t="shared" si="73"/>
        <v>3046</v>
      </c>
      <c r="D689" s="22">
        <f t="shared" si="73"/>
        <v>3638</v>
      </c>
      <c r="E689" s="22">
        <f t="shared" si="73"/>
        <v>3802</v>
      </c>
      <c r="F689" s="22">
        <f t="shared" si="73"/>
        <v>3973</v>
      </c>
      <c r="G689" s="23"/>
    </row>
    <row r="690" spans="1:7" s="19" customFormat="1" x14ac:dyDescent="0.25">
      <c r="A690" s="17"/>
      <c r="B690" s="12" t="s">
        <v>118</v>
      </c>
      <c r="C690" s="22">
        <f t="shared" si="73"/>
        <v>2922</v>
      </c>
      <c r="D690" s="22">
        <f t="shared" si="73"/>
        <v>3197</v>
      </c>
      <c r="E690" s="22">
        <f t="shared" si="73"/>
        <v>3341</v>
      </c>
      <c r="F690" s="22">
        <f t="shared" si="73"/>
        <v>3491</v>
      </c>
      <c r="G690" s="23"/>
    </row>
    <row r="691" spans="1:7" s="19" customFormat="1" x14ac:dyDescent="0.25">
      <c r="A691" s="17"/>
      <c r="B691" s="12" t="s">
        <v>265</v>
      </c>
      <c r="C691" s="22">
        <f t="shared" si="73"/>
        <v>810</v>
      </c>
      <c r="D691" s="22">
        <f t="shared" si="73"/>
        <v>1155</v>
      </c>
      <c r="E691" s="22">
        <f t="shared" si="73"/>
        <v>1207</v>
      </c>
      <c r="F691" s="22">
        <f t="shared" si="73"/>
        <v>1261</v>
      </c>
      <c r="G691" s="23"/>
    </row>
    <row r="692" spans="1:7" s="19" customFormat="1" x14ac:dyDescent="0.25">
      <c r="A692" s="17"/>
      <c r="B692" s="12" t="s">
        <v>120</v>
      </c>
      <c r="C692" s="22">
        <f t="shared" si="73"/>
        <v>1110</v>
      </c>
      <c r="D692" s="22">
        <f t="shared" si="73"/>
        <v>1100</v>
      </c>
      <c r="E692" s="22">
        <f t="shared" si="73"/>
        <v>1150</v>
      </c>
      <c r="F692" s="22">
        <f t="shared" si="73"/>
        <v>1201</v>
      </c>
      <c r="G692" s="23"/>
    </row>
    <row r="693" spans="1:7" s="19" customFormat="1" x14ac:dyDescent="0.25">
      <c r="A693" s="17"/>
      <c r="B693" s="12" t="s">
        <v>121</v>
      </c>
      <c r="C693" s="22">
        <f t="shared" si="73"/>
        <v>4088</v>
      </c>
      <c r="D693" s="22">
        <f t="shared" si="73"/>
        <v>4493</v>
      </c>
      <c r="E693" s="22">
        <f t="shared" si="73"/>
        <v>4695</v>
      </c>
      <c r="F693" s="22">
        <f t="shared" si="73"/>
        <v>4906</v>
      </c>
      <c r="G693" s="23"/>
    </row>
    <row r="694" spans="1:7" s="19" customFormat="1" x14ac:dyDescent="0.25">
      <c r="A694" s="17"/>
      <c r="B694" s="12" t="s">
        <v>266</v>
      </c>
      <c r="C694" s="22">
        <f t="shared" si="73"/>
        <v>1279</v>
      </c>
      <c r="D694" s="22">
        <f t="shared" si="73"/>
        <v>1874</v>
      </c>
      <c r="E694" s="22">
        <f t="shared" si="73"/>
        <v>1958</v>
      </c>
      <c r="F694" s="22">
        <f t="shared" si="73"/>
        <v>2046</v>
      </c>
      <c r="G694" s="23"/>
    </row>
    <row r="695" spans="1:7" s="16" customFormat="1" x14ac:dyDescent="0.25">
      <c r="A695" s="102"/>
      <c r="B695" s="14" t="s">
        <v>59</v>
      </c>
      <c r="C695" s="20">
        <f>SUM(C696:C707)</f>
        <v>34098</v>
      </c>
      <c r="D695" s="20">
        <f t="shared" ref="D695:F695" si="74">SUM(D696:D707)</f>
        <v>52825</v>
      </c>
      <c r="E695" s="20">
        <f t="shared" si="74"/>
        <v>55202</v>
      </c>
      <c r="F695" s="20">
        <f t="shared" si="74"/>
        <v>57687</v>
      </c>
      <c r="G695" s="86"/>
    </row>
    <row r="696" spans="1:7" s="131" customFormat="1" x14ac:dyDescent="0.25">
      <c r="A696" s="128"/>
      <c r="B696" s="129" t="s">
        <v>60</v>
      </c>
      <c r="C696" s="130">
        <f>C901+C1119</f>
        <v>11184</v>
      </c>
      <c r="D696" s="130">
        <f t="shared" ref="D696:F707" si="75">D901</f>
        <v>22490</v>
      </c>
      <c r="E696" s="130">
        <f t="shared" si="75"/>
        <v>23502</v>
      </c>
      <c r="F696" s="130">
        <f t="shared" si="75"/>
        <v>24560</v>
      </c>
    </row>
    <row r="697" spans="1:7" s="131" customFormat="1" x14ac:dyDescent="0.25">
      <c r="A697" s="128"/>
      <c r="B697" s="129" t="s">
        <v>61</v>
      </c>
      <c r="C697" s="130">
        <f t="shared" ref="C697:C707" si="76">C902+C1120</f>
        <v>10516</v>
      </c>
      <c r="D697" s="130">
        <f t="shared" si="75"/>
        <v>12908</v>
      </c>
      <c r="E697" s="130">
        <f t="shared" si="75"/>
        <v>13489</v>
      </c>
      <c r="F697" s="130">
        <f t="shared" si="75"/>
        <v>14096</v>
      </c>
    </row>
    <row r="698" spans="1:7" s="131" customFormat="1" x14ac:dyDescent="0.25">
      <c r="A698" s="128"/>
      <c r="B698" s="129" t="s">
        <v>123</v>
      </c>
      <c r="C698" s="130">
        <f t="shared" si="76"/>
        <v>411</v>
      </c>
      <c r="D698" s="130">
        <f t="shared" si="75"/>
        <v>584</v>
      </c>
      <c r="E698" s="130">
        <f t="shared" si="75"/>
        <v>610</v>
      </c>
      <c r="F698" s="130">
        <f t="shared" si="75"/>
        <v>638</v>
      </c>
    </row>
    <row r="699" spans="1:7" s="131" customFormat="1" x14ac:dyDescent="0.25">
      <c r="A699" s="128"/>
      <c r="B699" s="129" t="s">
        <v>124</v>
      </c>
      <c r="C699" s="130">
        <f t="shared" si="76"/>
        <v>942</v>
      </c>
      <c r="D699" s="130">
        <f t="shared" si="75"/>
        <v>1150</v>
      </c>
      <c r="E699" s="130">
        <f t="shared" si="75"/>
        <v>1202</v>
      </c>
      <c r="F699" s="130">
        <f t="shared" si="75"/>
        <v>1256</v>
      </c>
    </row>
    <row r="700" spans="1:7" s="131" customFormat="1" x14ac:dyDescent="0.25">
      <c r="A700" s="128"/>
      <c r="B700" s="129" t="s">
        <v>125</v>
      </c>
      <c r="C700" s="130">
        <f t="shared" si="76"/>
        <v>600</v>
      </c>
      <c r="D700" s="130">
        <f t="shared" si="75"/>
        <v>651</v>
      </c>
      <c r="E700" s="130">
        <f t="shared" si="75"/>
        <v>680</v>
      </c>
      <c r="F700" s="130">
        <f t="shared" si="75"/>
        <v>711</v>
      </c>
    </row>
    <row r="701" spans="1:7" s="131" customFormat="1" x14ac:dyDescent="0.25">
      <c r="A701" s="128"/>
      <c r="B701" s="129" t="s">
        <v>126</v>
      </c>
      <c r="C701" s="130">
        <f t="shared" si="76"/>
        <v>1308</v>
      </c>
      <c r="D701" s="130">
        <f t="shared" si="75"/>
        <v>1591</v>
      </c>
      <c r="E701" s="130">
        <f t="shared" si="75"/>
        <v>1663</v>
      </c>
      <c r="F701" s="130">
        <f t="shared" si="75"/>
        <v>1737</v>
      </c>
    </row>
    <row r="702" spans="1:7" s="131" customFormat="1" x14ac:dyDescent="0.25">
      <c r="A702" s="128"/>
      <c r="B702" s="129" t="s">
        <v>127</v>
      </c>
      <c r="C702" s="130">
        <f t="shared" si="76"/>
        <v>1198</v>
      </c>
      <c r="D702" s="130">
        <f t="shared" si="75"/>
        <v>1605</v>
      </c>
      <c r="E702" s="130">
        <f t="shared" si="75"/>
        <v>1677</v>
      </c>
      <c r="F702" s="130">
        <f t="shared" si="75"/>
        <v>1753</v>
      </c>
    </row>
    <row r="703" spans="1:7" s="131" customFormat="1" x14ac:dyDescent="0.25">
      <c r="A703" s="128"/>
      <c r="B703" s="129" t="s">
        <v>128</v>
      </c>
      <c r="C703" s="130">
        <f t="shared" si="76"/>
        <v>720</v>
      </c>
      <c r="D703" s="130">
        <f t="shared" si="75"/>
        <v>1181</v>
      </c>
      <c r="E703" s="130">
        <f t="shared" si="75"/>
        <v>1234</v>
      </c>
      <c r="F703" s="130">
        <f t="shared" si="75"/>
        <v>1290</v>
      </c>
    </row>
    <row r="704" spans="1:7" s="131" customFormat="1" x14ac:dyDescent="0.25">
      <c r="A704" s="128"/>
      <c r="B704" s="129" t="s">
        <v>129</v>
      </c>
      <c r="C704" s="130">
        <f t="shared" si="76"/>
        <v>1163</v>
      </c>
      <c r="D704" s="130">
        <f t="shared" si="75"/>
        <v>1587</v>
      </c>
      <c r="E704" s="130">
        <f t="shared" si="75"/>
        <v>1658</v>
      </c>
      <c r="F704" s="130">
        <f t="shared" si="75"/>
        <v>1733</v>
      </c>
    </row>
    <row r="705" spans="1:7" s="131" customFormat="1" x14ac:dyDescent="0.25">
      <c r="A705" s="128"/>
      <c r="B705" s="129" t="s">
        <v>130</v>
      </c>
      <c r="C705" s="130">
        <f t="shared" si="76"/>
        <v>2003</v>
      </c>
      <c r="D705" s="130">
        <f t="shared" si="75"/>
        <v>2213</v>
      </c>
      <c r="E705" s="130">
        <f t="shared" si="75"/>
        <v>2313</v>
      </c>
      <c r="F705" s="130">
        <f t="shared" si="75"/>
        <v>2417</v>
      </c>
    </row>
    <row r="706" spans="1:7" s="131" customFormat="1" x14ac:dyDescent="0.25">
      <c r="A706" s="128"/>
      <c r="B706" s="129" t="s">
        <v>132</v>
      </c>
      <c r="C706" s="130">
        <f t="shared" si="76"/>
        <v>661</v>
      </c>
      <c r="D706" s="130">
        <f t="shared" si="75"/>
        <v>1102</v>
      </c>
      <c r="E706" s="130">
        <f t="shared" si="75"/>
        <v>1152</v>
      </c>
      <c r="F706" s="130">
        <f t="shared" si="75"/>
        <v>1203</v>
      </c>
    </row>
    <row r="707" spans="1:7" s="131" customFormat="1" x14ac:dyDescent="0.25">
      <c r="A707" s="128"/>
      <c r="B707" s="129" t="s">
        <v>131</v>
      </c>
      <c r="C707" s="130">
        <f t="shared" si="76"/>
        <v>3392</v>
      </c>
      <c r="D707" s="130">
        <f t="shared" si="75"/>
        <v>5763</v>
      </c>
      <c r="E707" s="130">
        <f t="shared" si="75"/>
        <v>6022</v>
      </c>
      <c r="F707" s="130">
        <f t="shared" si="75"/>
        <v>6293</v>
      </c>
    </row>
    <row r="708" spans="1:7" s="28" customFormat="1" x14ac:dyDescent="0.25">
      <c r="A708" s="25"/>
      <c r="B708" s="26" t="s">
        <v>62</v>
      </c>
      <c r="C708" s="132">
        <f>SUM(C709:C720)</f>
        <v>39974</v>
      </c>
      <c r="D708" s="132">
        <f t="shared" ref="D708:F708" si="77">SUM(D709:D720)</f>
        <v>50791</v>
      </c>
      <c r="E708" s="132">
        <f t="shared" si="77"/>
        <v>53076</v>
      </c>
      <c r="F708" s="132">
        <f t="shared" si="77"/>
        <v>55465</v>
      </c>
      <c r="G708" s="86"/>
    </row>
    <row r="709" spans="1:7" s="131" customFormat="1" x14ac:dyDescent="0.25">
      <c r="A709" s="128"/>
      <c r="B709" s="133" t="s">
        <v>133</v>
      </c>
      <c r="C709" s="134">
        <f>C914+C1132</f>
        <v>12914</v>
      </c>
      <c r="D709" s="134">
        <f t="shared" ref="D709:F720" si="78">D914</f>
        <v>11888</v>
      </c>
      <c r="E709" s="134">
        <f t="shared" si="78"/>
        <v>12423</v>
      </c>
      <c r="F709" s="134">
        <f t="shared" si="78"/>
        <v>12982</v>
      </c>
    </row>
    <row r="710" spans="1:7" s="131" customFormat="1" x14ac:dyDescent="0.25">
      <c r="A710" s="128"/>
      <c r="B710" s="133" t="s">
        <v>63</v>
      </c>
      <c r="C710" s="134">
        <f t="shared" ref="C710:C720" si="79">C915+C1133</f>
        <v>4429</v>
      </c>
      <c r="D710" s="134">
        <f t="shared" si="78"/>
        <v>5447</v>
      </c>
      <c r="E710" s="134">
        <f t="shared" si="78"/>
        <v>5692</v>
      </c>
      <c r="F710" s="134">
        <f t="shared" si="78"/>
        <v>5948</v>
      </c>
    </row>
    <row r="711" spans="1:7" s="131" customFormat="1" x14ac:dyDescent="0.25">
      <c r="A711" s="128"/>
      <c r="B711" s="133" t="s">
        <v>134</v>
      </c>
      <c r="C711" s="134">
        <f t="shared" si="79"/>
        <v>1295</v>
      </c>
      <c r="D711" s="134">
        <f t="shared" si="78"/>
        <v>2514</v>
      </c>
      <c r="E711" s="134">
        <f t="shared" si="78"/>
        <v>2627</v>
      </c>
      <c r="F711" s="134">
        <f t="shared" si="78"/>
        <v>2745</v>
      </c>
    </row>
    <row r="712" spans="1:7" s="131" customFormat="1" x14ac:dyDescent="0.25">
      <c r="A712" s="128"/>
      <c r="B712" s="133" t="s">
        <v>135</v>
      </c>
      <c r="C712" s="134">
        <f t="shared" si="79"/>
        <v>1946</v>
      </c>
      <c r="D712" s="134">
        <f t="shared" si="78"/>
        <v>3728</v>
      </c>
      <c r="E712" s="134">
        <f t="shared" si="78"/>
        <v>3896</v>
      </c>
      <c r="F712" s="134">
        <f t="shared" si="78"/>
        <v>4071</v>
      </c>
    </row>
    <row r="713" spans="1:7" s="131" customFormat="1" x14ac:dyDescent="0.25">
      <c r="A713" s="128"/>
      <c r="B713" s="133" t="s">
        <v>136</v>
      </c>
      <c r="C713" s="134">
        <f t="shared" si="79"/>
        <v>2527</v>
      </c>
      <c r="D713" s="134">
        <f t="shared" si="78"/>
        <v>3275</v>
      </c>
      <c r="E713" s="134">
        <f t="shared" si="78"/>
        <v>3422</v>
      </c>
      <c r="F713" s="134">
        <f t="shared" si="78"/>
        <v>3576</v>
      </c>
    </row>
    <row r="714" spans="1:7" s="131" customFormat="1" x14ac:dyDescent="0.25">
      <c r="A714" s="128"/>
      <c r="B714" s="133" t="s">
        <v>137</v>
      </c>
      <c r="C714" s="134">
        <f t="shared" si="79"/>
        <v>2072</v>
      </c>
      <c r="D714" s="134">
        <f t="shared" si="78"/>
        <v>2333</v>
      </c>
      <c r="E714" s="134">
        <f t="shared" si="78"/>
        <v>2438</v>
      </c>
      <c r="F714" s="134">
        <f t="shared" si="78"/>
        <v>2548</v>
      </c>
    </row>
    <row r="715" spans="1:7" s="131" customFormat="1" x14ac:dyDescent="0.25">
      <c r="A715" s="128"/>
      <c r="B715" s="133" t="s">
        <v>138</v>
      </c>
      <c r="C715" s="134">
        <f t="shared" si="79"/>
        <v>1743</v>
      </c>
      <c r="D715" s="134">
        <f t="shared" si="78"/>
        <v>2675</v>
      </c>
      <c r="E715" s="134">
        <f t="shared" si="78"/>
        <v>2795</v>
      </c>
      <c r="F715" s="134">
        <f t="shared" si="78"/>
        <v>2921</v>
      </c>
    </row>
    <row r="716" spans="1:7" s="131" customFormat="1" x14ac:dyDescent="0.25">
      <c r="A716" s="128"/>
      <c r="B716" s="133" t="s">
        <v>139</v>
      </c>
      <c r="C716" s="134">
        <f t="shared" si="79"/>
        <v>1865</v>
      </c>
      <c r="D716" s="134">
        <f t="shared" si="78"/>
        <v>3165</v>
      </c>
      <c r="E716" s="134">
        <f t="shared" si="78"/>
        <v>3307</v>
      </c>
      <c r="F716" s="134">
        <f t="shared" si="78"/>
        <v>3456</v>
      </c>
    </row>
    <row r="717" spans="1:7" s="131" customFormat="1" x14ac:dyDescent="0.25">
      <c r="A717" s="128"/>
      <c r="B717" s="133" t="s">
        <v>65</v>
      </c>
      <c r="C717" s="134">
        <f t="shared" si="79"/>
        <v>4837</v>
      </c>
      <c r="D717" s="134">
        <f t="shared" si="78"/>
        <v>4571</v>
      </c>
      <c r="E717" s="134">
        <f t="shared" si="78"/>
        <v>4777</v>
      </c>
      <c r="F717" s="134">
        <f t="shared" si="78"/>
        <v>4992</v>
      </c>
    </row>
    <row r="718" spans="1:7" s="131" customFormat="1" x14ac:dyDescent="0.25">
      <c r="A718" s="128"/>
      <c r="B718" s="133" t="s">
        <v>140</v>
      </c>
      <c r="C718" s="134">
        <f t="shared" si="79"/>
        <v>1761</v>
      </c>
      <c r="D718" s="134">
        <f t="shared" si="78"/>
        <v>3483</v>
      </c>
      <c r="E718" s="134">
        <f t="shared" si="78"/>
        <v>3640</v>
      </c>
      <c r="F718" s="134">
        <f t="shared" si="78"/>
        <v>3804</v>
      </c>
    </row>
    <row r="719" spans="1:7" s="131" customFormat="1" x14ac:dyDescent="0.25">
      <c r="A719" s="128"/>
      <c r="B719" s="133" t="s">
        <v>141</v>
      </c>
      <c r="C719" s="134">
        <f t="shared" si="79"/>
        <v>1624</v>
      </c>
      <c r="D719" s="134">
        <f t="shared" si="78"/>
        <v>3651</v>
      </c>
      <c r="E719" s="134">
        <f t="shared" si="78"/>
        <v>3815</v>
      </c>
      <c r="F719" s="134">
        <f t="shared" si="78"/>
        <v>3987</v>
      </c>
    </row>
    <row r="720" spans="1:7" s="131" customFormat="1" x14ac:dyDescent="0.25">
      <c r="A720" s="128"/>
      <c r="B720" s="133" t="s">
        <v>142</v>
      </c>
      <c r="C720" s="134">
        <f t="shared" si="79"/>
        <v>2961</v>
      </c>
      <c r="D720" s="134">
        <f t="shared" si="78"/>
        <v>4061</v>
      </c>
      <c r="E720" s="134">
        <f t="shared" si="78"/>
        <v>4244</v>
      </c>
      <c r="F720" s="134">
        <f t="shared" si="78"/>
        <v>4435</v>
      </c>
    </row>
    <row r="721" spans="1:7" s="28" customFormat="1" x14ac:dyDescent="0.25">
      <c r="A721" s="25"/>
      <c r="B721" s="26" t="s">
        <v>66</v>
      </c>
      <c r="C721" s="132">
        <f>SUM(C722:C737)</f>
        <v>63015</v>
      </c>
      <c r="D721" s="132">
        <f t="shared" ref="D721:F721" si="80">SUM(D722:D737)</f>
        <v>88457</v>
      </c>
      <c r="E721" s="132">
        <f t="shared" si="80"/>
        <v>92438</v>
      </c>
      <c r="F721" s="132">
        <f t="shared" si="80"/>
        <v>96595</v>
      </c>
      <c r="G721" s="86"/>
    </row>
    <row r="722" spans="1:7" s="19" customFormat="1" x14ac:dyDescent="0.25">
      <c r="A722" s="135"/>
      <c r="B722" s="136" t="s">
        <v>69</v>
      </c>
      <c r="C722" s="22">
        <f>C927</f>
        <v>19309</v>
      </c>
      <c r="D722" s="22">
        <f t="shared" ref="D722:F722" si="81">D927</f>
        <v>31375</v>
      </c>
      <c r="E722" s="22">
        <f t="shared" si="81"/>
        <v>32787</v>
      </c>
      <c r="F722" s="22">
        <f t="shared" si="81"/>
        <v>34262</v>
      </c>
      <c r="G722" s="23"/>
    </row>
    <row r="723" spans="1:7" s="19" customFormat="1" x14ac:dyDescent="0.25">
      <c r="A723" s="135"/>
      <c r="B723" s="136" t="s">
        <v>68</v>
      </c>
      <c r="C723" s="22">
        <f t="shared" ref="C723:F737" si="82">C928</f>
        <v>6454</v>
      </c>
      <c r="D723" s="22">
        <f t="shared" si="82"/>
        <v>15301</v>
      </c>
      <c r="E723" s="22">
        <f t="shared" si="82"/>
        <v>15990</v>
      </c>
      <c r="F723" s="22">
        <f t="shared" si="82"/>
        <v>16709</v>
      </c>
      <c r="G723" s="23"/>
    </row>
    <row r="724" spans="1:7" s="19" customFormat="1" x14ac:dyDescent="0.25">
      <c r="A724" s="135"/>
      <c r="B724" s="136" t="s">
        <v>67</v>
      </c>
      <c r="C724" s="22">
        <f t="shared" si="82"/>
        <v>5385</v>
      </c>
      <c r="D724" s="22">
        <f t="shared" si="82"/>
        <v>8291</v>
      </c>
      <c r="E724" s="22">
        <f t="shared" si="82"/>
        <v>8664</v>
      </c>
      <c r="F724" s="22">
        <f t="shared" si="82"/>
        <v>9054</v>
      </c>
      <c r="G724" s="23"/>
    </row>
    <row r="725" spans="1:7" s="19" customFormat="1" x14ac:dyDescent="0.25">
      <c r="A725" s="135"/>
      <c r="B725" s="136" t="s">
        <v>143</v>
      </c>
      <c r="C725" s="22">
        <f t="shared" si="82"/>
        <v>1189</v>
      </c>
      <c r="D725" s="22">
        <f t="shared" si="82"/>
        <v>1373</v>
      </c>
      <c r="E725" s="22">
        <f t="shared" si="82"/>
        <v>1435</v>
      </c>
      <c r="F725" s="22">
        <f t="shared" si="82"/>
        <v>1499</v>
      </c>
      <c r="G725" s="23"/>
    </row>
    <row r="726" spans="1:7" s="19" customFormat="1" x14ac:dyDescent="0.25">
      <c r="A726" s="135"/>
      <c r="B726" s="136" t="s">
        <v>144</v>
      </c>
      <c r="C726" s="22">
        <f t="shared" si="82"/>
        <v>852</v>
      </c>
      <c r="D726" s="22">
        <f t="shared" si="82"/>
        <v>1207</v>
      </c>
      <c r="E726" s="22">
        <f t="shared" si="82"/>
        <v>1261</v>
      </c>
      <c r="F726" s="22">
        <f t="shared" si="82"/>
        <v>1318</v>
      </c>
      <c r="G726" s="23"/>
    </row>
    <row r="727" spans="1:7" s="19" customFormat="1" x14ac:dyDescent="0.25">
      <c r="A727" s="135"/>
      <c r="B727" s="136" t="s">
        <v>145</v>
      </c>
      <c r="C727" s="22">
        <f t="shared" si="82"/>
        <v>4165</v>
      </c>
      <c r="D727" s="22">
        <f t="shared" si="82"/>
        <v>3269</v>
      </c>
      <c r="E727" s="22">
        <f t="shared" si="82"/>
        <v>3416</v>
      </c>
      <c r="F727" s="22">
        <f t="shared" si="82"/>
        <v>3570</v>
      </c>
      <c r="G727" s="23"/>
    </row>
    <row r="728" spans="1:7" s="19" customFormat="1" x14ac:dyDescent="0.25">
      <c r="A728" s="135"/>
      <c r="B728" s="136" t="s">
        <v>146</v>
      </c>
      <c r="C728" s="22">
        <f t="shared" si="82"/>
        <v>1644</v>
      </c>
      <c r="D728" s="22">
        <f t="shared" si="82"/>
        <v>1632</v>
      </c>
      <c r="E728" s="22">
        <f t="shared" si="82"/>
        <v>1705</v>
      </c>
      <c r="F728" s="22">
        <f t="shared" si="82"/>
        <v>1782</v>
      </c>
      <c r="G728" s="23"/>
    </row>
    <row r="729" spans="1:7" s="19" customFormat="1" x14ac:dyDescent="0.25">
      <c r="A729" s="135"/>
      <c r="B729" s="136" t="s">
        <v>147</v>
      </c>
      <c r="C729" s="22">
        <f t="shared" si="82"/>
        <v>2159</v>
      </c>
      <c r="D729" s="22">
        <f t="shared" si="82"/>
        <v>1901</v>
      </c>
      <c r="E729" s="22">
        <f t="shared" si="82"/>
        <v>1987</v>
      </c>
      <c r="F729" s="22">
        <f t="shared" si="82"/>
        <v>2076</v>
      </c>
      <c r="G729" s="23"/>
    </row>
    <row r="730" spans="1:7" s="19" customFormat="1" x14ac:dyDescent="0.25">
      <c r="A730" s="135"/>
      <c r="B730" s="136" t="s">
        <v>148</v>
      </c>
      <c r="C730" s="22">
        <f t="shared" si="82"/>
        <v>3105</v>
      </c>
      <c r="D730" s="22">
        <f t="shared" si="82"/>
        <v>4557</v>
      </c>
      <c r="E730" s="22">
        <f t="shared" si="82"/>
        <v>4762</v>
      </c>
      <c r="F730" s="22">
        <f t="shared" si="82"/>
        <v>4976</v>
      </c>
      <c r="G730" s="23"/>
    </row>
    <row r="731" spans="1:7" s="19" customFormat="1" x14ac:dyDescent="0.25">
      <c r="A731" s="135"/>
      <c r="B731" s="136" t="s">
        <v>149</v>
      </c>
      <c r="C731" s="22">
        <f t="shared" si="82"/>
        <v>2613</v>
      </c>
      <c r="D731" s="22">
        <f t="shared" si="82"/>
        <v>2628</v>
      </c>
      <c r="E731" s="22">
        <f t="shared" si="82"/>
        <v>2746</v>
      </c>
      <c r="F731" s="22">
        <f t="shared" si="82"/>
        <v>2870</v>
      </c>
      <c r="G731" s="23"/>
    </row>
    <row r="732" spans="1:7" s="19" customFormat="1" x14ac:dyDescent="0.25">
      <c r="A732" s="135"/>
      <c r="B732" s="136" t="s">
        <v>150</v>
      </c>
      <c r="C732" s="22">
        <f t="shared" si="82"/>
        <v>4390</v>
      </c>
      <c r="D732" s="22">
        <f t="shared" si="82"/>
        <v>4123</v>
      </c>
      <c r="E732" s="22">
        <f t="shared" si="82"/>
        <v>4309</v>
      </c>
      <c r="F732" s="22">
        <f t="shared" si="82"/>
        <v>4502</v>
      </c>
      <c r="G732" s="23"/>
    </row>
    <row r="733" spans="1:7" s="19" customFormat="1" x14ac:dyDescent="0.25">
      <c r="A733" s="135"/>
      <c r="B733" s="136" t="s">
        <v>151</v>
      </c>
      <c r="C733" s="22">
        <f t="shared" si="82"/>
        <v>2659</v>
      </c>
      <c r="D733" s="22">
        <f t="shared" si="82"/>
        <v>1967</v>
      </c>
      <c r="E733" s="22">
        <f t="shared" si="82"/>
        <v>2056</v>
      </c>
      <c r="F733" s="22">
        <f t="shared" si="82"/>
        <v>2148</v>
      </c>
      <c r="G733" s="23"/>
    </row>
    <row r="734" spans="1:7" s="19" customFormat="1" x14ac:dyDescent="0.25">
      <c r="A734" s="135"/>
      <c r="B734" s="136" t="s">
        <v>152</v>
      </c>
      <c r="C734" s="22">
        <f t="shared" si="82"/>
        <v>1134</v>
      </c>
      <c r="D734" s="22">
        <f t="shared" si="82"/>
        <v>1738</v>
      </c>
      <c r="E734" s="22">
        <f t="shared" si="82"/>
        <v>1816</v>
      </c>
      <c r="F734" s="22">
        <f t="shared" si="82"/>
        <v>1898</v>
      </c>
      <c r="G734" s="23"/>
    </row>
    <row r="735" spans="1:7" s="19" customFormat="1" x14ac:dyDescent="0.25">
      <c r="A735" s="135"/>
      <c r="B735" s="136" t="s">
        <v>153</v>
      </c>
      <c r="C735" s="22">
        <f t="shared" si="82"/>
        <v>3209</v>
      </c>
      <c r="D735" s="22">
        <f t="shared" si="82"/>
        <v>3373</v>
      </c>
      <c r="E735" s="22">
        <f t="shared" si="82"/>
        <v>3525</v>
      </c>
      <c r="F735" s="22">
        <f t="shared" si="82"/>
        <v>3683</v>
      </c>
      <c r="G735" s="23"/>
    </row>
    <row r="736" spans="1:7" s="19" customFormat="1" x14ac:dyDescent="0.25">
      <c r="A736" s="135"/>
      <c r="B736" s="136" t="s">
        <v>154</v>
      </c>
      <c r="C736" s="22">
        <f t="shared" si="82"/>
        <v>4038</v>
      </c>
      <c r="D736" s="22">
        <f t="shared" si="82"/>
        <v>4447</v>
      </c>
      <c r="E736" s="22">
        <f t="shared" si="82"/>
        <v>4647</v>
      </c>
      <c r="F736" s="22">
        <f t="shared" si="82"/>
        <v>4856</v>
      </c>
      <c r="G736" s="23"/>
    </row>
    <row r="737" spans="1:7" s="19" customFormat="1" x14ac:dyDescent="0.25">
      <c r="A737" s="135"/>
      <c r="B737" s="136" t="s">
        <v>155</v>
      </c>
      <c r="C737" s="22">
        <f t="shared" si="82"/>
        <v>710</v>
      </c>
      <c r="D737" s="22">
        <f t="shared" si="82"/>
        <v>1275</v>
      </c>
      <c r="E737" s="22">
        <f t="shared" si="82"/>
        <v>1332</v>
      </c>
      <c r="F737" s="22">
        <f t="shared" si="82"/>
        <v>1392</v>
      </c>
      <c r="G737" s="23"/>
    </row>
    <row r="738" spans="1:7" s="16" customFormat="1" x14ac:dyDescent="0.25">
      <c r="A738" s="102"/>
      <c r="B738" s="14" t="s">
        <v>70</v>
      </c>
      <c r="C738" s="20">
        <f>SUM(C739:C751)</f>
        <v>48926</v>
      </c>
      <c r="D738" s="20">
        <f t="shared" ref="D738:F738" si="83">SUM(D739:D751)</f>
        <v>94552</v>
      </c>
      <c r="E738" s="20">
        <f t="shared" si="83"/>
        <v>98808</v>
      </c>
      <c r="F738" s="20">
        <f t="shared" si="83"/>
        <v>103253</v>
      </c>
      <c r="G738" s="86"/>
    </row>
    <row r="739" spans="1:7" s="131" customFormat="1" x14ac:dyDescent="0.25">
      <c r="A739" s="128"/>
      <c r="B739" s="137" t="s">
        <v>156</v>
      </c>
      <c r="C739" s="130">
        <f>C944</f>
        <v>18362</v>
      </c>
      <c r="D739" s="130">
        <f t="shared" ref="D739:F739" si="84">D944</f>
        <v>37437</v>
      </c>
      <c r="E739" s="130">
        <f t="shared" si="84"/>
        <v>39122</v>
      </c>
      <c r="F739" s="130">
        <f t="shared" si="84"/>
        <v>40882</v>
      </c>
    </row>
    <row r="740" spans="1:7" s="131" customFormat="1" x14ac:dyDescent="0.25">
      <c r="A740" s="128"/>
      <c r="B740" s="137" t="s">
        <v>157</v>
      </c>
      <c r="C740" s="130">
        <f t="shared" ref="C740:F751" si="85">C945</f>
        <v>8101</v>
      </c>
      <c r="D740" s="130">
        <f t="shared" si="85"/>
        <v>9437</v>
      </c>
      <c r="E740" s="130">
        <f t="shared" si="85"/>
        <v>9862</v>
      </c>
      <c r="F740" s="130">
        <f t="shared" si="85"/>
        <v>10305</v>
      </c>
    </row>
    <row r="741" spans="1:7" s="131" customFormat="1" x14ac:dyDescent="0.25">
      <c r="A741" s="128"/>
      <c r="B741" s="137" t="s">
        <v>76</v>
      </c>
      <c r="C741" s="130">
        <f t="shared" si="85"/>
        <v>2682</v>
      </c>
      <c r="D741" s="130">
        <f t="shared" si="85"/>
        <v>3167</v>
      </c>
      <c r="E741" s="130">
        <f t="shared" si="85"/>
        <v>3310</v>
      </c>
      <c r="F741" s="130">
        <f t="shared" si="85"/>
        <v>3458</v>
      </c>
    </row>
    <row r="742" spans="1:7" s="131" customFormat="1" x14ac:dyDescent="0.25">
      <c r="A742" s="128"/>
      <c r="B742" s="137" t="s">
        <v>158</v>
      </c>
      <c r="C742" s="130">
        <f t="shared" si="85"/>
        <v>1023</v>
      </c>
      <c r="D742" s="130">
        <f t="shared" si="85"/>
        <v>1091</v>
      </c>
      <c r="E742" s="130">
        <f t="shared" si="85"/>
        <v>1140</v>
      </c>
      <c r="F742" s="130">
        <f t="shared" si="85"/>
        <v>1191</v>
      </c>
    </row>
    <row r="743" spans="1:7" s="131" customFormat="1" x14ac:dyDescent="0.25">
      <c r="A743" s="128"/>
      <c r="B743" s="137" t="s">
        <v>159</v>
      </c>
      <c r="C743" s="130">
        <f t="shared" si="85"/>
        <v>2335</v>
      </c>
      <c r="D743" s="130">
        <f t="shared" si="85"/>
        <v>2322</v>
      </c>
      <c r="E743" s="130">
        <f t="shared" si="85"/>
        <v>2426</v>
      </c>
      <c r="F743" s="130">
        <f t="shared" si="85"/>
        <v>2536</v>
      </c>
    </row>
    <row r="744" spans="1:7" s="131" customFormat="1" x14ac:dyDescent="0.25">
      <c r="A744" s="128"/>
      <c r="B744" s="137" t="s">
        <v>160</v>
      </c>
      <c r="C744" s="130">
        <f t="shared" si="85"/>
        <v>3405</v>
      </c>
      <c r="D744" s="130">
        <f t="shared" si="85"/>
        <v>25663</v>
      </c>
      <c r="E744" s="130">
        <f t="shared" si="85"/>
        <v>26818</v>
      </c>
      <c r="F744" s="130">
        <f t="shared" si="85"/>
        <v>28025</v>
      </c>
    </row>
    <row r="745" spans="1:7" s="131" customFormat="1" x14ac:dyDescent="0.25">
      <c r="A745" s="128"/>
      <c r="B745" s="137" t="s">
        <v>161</v>
      </c>
      <c r="C745" s="130">
        <f t="shared" si="85"/>
        <v>2700</v>
      </c>
      <c r="D745" s="130">
        <f t="shared" si="85"/>
        <v>3288</v>
      </c>
      <c r="E745" s="130">
        <f t="shared" si="85"/>
        <v>3436</v>
      </c>
      <c r="F745" s="130">
        <f t="shared" si="85"/>
        <v>3591</v>
      </c>
    </row>
    <row r="746" spans="1:7" s="131" customFormat="1" x14ac:dyDescent="0.25">
      <c r="A746" s="128"/>
      <c r="B746" s="137" t="s">
        <v>162</v>
      </c>
      <c r="C746" s="130">
        <f t="shared" si="85"/>
        <v>1951</v>
      </c>
      <c r="D746" s="130">
        <f t="shared" si="85"/>
        <v>2266</v>
      </c>
      <c r="E746" s="130">
        <f t="shared" si="85"/>
        <v>2368</v>
      </c>
      <c r="F746" s="130">
        <f t="shared" si="85"/>
        <v>2475</v>
      </c>
    </row>
    <row r="747" spans="1:7" s="131" customFormat="1" x14ac:dyDescent="0.25">
      <c r="A747" s="128"/>
      <c r="B747" s="137" t="s">
        <v>163</v>
      </c>
      <c r="C747" s="130">
        <f t="shared" si="85"/>
        <v>2281</v>
      </c>
      <c r="D747" s="130">
        <f t="shared" si="85"/>
        <v>2559</v>
      </c>
      <c r="E747" s="130">
        <f t="shared" si="85"/>
        <v>2674</v>
      </c>
      <c r="F747" s="130">
        <f t="shared" si="85"/>
        <v>2794</v>
      </c>
    </row>
    <row r="748" spans="1:7" s="131" customFormat="1" x14ac:dyDescent="0.25">
      <c r="A748" s="128"/>
      <c r="B748" s="137" t="s">
        <v>164</v>
      </c>
      <c r="C748" s="130">
        <f t="shared" si="85"/>
        <v>1539</v>
      </c>
      <c r="D748" s="130">
        <f t="shared" si="85"/>
        <v>2257</v>
      </c>
      <c r="E748" s="130">
        <f t="shared" si="85"/>
        <v>2359</v>
      </c>
      <c r="F748" s="130">
        <f t="shared" si="85"/>
        <v>2465</v>
      </c>
    </row>
    <row r="749" spans="1:7" s="131" customFormat="1" x14ac:dyDescent="0.25">
      <c r="A749" s="128"/>
      <c r="B749" s="137" t="s">
        <v>165</v>
      </c>
      <c r="C749" s="130">
        <f t="shared" si="85"/>
        <v>1611</v>
      </c>
      <c r="D749" s="130">
        <f t="shared" si="85"/>
        <v>1582</v>
      </c>
      <c r="E749" s="130">
        <f t="shared" si="85"/>
        <v>1653</v>
      </c>
      <c r="F749" s="130">
        <f t="shared" si="85"/>
        <v>1728</v>
      </c>
    </row>
    <row r="750" spans="1:7" s="131" customFormat="1" x14ac:dyDescent="0.25">
      <c r="A750" s="128"/>
      <c r="B750" s="137" t="s">
        <v>166</v>
      </c>
      <c r="C750" s="130">
        <f t="shared" si="85"/>
        <v>1548</v>
      </c>
      <c r="D750" s="130">
        <f t="shared" si="85"/>
        <v>1839</v>
      </c>
      <c r="E750" s="130">
        <f t="shared" si="85"/>
        <v>1922</v>
      </c>
      <c r="F750" s="130">
        <f t="shared" si="85"/>
        <v>2008</v>
      </c>
    </row>
    <row r="751" spans="1:7" s="131" customFormat="1" x14ac:dyDescent="0.25">
      <c r="A751" s="128"/>
      <c r="B751" s="137" t="s">
        <v>167</v>
      </c>
      <c r="C751" s="130">
        <f t="shared" si="85"/>
        <v>1388</v>
      </c>
      <c r="D751" s="130">
        <f t="shared" si="85"/>
        <v>1644</v>
      </c>
      <c r="E751" s="130">
        <f t="shared" si="85"/>
        <v>1718</v>
      </c>
      <c r="F751" s="130">
        <f t="shared" si="85"/>
        <v>1795</v>
      </c>
    </row>
    <row r="752" spans="1:7" s="16" customFormat="1" x14ac:dyDescent="0.25">
      <c r="A752" s="102"/>
      <c r="B752" s="14" t="s">
        <v>99</v>
      </c>
      <c r="C752" s="20">
        <f>SUM(C753:C770)</f>
        <v>88926</v>
      </c>
      <c r="D752" s="20">
        <f t="shared" ref="D752:F752" si="86">SUM(D753:D770)</f>
        <v>93374</v>
      </c>
      <c r="E752" s="20">
        <f t="shared" si="86"/>
        <v>97578</v>
      </c>
      <c r="F752" s="20">
        <f t="shared" si="86"/>
        <v>101967</v>
      </c>
      <c r="G752" s="86"/>
    </row>
    <row r="753" spans="1:7" s="19" customFormat="1" x14ac:dyDescent="0.25">
      <c r="A753" s="135"/>
      <c r="B753" s="136" t="s">
        <v>168</v>
      </c>
      <c r="C753" s="22">
        <f>C958</f>
        <v>33035</v>
      </c>
      <c r="D753" s="22">
        <f t="shared" ref="D753:F753" si="87">D958</f>
        <v>30909</v>
      </c>
      <c r="E753" s="22">
        <f t="shared" si="87"/>
        <v>32300</v>
      </c>
      <c r="F753" s="22">
        <f t="shared" si="87"/>
        <v>33753</v>
      </c>
      <c r="G753" s="23"/>
    </row>
    <row r="754" spans="1:7" s="19" customFormat="1" x14ac:dyDescent="0.25">
      <c r="A754" s="135"/>
      <c r="B754" s="136" t="s">
        <v>73</v>
      </c>
      <c r="C754" s="22">
        <f t="shared" ref="C754:F769" si="88">C959</f>
        <v>11500</v>
      </c>
      <c r="D754" s="22">
        <f t="shared" si="88"/>
        <v>4871</v>
      </c>
      <c r="E754" s="22">
        <f t="shared" si="88"/>
        <v>5090</v>
      </c>
      <c r="F754" s="22">
        <f t="shared" si="88"/>
        <v>5319</v>
      </c>
      <c r="G754" s="23"/>
    </row>
    <row r="755" spans="1:7" s="19" customFormat="1" x14ac:dyDescent="0.25">
      <c r="A755" s="135"/>
      <c r="B755" s="136" t="s">
        <v>74</v>
      </c>
      <c r="C755" s="22">
        <f t="shared" si="88"/>
        <v>7576</v>
      </c>
      <c r="D755" s="22">
        <f t="shared" si="88"/>
        <v>5924</v>
      </c>
      <c r="E755" s="22">
        <f t="shared" si="88"/>
        <v>6191</v>
      </c>
      <c r="F755" s="22">
        <f t="shared" si="88"/>
        <v>6469</v>
      </c>
      <c r="G755" s="23"/>
    </row>
    <row r="756" spans="1:7" s="19" customFormat="1" x14ac:dyDescent="0.25">
      <c r="A756" s="135"/>
      <c r="B756" s="136" t="s">
        <v>169</v>
      </c>
      <c r="C756" s="22">
        <f t="shared" si="88"/>
        <v>1700</v>
      </c>
      <c r="D756" s="22">
        <f t="shared" si="88"/>
        <v>3258</v>
      </c>
      <c r="E756" s="22">
        <f t="shared" si="88"/>
        <v>3405</v>
      </c>
      <c r="F756" s="22">
        <f t="shared" si="88"/>
        <v>3558</v>
      </c>
      <c r="G756" s="23"/>
    </row>
    <row r="757" spans="1:7" s="19" customFormat="1" x14ac:dyDescent="0.25">
      <c r="A757" s="135"/>
      <c r="B757" s="136" t="s">
        <v>170</v>
      </c>
      <c r="C757" s="22">
        <f t="shared" si="88"/>
        <v>1915</v>
      </c>
      <c r="D757" s="22">
        <f t="shared" si="88"/>
        <v>3434</v>
      </c>
      <c r="E757" s="22">
        <f t="shared" si="88"/>
        <v>3589</v>
      </c>
      <c r="F757" s="22">
        <f t="shared" si="88"/>
        <v>3750</v>
      </c>
      <c r="G757" s="23"/>
    </row>
    <row r="758" spans="1:7" s="19" customFormat="1" x14ac:dyDescent="0.25">
      <c r="A758" s="135"/>
      <c r="B758" s="136" t="s">
        <v>171</v>
      </c>
      <c r="C758" s="22">
        <f t="shared" si="88"/>
        <v>1200</v>
      </c>
      <c r="D758" s="22">
        <f t="shared" si="88"/>
        <v>1860</v>
      </c>
      <c r="E758" s="22">
        <f t="shared" si="88"/>
        <v>1944</v>
      </c>
      <c r="F758" s="22">
        <f t="shared" si="88"/>
        <v>2031</v>
      </c>
      <c r="G758" s="23"/>
    </row>
    <row r="759" spans="1:7" s="19" customFormat="1" x14ac:dyDescent="0.25">
      <c r="A759" s="135"/>
      <c r="B759" s="136" t="s">
        <v>172</v>
      </c>
      <c r="C759" s="22">
        <f t="shared" si="88"/>
        <v>1700</v>
      </c>
      <c r="D759" s="22">
        <f t="shared" si="88"/>
        <v>2268</v>
      </c>
      <c r="E759" s="22">
        <f t="shared" si="88"/>
        <v>2370</v>
      </c>
      <c r="F759" s="22">
        <f t="shared" si="88"/>
        <v>2477</v>
      </c>
      <c r="G759" s="23"/>
    </row>
    <row r="760" spans="1:7" s="19" customFormat="1" x14ac:dyDescent="0.25">
      <c r="A760" s="135"/>
      <c r="B760" s="136" t="s">
        <v>173</v>
      </c>
      <c r="C760" s="22">
        <f t="shared" si="88"/>
        <v>1200</v>
      </c>
      <c r="D760" s="22">
        <f t="shared" si="88"/>
        <v>1256</v>
      </c>
      <c r="E760" s="22">
        <f t="shared" si="88"/>
        <v>1313</v>
      </c>
      <c r="F760" s="22">
        <f t="shared" si="88"/>
        <v>1372</v>
      </c>
      <c r="G760" s="23"/>
    </row>
    <row r="761" spans="1:7" s="19" customFormat="1" x14ac:dyDescent="0.25">
      <c r="A761" s="135"/>
      <c r="B761" s="136" t="s">
        <v>174</v>
      </c>
      <c r="C761" s="22">
        <f t="shared" si="88"/>
        <v>3500</v>
      </c>
      <c r="D761" s="22">
        <f t="shared" si="88"/>
        <v>2947</v>
      </c>
      <c r="E761" s="22">
        <f t="shared" si="88"/>
        <v>3080</v>
      </c>
      <c r="F761" s="22">
        <f t="shared" si="88"/>
        <v>3218</v>
      </c>
      <c r="G761" s="23"/>
    </row>
    <row r="762" spans="1:7" s="19" customFormat="1" x14ac:dyDescent="0.25">
      <c r="A762" s="135"/>
      <c r="B762" s="136" t="s">
        <v>175</v>
      </c>
      <c r="C762" s="22">
        <f t="shared" si="88"/>
        <v>3000</v>
      </c>
      <c r="D762" s="22">
        <f t="shared" si="88"/>
        <v>5677</v>
      </c>
      <c r="E762" s="22">
        <f t="shared" si="88"/>
        <v>5932</v>
      </c>
      <c r="F762" s="22">
        <f t="shared" si="88"/>
        <v>6199</v>
      </c>
      <c r="G762" s="23"/>
    </row>
    <row r="763" spans="1:7" s="19" customFormat="1" x14ac:dyDescent="0.25">
      <c r="A763" s="135"/>
      <c r="B763" s="136" t="s">
        <v>176</v>
      </c>
      <c r="C763" s="22">
        <f t="shared" si="88"/>
        <v>3000</v>
      </c>
      <c r="D763" s="22">
        <f t="shared" si="88"/>
        <v>3156</v>
      </c>
      <c r="E763" s="22">
        <f t="shared" si="88"/>
        <v>3298</v>
      </c>
      <c r="F763" s="22">
        <f t="shared" si="88"/>
        <v>3446</v>
      </c>
      <c r="G763" s="23"/>
    </row>
    <row r="764" spans="1:7" s="19" customFormat="1" x14ac:dyDescent="0.25">
      <c r="A764" s="135"/>
      <c r="B764" s="136" t="s">
        <v>177</v>
      </c>
      <c r="C764" s="22">
        <f t="shared" si="88"/>
        <v>3000</v>
      </c>
      <c r="D764" s="22">
        <f t="shared" si="88"/>
        <v>4988</v>
      </c>
      <c r="E764" s="22">
        <f t="shared" si="88"/>
        <v>5212</v>
      </c>
      <c r="F764" s="22">
        <f t="shared" si="88"/>
        <v>5447</v>
      </c>
      <c r="G764" s="23"/>
    </row>
    <row r="765" spans="1:7" s="19" customFormat="1" x14ac:dyDescent="0.25">
      <c r="A765" s="135"/>
      <c r="B765" s="136" t="s">
        <v>178</v>
      </c>
      <c r="C765" s="22">
        <f t="shared" si="88"/>
        <v>4500</v>
      </c>
      <c r="D765" s="22">
        <f t="shared" si="88"/>
        <v>5856</v>
      </c>
      <c r="E765" s="22">
        <f t="shared" si="88"/>
        <v>6120</v>
      </c>
      <c r="F765" s="22">
        <f t="shared" si="88"/>
        <v>6395</v>
      </c>
      <c r="G765" s="23"/>
    </row>
    <row r="766" spans="1:7" s="19" customFormat="1" x14ac:dyDescent="0.25">
      <c r="A766" s="135"/>
      <c r="B766" s="136" t="s">
        <v>179</v>
      </c>
      <c r="C766" s="22">
        <f t="shared" si="88"/>
        <v>4000</v>
      </c>
      <c r="D766" s="22">
        <f t="shared" si="88"/>
        <v>3353</v>
      </c>
      <c r="E766" s="22">
        <f t="shared" si="88"/>
        <v>3504</v>
      </c>
      <c r="F766" s="22">
        <f t="shared" si="88"/>
        <v>3662</v>
      </c>
      <c r="G766" s="23"/>
    </row>
    <row r="767" spans="1:7" s="19" customFormat="1" x14ac:dyDescent="0.25">
      <c r="A767" s="135"/>
      <c r="B767" s="136" t="s">
        <v>180</v>
      </c>
      <c r="C767" s="22">
        <f t="shared" si="88"/>
        <v>2600</v>
      </c>
      <c r="D767" s="22">
        <f t="shared" si="88"/>
        <v>2713</v>
      </c>
      <c r="E767" s="22">
        <f t="shared" si="88"/>
        <v>2835</v>
      </c>
      <c r="F767" s="22">
        <f t="shared" si="88"/>
        <v>2963</v>
      </c>
      <c r="G767" s="23"/>
    </row>
    <row r="768" spans="1:7" s="19" customFormat="1" x14ac:dyDescent="0.25">
      <c r="A768" s="135"/>
      <c r="B768" s="136" t="s">
        <v>181</v>
      </c>
      <c r="C768" s="22">
        <f t="shared" si="88"/>
        <v>1000</v>
      </c>
      <c r="D768" s="22">
        <f t="shared" si="88"/>
        <v>2082</v>
      </c>
      <c r="E768" s="22">
        <f t="shared" si="88"/>
        <v>2176</v>
      </c>
      <c r="F768" s="22">
        <f t="shared" si="88"/>
        <v>2274</v>
      </c>
      <c r="G768" s="23"/>
    </row>
    <row r="769" spans="1:7" s="19" customFormat="1" x14ac:dyDescent="0.25">
      <c r="A769" s="135"/>
      <c r="B769" s="136" t="s">
        <v>182</v>
      </c>
      <c r="C769" s="22">
        <f t="shared" si="88"/>
        <v>2200</v>
      </c>
      <c r="D769" s="22">
        <f t="shared" si="88"/>
        <v>3717</v>
      </c>
      <c r="E769" s="22">
        <f t="shared" si="88"/>
        <v>3884</v>
      </c>
      <c r="F769" s="22">
        <f t="shared" si="88"/>
        <v>4059</v>
      </c>
      <c r="G769" s="23"/>
    </row>
    <row r="770" spans="1:7" s="19" customFormat="1" x14ac:dyDescent="0.25">
      <c r="A770" s="135"/>
      <c r="B770" s="136" t="s">
        <v>183</v>
      </c>
      <c r="C770" s="22">
        <f t="shared" ref="C770:F770" si="89">C975</f>
        <v>2300</v>
      </c>
      <c r="D770" s="22">
        <f t="shared" si="89"/>
        <v>5105</v>
      </c>
      <c r="E770" s="22">
        <f t="shared" si="89"/>
        <v>5335</v>
      </c>
      <c r="F770" s="22">
        <f t="shared" si="89"/>
        <v>5575</v>
      </c>
      <c r="G770" s="23"/>
    </row>
    <row r="771" spans="1:7" s="16" customFormat="1" x14ac:dyDescent="0.25">
      <c r="A771" s="102"/>
      <c r="B771" s="14" t="s">
        <v>75</v>
      </c>
      <c r="C771" s="20">
        <f>SUM(C772:C790)</f>
        <v>153235</v>
      </c>
      <c r="D771" s="20">
        <f t="shared" ref="D771:F771" si="90">SUM(D772:D790)</f>
        <v>225511</v>
      </c>
      <c r="E771" s="20">
        <f t="shared" si="90"/>
        <v>235658</v>
      </c>
      <c r="F771" s="20">
        <f t="shared" si="90"/>
        <v>246263</v>
      </c>
      <c r="G771" s="86"/>
    </row>
    <row r="772" spans="1:7" s="19" customFormat="1" x14ac:dyDescent="0.25">
      <c r="A772" s="135"/>
      <c r="B772" s="136" t="s">
        <v>184</v>
      </c>
      <c r="C772" s="22">
        <f>C977</f>
        <v>51699</v>
      </c>
      <c r="D772" s="22">
        <f t="shared" ref="D772:F774" si="91">D977</f>
        <v>50873</v>
      </c>
      <c r="E772" s="22">
        <f t="shared" si="91"/>
        <v>53162</v>
      </c>
      <c r="F772" s="22">
        <f t="shared" si="91"/>
        <v>55555</v>
      </c>
      <c r="G772" s="23"/>
    </row>
    <row r="773" spans="1:7" s="19" customFormat="1" x14ac:dyDescent="0.25">
      <c r="A773" s="135"/>
      <c r="B773" s="136" t="s">
        <v>76</v>
      </c>
      <c r="C773" s="22">
        <f t="shared" ref="C773:C774" si="92">C978</f>
        <v>4133</v>
      </c>
      <c r="D773" s="22">
        <f t="shared" si="91"/>
        <v>9317</v>
      </c>
      <c r="E773" s="22">
        <f t="shared" si="91"/>
        <v>9736</v>
      </c>
      <c r="F773" s="22">
        <f t="shared" si="91"/>
        <v>10174</v>
      </c>
      <c r="G773" s="23"/>
    </row>
    <row r="774" spans="1:7" s="19" customFormat="1" x14ac:dyDescent="0.25">
      <c r="A774" s="135"/>
      <c r="B774" s="136" t="s">
        <v>78</v>
      </c>
      <c r="C774" s="22">
        <f t="shared" si="92"/>
        <v>5410</v>
      </c>
      <c r="D774" s="22">
        <f t="shared" si="91"/>
        <v>9022</v>
      </c>
      <c r="E774" s="22">
        <f t="shared" si="91"/>
        <v>9428</v>
      </c>
      <c r="F774" s="22">
        <f t="shared" si="91"/>
        <v>9852</v>
      </c>
      <c r="G774" s="23"/>
    </row>
    <row r="775" spans="1:7" s="19" customFormat="1" x14ac:dyDescent="0.25">
      <c r="A775" s="135"/>
      <c r="B775" s="136" t="s">
        <v>80</v>
      </c>
      <c r="C775" s="22">
        <f>C980+C1145</f>
        <v>11176</v>
      </c>
      <c r="D775" s="22">
        <f t="shared" ref="D775:F778" si="93">D980+D1145</f>
        <v>15909</v>
      </c>
      <c r="E775" s="22">
        <f t="shared" si="93"/>
        <v>16625</v>
      </c>
      <c r="F775" s="22">
        <f t="shared" si="93"/>
        <v>17373</v>
      </c>
      <c r="G775" s="23"/>
    </row>
    <row r="776" spans="1:7" s="19" customFormat="1" x14ac:dyDescent="0.25">
      <c r="A776" s="135"/>
      <c r="B776" s="136" t="s">
        <v>81</v>
      </c>
      <c r="C776" s="22">
        <f>C981+C1146</f>
        <v>9458</v>
      </c>
      <c r="D776" s="22">
        <f t="shared" si="93"/>
        <v>15862</v>
      </c>
      <c r="E776" s="22">
        <f t="shared" si="93"/>
        <v>16576</v>
      </c>
      <c r="F776" s="22">
        <f t="shared" si="93"/>
        <v>17322</v>
      </c>
      <c r="G776" s="23"/>
    </row>
    <row r="777" spans="1:7" s="19" customFormat="1" x14ac:dyDescent="0.25">
      <c r="A777" s="135"/>
      <c r="B777" s="136" t="s">
        <v>82</v>
      </c>
      <c r="C777" s="22">
        <f>C982+C1147</f>
        <v>7846</v>
      </c>
      <c r="D777" s="22">
        <f t="shared" si="93"/>
        <v>11671</v>
      </c>
      <c r="E777" s="22">
        <f t="shared" si="93"/>
        <v>12196</v>
      </c>
      <c r="F777" s="22">
        <f t="shared" si="93"/>
        <v>12745</v>
      </c>
      <c r="G777" s="23"/>
    </row>
    <row r="778" spans="1:7" s="19" customFormat="1" x14ac:dyDescent="0.25">
      <c r="A778" s="135"/>
      <c r="B778" s="136" t="s">
        <v>83</v>
      </c>
      <c r="C778" s="22">
        <f>C983+C1148</f>
        <v>8247</v>
      </c>
      <c r="D778" s="22">
        <f t="shared" si="93"/>
        <v>11386</v>
      </c>
      <c r="E778" s="22">
        <f t="shared" si="93"/>
        <v>11898</v>
      </c>
      <c r="F778" s="22">
        <f t="shared" si="93"/>
        <v>12434</v>
      </c>
      <c r="G778" s="23"/>
    </row>
    <row r="779" spans="1:7" s="19" customFormat="1" x14ac:dyDescent="0.25">
      <c r="A779" s="135"/>
      <c r="B779" s="136" t="s">
        <v>84</v>
      </c>
      <c r="C779" s="22">
        <f t="shared" ref="C779:F784" si="94">C984</f>
        <v>9743</v>
      </c>
      <c r="D779" s="22">
        <f t="shared" si="94"/>
        <v>18334</v>
      </c>
      <c r="E779" s="22">
        <f t="shared" si="94"/>
        <v>19159</v>
      </c>
      <c r="F779" s="22">
        <f t="shared" si="94"/>
        <v>20021</v>
      </c>
      <c r="G779" s="23"/>
    </row>
    <row r="780" spans="1:7" s="19" customFormat="1" x14ac:dyDescent="0.25">
      <c r="A780" s="135"/>
      <c r="B780" s="136" t="s">
        <v>185</v>
      </c>
      <c r="C780" s="22">
        <f t="shared" si="94"/>
        <v>4298</v>
      </c>
      <c r="D780" s="22">
        <f t="shared" si="94"/>
        <v>5818</v>
      </c>
      <c r="E780" s="22">
        <f t="shared" si="94"/>
        <v>6080</v>
      </c>
      <c r="F780" s="22">
        <f t="shared" si="94"/>
        <v>6353</v>
      </c>
      <c r="G780" s="23"/>
    </row>
    <row r="781" spans="1:7" s="19" customFormat="1" x14ac:dyDescent="0.25">
      <c r="A781" s="135"/>
      <c r="B781" s="136" t="s">
        <v>186</v>
      </c>
      <c r="C781" s="22">
        <f t="shared" si="94"/>
        <v>4781</v>
      </c>
      <c r="D781" s="22">
        <f t="shared" si="94"/>
        <v>8071</v>
      </c>
      <c r="E781" s="22">
        <f t="shared" si="94"/>
        <v>8434</v>
      </c>
      <c r="F781" s="22">
        <f t="shared" si="94"/>
        <v>8814</v>
      </c>
      <c r="G781" s="23"/>
    </row>
    <row r="782" spans="1:7" s="19" customFormat="1" x14ac:dyDescent="0.25">
      <c r="A782" s="135"/>
      <c r="B782" s="136" t="s">
        <v>187</v>
      </c>
      <c r="C782" s="22">
        <f t="shared" si="94"/>
        <v>6141</v>
      </c>
      <c r="D782" s="22">
        <f t="shared" si="94"/>
        <v>5552</v>
      </c>
      <c r="E782" s="22">
        <f t="shared" si="94"/>
        <v>5802</v>
      </c>
      <c r="F782" s="22">
        <f t="shared" si="94"/>
        <v>6063</v>
      </c>
      <c r="G782" s="23"/>
    </row>
    <row r="783" spans="1:7" s="19" customFormat="1" x14ac:dyDescent="0.25">
      <c r="A783" s="135"/>
      <c r="B783" s="136" t="s">
        <v>188</v>
      </c>
      <c r="C783" s="22">
        <f t="shared" si="94"/>
        <v>4190</v>
      </c>
      <c r="D783" s="22">
        <f t="shared" si="94"/>
        <v>7466</v>
      </c>
      <c r="E783" s="22">
        <f t="shared" si="94"/>
        <v>7802</v>
      </c>
      <c r="F783" s="22">
        <f t="shared" si="94"/>
        <v>8153</v>
      </c>
      <c r="G783" s="23"/>
    </row>
    <row r="784" spans="1:7" s="19" customFormat="1" x14ac:dyDescent="0.25">
      <c r="A784" s="135"/>
      <c r="B784" s="136" t="s">
        <v>189</v>
      </c>
      <c r="C784" s="22">
        <f t="shared" si="94"/>
        <v>4390</v>
      </c>
      <c r="D784" s="22">
        <f t="shared" si="94"/>
        <v>9118</v>
      </c>
      <c r="E784" s="22">
        <f t="shared" si="94"/>
        <v>9528</v>
      </c>
      <c r="F784" s="22">
        <f t="shared" si="94"/>
        <v>9957</v>
      </c>
      <c r="G784" s="23"/>
    </row>
    <row r="785" spans="1:7" s="19" customFormat="1" x14ac:dyDescent="0.25">
      <c r="A785" s="135"/>
      <c r="B785" s="136" t="s">
        <v>190</v>
      </c>
      <c r="C785" s="22">
        <f>C990+C1149</f>
        <v>4699</v>
      </c>
      <c r="D785" s="22">
        <f t="shared" ref="D785:F785" si="95">D990+D1149</f>
        <v>8775</v>
      </c>
      <c r="E785" s="22">
        <f t="shared" si="95"/>
        <v>9170</v>
      </c>
      <c r="F785" s="22">
        <f t="shared" si="95"/>
        <v>9583</v>
      </c>
      <c r="G785" s="23"/>
    </row>
    <row r="786" spans="1:7" s="19" customFormat="1" x14ac:dyDescent="0.25">
      <c r="A786" s="135"/>
      <c r="B786" s="136" t="s">
        <v>191</v>
      </c>
      <c r="C786" s="22">
        <f t="shared" ref="C786:F790" si="96">C991</f>
        <v>6399</v>
      </c>
      <c r="D786" s="22">
        <f t="shared" si="96"/>
        <v>14867</v>
      </c>
      <c r="E786" s="22">
        <f t="shared" si="96"/>
        <v>15536</v>
      </c>
      <c r="F786" s="22">
        <f t="shared" si="96"/>
        <v>16235</v>
      </c>
      <c r="G786" s="23"/>
    </row>
    <row r="787" spans="1:7" s="19" customFormat="1" x14ac:dyDescent="0.25">
      <c r="A787" s="135"/>
      <c r="B787" s="136" t="s">
        <v>192</v>
      </c>
      <c r="C787" s="22">
        <f t="shared" si="96"/>
        <v>4580</v>
      </c>
      <c r="D787" s="22">
        <f t="shared" si="96"/>
        <v>6948</v>
      </c>
      <c r="E787" s="22">
        <f t="shared" si="96"/>
        <v>7261</v>
      </c>
      <c r="F787" s="22">
        <f t="shared" si="96"/>
        <v>7587</v>
      </c>
      <c r="G787" s="23"/>
    </row>
    <row r="788" spans="1:7" s="19" customFormat="1" x14ac:dyDescent="0.25">
      <c r="A788" s="135"/>
      <c r="B788" s="136" t="s">
        <v>193</v>
      </c>
      <c r="C788" s="22">
        <f t="shared" si="96"/>
        <v>1244</v>
      </c>
      <c r="D788" s="22">
        <f t="shared" si="96"/>
        <v>3378</v>
      </c>
      <c r="E788" s="22">
        <f t="shared" si="96"/>
        <v>3530</v>
      </c>
      <c r="F788" s="22">
        <f t="shared" si="96"/>
        <v>3689</v>
      </c>
      <c r="G788" s="23"/>
    </row>
    <row r="789" spans="1:7" s="19" customFormat="1" x14ac:dyDescent="0.25">
      <c r="A789" s="135"/>
      <c r="B789" s="136" t="s">
        <v>194</v>
      </c>
      <c r="C789" s="22">
        <f t="shared" si="96"/>
        <v>1335</v>
      </c>
      <c r="D789" s="22">
        <f t="shared" si="96"/>
        <v>4522</v>
      </c>
      <c r="E789" s="22">
        <f t="shared" si="96"/>
        <v>4725</v>
      </c>
      <c r="F789" s="22">
        <f t="shared" si="96"/>
        <v>4938</v>
      </c>
      <c r="G789" s="23"/>
    </row>
    <row r="790" spans="1:7" s="19" customFormat="1" x14ac:dyDescent="0.25">
      <c r="A790" s="135"/>
      <c r="B790" s="136" t="s">
        <v>195</v>
      </c>
      <c r="C790" s="22">
        <f>C995+C1150</f>
        <v>3466</v>
      </c>
      <c r="D790" s="22">
        <f t="shared" si="96"/>
        <v>8622</v>
      </c>
      <c r="E790" s="22">
        <f t="shared" si="96"/>
        <v>9010</v>
      </c>
      <c r="F790" s="22">
        <f t="shared" si="96"/>
        <v>9415</v>
      </c>
      <c r="G790" s="23"/>
    </row>
    <row r="791" spans="1:7" s="16" customFormat="1" x14ac:dyDescent="0.25">
      <c r="A791" s="102"/>
      <c r="B791" s="14" t="s">
        <v>101</v>
      </c>
      <c r="C791" s="20">
        <f>SUM(C792:C803)</f>
        <v>53041</v>
      </c>
      <c r="D791" s="20">
        <f t="shared" ref="D791:F791" si="97">SUM(D792:D803)</f>
        <v>53041</v>
      </c>
      <c r="E791" s="20">
        <f t="shared" si="97"/>
        <v>55428</v>
      </c>
      <c r="F791" s="20">
        <f t="shared" si="97"/>
        <v>57923</v>
      </c>
      <c r="G791" s="86"/>
    </row>
    <row r="792" spans="1:7" s="16" customFormat="1" x14ac:dyDescent="0.25">
      <c r="A792" s="102"/>
      <c r="B792" s="138" t="s">
        <v>196</v>
      </c>
      <c r="C792" s="22">
        <f>C997</f>
        <v>27198</v>
      </c>
      <c r="D792" s="22">
        <f t="shared" ref="D792:F792" si="98">D997</f>
        <v>27198</v>
      </c>
      <c r="E792" s="22">
        <f t="shared" si="98"/>
        <v>28422</v>
      </c>
      <c r="F792" s="22">
        <f t="shared" si="98"/>
        <v>29701</v>
      </c>
      <c r="G792" s="139"/>
    </row>
    <row r="793" spans="1:7" s="19" customFormat="1" x14ac:dyDescent="0.25">
      <c r="A793" s="135"/>
      <c r="B793" s="138" t="s">
        <v>58</v>
      </c>
      <c r="C793" s="22">
        <f t="shared" ref="C793:F803" si="99">C998</f>
        <v>9002</v>
      </c>
      <c r="D793" s="22">
        <f t="shared" si="99"/>
        <v>9002</v>
      </c>
      <c r="E793" s="22">
        <f t="shared" si="99"/>
        <v>9407</v>
      </c>
      <c r="F793" s="22">
        <f t="shared" si="99"/>
        <v>9830</v>
      </c>
      <c r="G793" s="23"/>
    </row>
    <row r="794" spans="1:7" s="19" customFormat="1" x14ac:dyDescent="0.25">
      <c r="A794" s="135"/>
      <c r="B794" s="138" t="s">
        <v>197</v>
      </c>
      <c r="C794" s="22">
        <f t="shared" si="99"/>
        <v>995</v>
      </c>
      <c r="D794" s="22">
        <f t="shared" si="99"/>
        <v>995</v>
      </c>
      <c r="E794" s="22">
        <f t="shared" si="99"/>
        <v>1040</v>
      </c>
      <c r="F794" s="22">
        <f t="shared" si="99"/>
        <v>1087</v>
      </c>
      <c r="G794" s="23"/>
    </row>
    <row r="795" spans="1:7" s="19" customFormat="1" x14ac:dyDescent="0.25">
      <c r="A795" s="135"/>
      <c r="B795" s="138" t="s">
        <v>198</v>
      </c>
      <c r="C795" s="22">
        <f t="shared" si="99"/>
        <v>1025</v>
      </c>
      <c r="D795" s="22">
        <f t="shared" si="99"/>
        <v>825</v>
      </c>
      <c r="E795" s="22">
        <f t="shared" si="99"/>
        <v>862</v>
      </c>
      <c r="F795" s="22">
        <f t="shared" si="99"/>
        <v>901</v>
      </c>
      <c r="G795" s="23"/>
    </row>
    <row r="796" spans="1:7" s="19" customFormat="1" x14ac:dyDescent="0.25">
      <c r="A796" s="135"/>
      <c r="B796" s="138" t="s">
        <v>199</v>
      </c>
      <c r="C796" s="22">
        <f t="shared" si="99"/>
        <v>3500</v>
      </c>
      <c r="D796" s="22">
        <f t="shared" si="99"/>
        <v>3400</v>
      </c>
      <c r="E796" s="22">
        <f t="shared" si="99"/>
        <v>3553</v>
      </c>
      <c r="F796" s="22">
        <f t="shared" si="99"/>
        <v>3713</v>
      </c>
      <c r="G796" s="23"/>
    </row>
    <row r="797" spans="1:7" s="19" customFormat="1" x14ac:dyDescent="0.25">
      <c r="A797" s="135"/>
      <c r="B797" s="138" t="s">
        <v>200</v>
      </c>
      <c r="C797" s="22">
        <f t="shared" si="99"/>
        <v>3556</v>
      </c>
      <c r="D797" s="22">
        <f t="shared" si="99"/>
        <v>3356</v>
      </c>
      <c r="E797" s="22">
        <f t="shared" si="99"/>
        <v>3507</v>
      </c>
      <c r="F797" s="22">
        <f t="shared" si="99"/>
        <v>3665</v>
      </c>
      <c r="G797" s="23"/>
    </row>
    <row r="798" spans="1:7" s="19" customFormat="1" x14ac:dyDescent="0.25">
      <c r="A798" s="135"/>
      <c r="B798" s="138" t="s">
        <v>201</v>
      </c>
      <c r="C798" s="22">
        <f t="shared" si="99"/>
        <v>1609</v>
      </c>
      <c r="D798" s="22">
        <f t="shared" si="99"/>
        <v>1609</v>
      </c>
      <c r="E798" s="22">
        <f t="shared" si="99"/>
        <v>1681</v>
      </c>
      <c r="F798" s="22">
        <f t="shared" si="99"/>
        <v>1757</v>
      </c>
      <c r="G798" s="23"/>
    </row>
    <row r="799" spans="1:7" s="19" customFormat="1" x14ac:dyDescent="0.25">
      <c r="A799" s="135"/>
      <c r="B799" s="138" t="s">
        <v>202</v>
      </c>
      <c r="C799" s="22">
        <f t="shared" si="99"/>
        <v>1560</v>
      </c>
      <c r="D799" s="22">
        <f t="shared" si="99"/>
        <v>1560</v>
      </c>
      <c r="E799" s="22">
        <f t="shared" si="99"/>
        <v>1630</v>
      </c>
      <c r="F799" s="22">
        <f t="shared" si="99"/>
        <v>1704</v>
      </c>
      <c r="G799" s="23"/>
    </row>
    <row r="800" spans="1:7" s="19" customFormat="1" x14ac:dyDescent="0.25">
      <c r="A800" s="135"/>
      <c r="B800" s="138" t="s">
        <v>203</v>
      </c>
      <c r="C800" s="22">
        <f t="shared" si="99"/>
        <v>935</v>
      </c>
      <c r="D800" s="22">
        <f t="shared" si="99"/>
        <v>935</v>
      </c>
      <c r="E800" s="22">
        <f t="shared" si="99"/>
        <v>977</v>
      </c>
      <c r="F800" s="22">
        <f t="shared" si="99"/>
        <v>1021</v>
      </c>
      <c r="G800" s="23"/>
    </row>
    <row r="801" spans="1:7" s="19" customFormat="1" x14ac:dyDescent="0.25">
      <c r="A801" s="135"/>
      <c r="B801" s="138" t="s">
        <v>204</v>
      </c>
      <c r="C801" s="22">
        <f t="shared" si="99"/>
        <v>790</v>
      </c>
      <c r="D801" s="22">
        <f t="shared" si="99"/>
        <v>790</v>
      </c>
      <c r="E801" s="22">
        <f t="shared" si="99"/>
        <v>826</v>
      </c>
      <c r="F801" s="22">
        <f t="shared" si="99"/>
        <v>863</v>
      </c>
      <c r="G801" s="23"/>
    </row>
    <row r="802" spans="1:7" s="19" customFormat="1" x14ac:dyDescent="0.25">
      <c r="A802" s="135"/>
      <c r="B802" s="138" t="s">
        <v>205</v>
      </c>
      <c r="C802" s="22">
        <f t="shared" si="99"/>
        <v>1724</v>
      </c>
      <c r="D802" s="22">
        <f t="shared" si="99"/>
        <v>1524</v>
      </c>
      <c r="E802" s="22">
        <f t="shared" si="99"/>
        <v>1593</v>
      </c>
      <c r="F802" s="22">
        <f t="shared" si="99"/>
        <v>1664</v>
      </c>
      <c r="G802" s="23"/>
    </row>
    <row r="803" spans="1:7" s="19" customFormat="1" x14ac:dyDescent="0.25">
      <c r="A803" s="135"/>
      <c r="B803" s="138" t="s">
        <v>206</v>
      </c>
      <c r="C803" s="22">
        <f t="shared" si="99"/>
        <v>1147</v>
      </c>
      <c r="D803" s="22">
        <f t="shared" si="99"/>
        <v>1847</v>
      </c>
      <c r="E803" s="22">
        <f t="shared" si="99"/>
        <v>1930</v>
      </c>
      <c r="F803" s="22">
        <f t="shared" si="99"/>
        <v>2017</v>
      </c>
      <c r="G803" s="23"/>
    </row>
    <row r="804" spans="1:7" s="16" customFormat="1" x14ac:dyDescent="0.25">
      <c r="A804" s="102"/>
      <c r="B804" s="14" t="s">
        <v>103</v>
      </c>
      <c r="C804" s="33">
        <f>SUM(C805:C821)</f>
        <v>142300.70000000001</v>
      </c>
      <c r="D804" s="20">
        <f t="shared" ref="D804:F804" si="100">SUM(D805:D821)</f>
        <v>157957</v>
      </c>
      <c r="E804" s="20">
        <f t="shared" si="100"/>
        <v>165064</v>
      </c>
      <c r="F804" s="20">
        <f t="shared" si="100"/>
        <v>172494</v>
      </c>
      <c r="G804" s="86"/>
    </row>
    <row r="805" spans="1:7" s="141" customFormat="1" x14ac:dyDescent="0.25">
      <c r="A805" s="140"/>
      <c r="B805" s="138" t="s">
        <v>43</v>
      </c>
      <c r="C805" s="22">
        <f>C1010</f>
        <v>6660</v>
      </c>
      <c r="D805" s="22">
        <f t="shared" ref="D805:F805" si="101">D1010</f>
        <v>8929</v>
      </c>
      <c r="E805" s="22">
        <f t="shared" si="101"/>
        <v>9331</v>
      </c>
      <c r="F805" s="22">
        <f t="shared" si="101"/>
        <v>9751</v>
      </c>
      <c r="G805" s="23"/>
    </row>
    <row r="806" spans="1:7" s="141" customFormat="1" x14ac:dyDescent="0.25">
      <c r="A806" s="140"/>
      <c r="B806" s="138" t="s">
        <v>112</v>
      </c>
      <c r="C806" s="22">
        <f t="shared" ref="C806:F808" si="102">C1011</f>
        <v>7300</v>
      </c>
      <c r="D806" s="22">
        <f t="shared" si="102"/>
        <v>9319</v>
      </c>
      <c r="E806" s="22">
        <f t="shared" si="102"/>
        <v>9738</v>
      </c>
      <c r="F806" s="22">
        <f t="shared" si="102"/>
        <v>10177</v>
      </c>
      <c r="G806" s="23"/>
    </row>
    <row r="807" spans="1:7" s="141" customFormat="1" x14ac:dyDescent="0.25">
      <c r="A807" s="140"/>
      <c r="B807" s="138" t="s">
        <v>41</v>
      </c>
      <c r="C807" s="22">
        <f t="shared" si="102"/>
        <v>58651</v>
      </c>
      <c r="D807" s="22">
        <f t="shared" si="102"/>
        <v>58039</v>
      </c>
      <c r="E807" s="22">
        <f t="shared" si="102"/>
        <v>60651</v>
      </c>
      <c r="F807" s="22">
        <f t="shared" si="102"/>
        <v>63380</v>
      </c>
      <c r="G807" s="23"/>
    </row>
    <row r="808" spans="1:7" s="141" customFormat="1" x14ac:dyDescent="0.25">
      <c r="A808" s="140"/>
      <c r="B808" s="138" t="s">
        <v>42</v>
      </c>
      <c r="C808" s="22">
        <f t="shared" si="102"/>
        <v>14500</v>
      </c>
      <c r="D808" s="22">
        <f t="shared" si="102"/>
        <v>19070</v>
      </c>
      <c r="E808" s="22">
        <f t="shared" si="102"/>
        <v>19928</v>
      </c>
      <c r="F808" s="22">
        <f t="shared" si="102"/>
        <v>20825</v>
      </c>
      <c r="G808" s="23"/>
    </row>
    <row r="809" spans="1:7" s="141" customFormat="1" x14ac:dyDescent="0.25">
      <c r="A809" s="140"/>
      <c r="B809" s="138" t="s">
        <v>39</v>
      </c>
      <c r="C809" s="22">
        <f>C1014+C1155</f>
        <v>10802</v>
      </c>
      <c r="D809" s="22">
        <f t="shared" ref="D809:F809" si="103">D1014+D1155</f>
        <v>12546</v>
      </c>
      <c r="E809" s="22">
        <f t="shared" si="103"/>
        <v>13111</v>
      </c>
      <c r="F809" s="22">
        <f t="shared" si="103"/>
        <v>13701</v>
      </c>
      <c r="G809" s="23"/>
    </row>
    <row r="810" spans="1:7" s="141" customFormat="1" x14ac:dyDescent="0.25">
      <c r="A810" s="140"/>
      <c r="B810" s="138" t="s">
        <v>45</v>
      </c>
      <c r="C810" s="22">
        <f t="shared" ref="C810:F811" si="104">C1015</f>
        <v>4230</v>
      </c>
      <c r="D810" s="22">
        <f t="shared" si="104"/>
        <v>5860</v>
      </c>
      <c r="E810" s="22">
        <f t="shared" si="104"/>
        <v>6124</v>
      </c>
      <c r="F810" s="22">
        <f t="shared" si="104"/>
        <v>6399</v>
      </c>
      <c r="G810" s="23"/>
    </row>
    <row r="811" spans="1:7" s="141" customFormat="1" x14ac:dyDescent="0.25">
      <c r="A811" s="140"/>
      <c r="B811" s="138" t="s">
        <v>47</v>
      </c>
      <c r="C811" s="22">
        <f t="shared" si="104"/>
        <v>9410</v>
      </c>
      <c r="D811" s="22">
        <f t="shared" si="104"/>
        <v>9035</v>
      </c>
      <c r="E811" s="22">
        <f t="shared" si="104"/>
        <v>9442</v>
      </c>
      <c r="F811" s="22">
        <f t="shared" si="104"/>
        <v>9866</v>
      </c>
      <c r="G811" s="23"/>
    </row>
    <row r="812" spans="1:7" s="141" customFormat="1" x14ac:dyDescent="0.25">
      <c r="A812" s="140"/>
      <c r="B812" s="138" t="s">
        <v>46</v>
      </c>
      <c r="C812" s="34">
        <f>C1017+C1162</f>
        <v>8355.7000000000007</v>
      </c>
      <c r="D812" s="22">
        <f t="shared" ref="D812:F812" si="105">D1017+D1162</f>
        <v>10253</v>
      </c>
      <c r="E812" s="22">
        <f t="shared" si="105"/>
        <v>10714</v>
      </c>
      <c r="F812" s="22">
        <f t="shared" si="105"/>
        <v>11197</v>
      </c>
      <c r="G812" s="23"/>
    </row>
    <row r="813" spans="1:7" s="141" customFormat="1" x14ac:dyDescent="0.25">
      <c r="A813" s="140"/>
      <c r="B813" s="138" t="s">
        <v>129</v>
      </c>
      <c r="C813" s="22">
        <f t="shared" ref="C813:F821" si="106">C1018</f>
        <v>5370</v>
      </c>
      <c r="D813" s="22">
        <f t="shared" si="106"/>
        <v>5786</v>
      </c>
      <c r="E813" s="22">
        <f t="shared" si="106"/>
        <v>6046</v>
      </c>
      <c r="F813" s="22">
        <f t="shared" si="106"/>
        <v>6318</v>
      </c>
      <c r="G813" s="23"/>
    </row>
    <row r="814" spans="1:7" s="141" customFormat="1" x14ac:dyDescent="0.25">
      <c r="A814" s="140"/>
      <c r="B814" s="138" t="s">
        <v>207</v>
      </c>
      <c r="C814" s="22">
        <f t="shared" si="106"/>
        <v>2230</v>
      </c>
      <c r="D814" s="22">
        <f t="shared" si="106"/>
        <v>3179</v>
      </c>
      <c r="E814" s="22">
        <f t="shared" si="106"/>
        <v>3322</v>
      </c>
      <c r="F814" s="22">
        <f t="shared" si="106"/>
        <v>3472</v>
      </c>
      <c r="G814" s="23"/>
    </row>
    <row r="815" spans="1:7" s="141" customFormat="1" x14ac:dyDescent="0.25">
      <c r="A815" s="140"/>
      <c r="B815" s="138" t="s">
        <v>208</v>
      </c>
      <c r="C815" s="22">
        <f t="shared" si="106"/>
        <v>1120</v>
      </c>
      <c r="D815" s="22">
        <f t="shared" si="106"/>
        <v>1082</v>
      </c>
      <c r="E815" s="22">
        <f t="shared" si="106"/>
        <v>1131</v>
      </c>
      <c r="F815" s="22">
        <f t="shared" si="106"/>
        <v>1182</v>
      </c>
      <c r="G815" s="23"/>
    </row>
    <row r="816" spans="1:7" s="141" customFormat="1" x14ac:dyDescent="0.25">
      <c r="A816" s="140"/>
      <c r="B816" s="138" t="s">
        <v>209</v>
      </c>
      <c r="C816" s="22">
        <f t="shared" si="106"/>
        <v>3312</v>
      </c>
      <c r="D816" s="22">
        <f t="shared" si="106"/>
        <v>2470</v>
      </c>
      <c r="E816" s="22">
        <f t="shared" si="106"/>
        <v>2581</v>
      </c>
      <c r="F816" s="22">
        <f t="shared" si="106"/>
        <v>2697</v>
      </c>
      <c r="G816" s="23"/>
    </row>
    <row r="817" spans="1:7" s="141" customFormat="1" x14ac:dyDescent="0.25">
      <c r="A817" s="140"/>
      <c r="B817" s="138" t="s">
        <v>210</v>
      </c>
      <c r="C817" s="22">
        <f t="shared" si="106"/>
        <v>5100</v>
      </c>
      <c r="D817" s="22">
        <f t="shared" si="106"/>
        <v>5677</v>
      </c>
      <c r="E817" s="22">
        <f t="shared" si="106"/>
        <v>5932</v>
      </c>
      <c r="F817" s="22">
        <f t="shared" si="106"/>
        <v>6199</v>
      </c>
      <c r="G817" s="23"/>
    </row>
    <row r="818" spans="1:7" s="141" customFormat="1" x14ac:dyDescent="0.25">
      <c r="A818" s="140"/>
      <c r="B818" s="138" t="s">
        <v>211</v>
      </c>
      <c r="C818" s="22">
        <f t="shared" si="106"/>
        <v>2390</v>
      </c>
      <c r="D818" s="22">
        <f t="shared" si="106"/>
        <v>3440</v>
      </c>
      <c r="E818" s="22">
        <f t="shared" si="106"/>
        <v>3595</v>
      </c>
      <c r="F818" s="22">
        <f t="shared" si="106"/>
        <v>3757</v>
      </c>
      <c r="G818" s="23"/>
    </row>
    <row r="819" spans="1:7" s="141" customFormat="1" x14ac:dyDescent="0.25">
      <c r="A819" s="140"/>
      <c r="B819" s="138" t="s">
        <v>212</v>
      </c>
      <c r="C819" s="22">
        <f t="shared" si="106"/>
        <v>1200</v>
      </c>
      <c r="D819" s="22">
        <f t="shared" si="106"/>
        <v>1319</v>
      </c>
      <c r="E819" s="22">
        <f t="shared" si="106"/>
        <v>1378</v>
      </c>
      <c r="F819" s="22">
        <f t="shared" si="106"/>
        <v>1440</v>
      </c>
      <c r="G819" s="23"/>
    </row>
    <row r="820" spans="1:7" s="141" customFormat="1" x14ac:dyDescent="0.25">
      <c r="A820" s="140"/>
      <c r="B820" s="138" t="s">
        <v>213</v>
      </c>
      <c r="C820" s="22">
        <f t="shared" si="106"/>
        <v>1000</v>
      </c>
      <c r="D820" s="22">
        <f t="shared" si="106"/>
        <v>1120</v>
      </c>
      <c r="E820" s="22">
        <f t="shared" si="106"/>
        <v>1170</v>
      </c>
      <c r="F820" s="22">
        <f t="shared" si="106"/>
        <v>1223</v>
      </c>
      <c r="G820" s="23"/>
    </row>
    <row r="821" spans="1:7" s="141" customFormat="1" x14ac:dyDescent="0.25">
      <c r="A821" s="140"/>
      <c r="B821" s="138" t="s">
        <v>214</v>
      </c>
      <c r="C821" s="22">
        <f t="shared" si="106"/>
        <v>670</v>
      </c>
      <c r="D821" s="22">
        <f t="shared" si="106"/>
        <v>833</v>
      </c>
      <c r="E821" s="22">
        <f t="shared" si="106"/>
        <v>870</v>
      </c>
      <c r="F821" s="22">
        <f t="shared" si="106"/>
        <v>910</v>
      </c>
      <c r="G821" s="23"/>
    </row>
    <row r="822" spans="1:7" s="16" customFormat="1" x14ac:dyDescent="0.25">
      <c r="A822" s="102"/>
      <c r="B822" s="14" t="s">
        <v>48</v>
      </c>
      <c r="C822" s="20">
        <f>SUM(C823:C841)</f>
        <v>113662</v>
      </c>
      <c r="D822" s="20">
        <f t="shared" ref="D822:F822" si="107">SUM(D823:D841)</f>
        <v>126058</v>
      </c>
      <c r="E822" s="20">
        <f t="shared" si="107"/>
        <v>131730</v>
      </c>
      <c r="F822" s="20">
        <f t="shared" si="107"/>
        <v>137659</v>
      </c>
      <c r="G822" s="86"/>
    </row>
    <row r="823" spans="1:7" s="19" customFormat="1" x14ac:dyDescent="0.25">
      <c r="A823" s="135"/>
      <c r="B823" s="12" t="s">
        <v>215</v>
      </c>
      <c r="C823" s="22">
        <f>C1028</f>
        <v>2550</v>
      </c>
      <c r="D823" s="22">
        <f t="shared" ref="D823:F823" si="108">D1028</f>
        <v>2652</v>
      </c>
      <c r="E823" s="22">
        <f t="shared" si="108"/>
        <v>2771</v>
      </c>
      <c r="F823" s="22">
        <f t="shared" si="108"/>
        <v>2896</v>
      </c>
      <c r="G823" s="23"/>
    </row>
    <row r="824" spans="1:7" s="19" customFormat="1" x14ac:dyDescent="0.25">
      <c r="A824" s="135"/>
      <c r="B824" s="138" t="s">
        <v>216</v>
      </c>
      <c r="C824" s="22">
        <f t="shared" ref="C824:F839" si="109">C1029</f>
        <v>2222</v>
      </c>
      <c r="D824" s="22">
        <f t="shared" si="109"/>
        <v>2311</v>
      </c>
      <c r="E824" s="22">
        <f t="shared" si="109"/>
        <v>2415</v>
      </c>
      <c r="F824" s="22">
        <f t="shared" si="109"/>
        <v>2524</v>
      </c>
      <c r="G824" s="23"/>
    </row>
    <row r="825" spans="1:7" s="19" customFormat="1" x14ac:dyDescent="0.25">
      <c r="A825" s="135"/>
      <c r="B825" s="138" t="s">
        <v>217</v>
      </c>
      <c r="C825" s="22">
        <f t="shared" si="109"/>
        <v>4363</v>
      </c>
      <c r="D825" s="22">
        <f t="shared" si="109"/>
        <v>4539</v>
      </c>
      <c r="E825" s="22">
        <f t="shared" si="109"/>
        <v>4743</v>
      </c>
      <c r="F825" s="22">
        <f t="shared" si="109"/>
        <v>4957</v>
      </c>
      <c r="G825" s="23"/>
    </row>
    <row r="826" spans="1:7" s="19" customFormat="1" x14ac:dyDescent="0.25">
      <c r="A826" s="135"/>
      <c r="B826" s="138" t="s">
        <v>218</v>
      </c>
      <c r="C826" s="22">
        <f t="shared" si="109"/>
        <v>4341</v>
      </c>
      <c r="D826" s="22">
        <f t="shared" si="109"/>
        <v>4514</v>
      </c>
      <c r="E826" s="22">
        <f t="shared" si="109"/>
        <v>4717</v>
      </c>
      <c r="F826" s="22">
        <f t="shared" si="109"/>
        <v>4929</v>
      </c>
      <c r="G826" s="23"/>
    </row>
    <row r="827" spans="1:7" s="19" customFormat="1" x14ac:dyDescent="0.25">
      <c r="A827" s="135"/>
      <c r="B827" s="138" t="s">
        <v>53</v>
      </c>
      <c r="C827" s="22">
        <f t="shared" si="109"/>
        <v>8412</v>
      </c>
      <c r="D827" s="22">
        <f t="shared" si="109"/>
        <v>9339</v>
      </c>
      <c r="E827" s="22">
        <f t="shared" si="109"/>
        <v>9759</v>
      </c>
      <c r="F827" s="22">
        <f t="shared" si="109"/>
        <v>10198</v>
      </c>
      <c r="G827" s="23"/>
    </row>
    <row r="828" spans="1:7" s="19" customFormat="1" x14ac:dyDescent="0.25">
      <c r="A828" s="135"/>
      <c r="B828" s="138" t="s">
        <v>219</v>
      </c>
      <c r="C828" s="22">
        <f t="shared" si="109"/>
        <v>4510</v>
      </c>
      <c r="D828" s="22">
        <f t="shared" si="109"/>
        <v>4689</v>
      </c>
      <c r="E828" s="22">
        <f t="shared" si="109"/>
        <v>4900</v>
      </c>
      <c r="F828" s="22">
        <f t="shared" si="109"/>
        <v>5121</v>
      </c>
      <c r="G828" s="23"/>
    </row>
    <row r="829" spans="1:7" s="19" customFormat="1" x14ac:dyDescent="0.25">
      <c r="A829" s="135"/>
      <c r="B829" s="138" t="s">
        <v>220</v>
      </c>
      <c r="C829" s="22">
        <f t="shared" si="109"/>
        <v>3498</v>
      </c>
      <c r="D829" s="22">
        <f t="shared" si="109"/>
        <v>6771</v>
      </c>
      <c r="E829" s="22">
        <f t="shared" si="109"/>
        <v>7076</v>
      </c>
      <c r="F829" s="22">
        <f t="shared" si="109"/>
        <v>7394</v>
      </c>
      <c r="G829" s="23"/>
    </row>
    <row r="830" spans="1:7" s="19" customFormat="1" x14ac:dyDescent="0.25">
      <c r="A830" s="135"/>
      <c r="B830" s="138" t="s">
        <v>221</v>
      </c>
      <c r="C830" s="22">
        <f t="shared" si="109"/>
        <v>4122</v>
      </c>
      <c r="D830" s="22">
        <f t="shared" si="109"/>
        <v>4287</v>
      </c>
      <c r="E830" s="22">
        <f t="shared" si="109"/>
        <v>4480</v>
      </c>
      <c r="F830" s="22">
        <f t="shared" si="109"/>
        <v>4682</v>
      </c>
      <c r="G830" s="23"/>
    </row>
    <row r="831" spans="1:7" s="19" customFormat="1" x14ac:dyDescent="0.25">
      <c r="A831" s="135"/>
      <c r="B831" s="138" t="s">
        <v>52</v>
      </c>
      <c r="C831" s="22">
        <f t="shared" si="109"/>
        <v>10001</v>
      </c>
      <c r="D831" s="22">
        <f t="shared" si="109"/>
        <v>10402</v>
      </c>
      <c r="E831" s="22">
        <f t="shared" si="109"/>
        <v>10870</v>
      </c>
      <c r="F831" s="22">
        <f t="shared" si="109"/>
        <v>11359</v>
      </c>
      <c r="G831" s="23"/>
    </row>
    <row r="832" spans="1:7" s="19" customFormat="1" x14ac:dyDescent="0.25">
      <c r="A832" s="135"/>
      <c r="B832" s="138" t="s">
        <v>222</v>
      </c>
      <c r="C832" s="22">
        <f t="shared" si="109"/>
        <v>3094</v>
      </c>
      <c r="D832" s="22">
        <f t="shared" si="109"/>
        <v>3218</v>
      </c>
      <c r="E832" s="22">
        <f t="shared" si="109"/>
        <v>3363</v>
      </c>
      <c r="F832" s="22">
        <f t="shared" si="109"/>
        <v>3514</v>
      </c>
      <c r="G832" s="23"/>
    </row>
    <row r="833" spans="1:7" s="19" customFormat="1" x14ac:dyDescent="0.25">
      <c r="A833" s="135"/>
      <c r="B833" s="138" t="s">
        <v>223</v>
      </c>
      <c r="C833" s="22">
        <f t="shared" si="109"/>
        <v>4568</v>
      </c>
      <c r="D833" s="22">
        <f t="shared" si="109"/>
        <v>4751</v>
      </c>
      <c r="E833" s="22">
        <f t="shared" si="109"/>
        <v>4965</v>
      </c>
      <c r="F833" s="22">
        <f t="shared" si="109"/>
        <v>5188</v>
      </c>
      <c r="G833" s="23"/>
    </row>
    <row r="834" spans="1:7" s="19" customFormat="1" x14ac:dyDescent="0.25">
      <c r="A834" s="135"/>
      <c r="B834" s="138" t="s">
        <v>224</v>
      </c>
      <c r="C834" s="22">
        <f t="shared" si="109"/>
        <v>3831</v>
      </c>
      <c r="D834" s="22">
        <f t="shared" si="109"/>
        <v>5933</v>
      </c>
      <c r="E834" s="22">
        <f t="shared" si="109"/>
        <v>6200</v>
      </c>
      <c r="F834" s="22">
        <f t="shared" si="109"/>
        <v>6479</v>
      </c>
      <c r="G834" s="23"/>
    </row>
    <row r="835" spans="1:7" s="19" customFormat="1" x14ac:dyDescent="0.25">
      <c r="A835" s="135"/>
      <c r="B835" s="138" t="s">
        <v>225</v>
      </c>
      <c r="C835" s="22">
        <f t="shared" si="109"/>
        <v>1700</v>
      </c>
      <c r="D835" s="22">
        <f t="shared" si="109"/>
        <v>2512</v>
      </c>
      <c r="E835" s="22">
        <f t="shared" si="109"/>
        <v>2625</v>
      </c>
      <c r="F835" s="22">
        <f t="shared" si="109"/>
        <v>2743</v>
      </c>
      <c r="G835" s="23"/>
    </row>
    <row r="836" spans="1:7" s="19" customFormat="1" x14ac:dyDescent="0.25">
      <c r="A836" s="135"/>
      <c r="B836" s="138" t="s">
        <v>82</v>
      </c>
      <c r="C836" s="22">
        <f t="shared" si="109"/>
        <v>1974</v>
      </c>
      <c r="D836" s="22">
        <f t="shared" si="109"/>
        <v>3432</v>
      </c>
      <c r="E836" s="22">
        <f t="shared" si="109"/>
        <v>3586</v>
      </c>
      <c r="F836" s="22">
        <f t="shared" si="109"/>
        <v>3748</v>
      </c>
      <c r="G836" s="23"/>
    </row>
    <row r="837" spans="1:7" s="19" customFormat="1" x14ac:dyDescent="0.25">
      <c r="A837" s="135"/>
      <c r="B837" s="138" t="s">
        <v>50</v>
      </c>
      <c r="C837" s="22">
        <f t="shared" si="109"/>
        <v>3936</v>
      </c>
      <c r="D837" s="22">
        <f t="shared" si="109"/>
        <v>4147</v>
      </c>
      <c r="E837" s="22">
        <f t="shared" si="109"/>
        <v>4334</v>
      </c>
      <c r="F837" s="22">
        <f t="shared" si="109"/>
        <v>4529</v>
      </c>
      <c r="G837" s="23"/>
    </row>
    <row r="838" spans="1:7" s="19" customFormat="1" x14ac:dyDescent="0.25">
      <c r="A838" s="135"/>
      <c r="B838" s="138" t="s">
        <v>51</v>
      </c>
      <c r="C838" s="22">
        <f t="shared" si="109"/>
        <v>3837</v>
      </c>
      <c r="D838" s="22">
        <f t="shared" si="109"/>
        <v>3991</v>
      </c>
      <c r="E838" s="22">
        <f t="shared" si="109"/>
        <v>4171</v>
      </c>
      <c r="F838" s="22">
        <f t="shared" si="109"/>
        <v>4358</v>
      </c>
      <c r="G838" s="23"/>
    </row>
    <row r="839" spans="1:7" s="19" customFormat="1" x14ac:dyDescent="0.25">
      <c r="A839" s="135"/>
      <c r="B839" s="138" t="s">
        <v>226</v>
      </c>
      <c r="C839" s="22">
        <f t="shared" si="109"/>
        <v>1269</v>
      </c>
      <c r="D839" s="22">
        <f t="shared" si="109"/>
        <v>1320</v>
      </c>
      <c r="E839" s="22">
        <f t="shared" si="109"/>
        <v>1379</v>
      </c>
      <c r="F839" s="22">
        <f t="shared" si="109"/>
        <v>1441</v>
      </c>
      <c r="G839" s="23"/>
    </row>
    <row r="840" spans="1:7" s="19" customFormat="1" x14ac:dyDescent="0.25">
      <c r="A840" s="135"/>
      <c r="B840" s="138" t="s">
        <v>227</v>
      </c>
      <c r="C840" s="22">
        <f t="shared" ref="C840:F841" si="110">C1045</f>
        <v>43536</v>
      </c>
      <c r="D840" s="22">
        <f t="shared" si="110"/>
        <v>45277</v>
      </c>
      <c r="E840" s="22">
        <f t="shared" si="110"/>
        <v>47314</v>
      </c>
      <c r="F840" s="22">
        <f t="shared" si="110"/>
        <v>49444</v>
      </c>
      <c r="G840" s="23"/>
    </row>
    <row r="841" spans="1:7" s="19" customFormat="1" x14ac:dyDescent="0.25">
      <c r="A841" s="135"/>
      <c r="B841" s="138" t="s">
        <v>228</v>
      </c>
      <c r="C841" s="22">
        <f t="shared" si="110"/>
        <v>1898</v>
      </c>
      <c r="D841" s="22">
        <f t="shared" si="110"/>
        <v>1973</v>
      </c>
      <c r="E841" s="22">
        <f t="shared" si="110"/>
        <v>2062</v>
      </c>
      <c r="F841" s="22">
        <f t="shared" si="110"/>
        <v>2155</v>
      </c>
      <c r="G841" s="23"/>
    </row>
    <row r="842" spans="1:7" s="16" customFormat="1" x14ac:dyDescent="0.25">
      <c r="A842" s="102"/>
      <c r="B842" s="14" t="s">
        <v>54</v>
      </c>
      <c r="C842" s="20">
        <f>SUM(C843:C858)</f>
        <v>36841</v>
      </c>
      <c r="D842" s="20">
        <f t="shared" ref="D842:F842" si="111">SUM(D843:D858)</f>
        <v>54832</v>
      </c>
      <c r="E842" s="20">
        <f t="shared" si="111"/>
        <v>57301</v>
      </c>
      <c r="F842" s="20">
        <f t="shared" si="111"/>
        <v>59879</v>
      </c>
      <c r="G842" s="86"/>
    </row>
    <row r="843" spans="1:7" s="19" customFormat="1" x14ac:dyDescent="0.25">
      <c r="A843" s="135"/>
      <c r="B843" s="138" t="s">
        <v>55</v>
      </c>
      <c r="C843" s="22">
        <f>C1048</f>
        <v>18102</v>
      </c>
      <c r="D843" s="22">
        <f t="shared" ref="D843:F844" si="112">D1048</f>
        <v>28861</v>
      </c>
      <c r="E843" s="22">
        <f t="shared" si="112"/>
        <v>30160</v>
      </c>
      <c r="F843" s="22">
        <f t="shared" si="112"/>
        <v>31517</v>
      </c>
      <c r="G843" s="23"/>
    </row>
    <row r="844" spans="1:7" s="19" customFormat="1" x14ac:dyDescent="0.25">
      <c r="A844" s="135"/>
      <c r="B844" s="138" t="s">
        <v>229</v>
      </c>
      <c r="C844" s="22">
        <f>C1049+C1173</f>
        <v>1631</v>
      </c>
      <c r="D844" s="22">
        <f t="shared" si="112"/>
        <v>1847</v>
      </c>
      <c r="E844" s="22">
        <f t="shared" si="112"/>
        <v>1930</v>
      </c>
      <c r="F844" s="22">
        <f t="shared" si="112"/>
        <v>2017</v>
      </c>
      <c r="G844" s="23"/>
    </row>
    <row r="845" spans="1:7" s="19" customFormat="1" x14ac:dyDescent="0.25">
      <c r="A845" s="135"/>
      <c r="B845" s="138" t="s">
        <v>230</v>
      </c>
      <c r="C845" s="22">
        <f t="shared" ref="C845:F853" si="113">C1050</f>
        <v>1022</v>
      </c>
      <c r="D845" s="22">
        <f t="shared" si="113"/>
        <v>1450</v>
      </c>
      <c r="E845" s="22">
        <f t="shared" si="113"/>
        <v>1515</v>
      </c>
      <c r="F845" s="22">
        <f t="shared" si="113"/>
        <v>1583</v>
      </c>
      <c r="G845" s="23"/>
    </row>
    <row r="846" spans="1:7" s="19" customFormat="1" x14ac:dyDescent="0.25">
      <c r="A846" s="135"/>
      <c r="B846" s="138" t="s">
        <v>231</v>
      </c>
      <c r="C846" s="22">
        <f t="shared" si="113"/>
        <v>843</v>
      </c>
      <c r="D846" s="22">
        <f t="shared" si="113"/>
        <v>1221</v>
      </c>
      <c r="E846" s="22">
        <f t="shared" si="113"/>
        <v>1276</v>
      </c>
      <c r="F846" s="22">
        <f t="shared" si="113"/>
        <v>1333</v>
      </c>
      <c r="G846" s="23"/>
    </row>
    <row r="847" spans="1:7" s="19" customFormat="1" x14ac:dyDescent="0.25">
      <c r="A847" s="135"/>
      <c r="B847" s="138" t="s">
        <v>232</v>
      </c>
      <c r="C847" s="22">
        <f t="shared" si="113"/>
        <v>1819</v>
      </c>
      <c r="D847" s="22">
        <f t="shared" si="113"/>
        <v>2506</v>
      </c>
      <c r="E847" s="22">
        <f t="shared" si="113"/>
        <v>2619</v>
      </c>
      <c r="F847" s="22">
        <f t="shared" si="113"/>
        <v>2737</v>
      </c>
      <c r="G847" s="23"/>
    </row>
    <row r="848" spans="1:7" s="19" customFormat="1" x14ac:dyDescent="0.25">
      <c r="A848" s="135"/>
      <c r="B848" s="138" t="s">
        <v>233</v>
      </c>
      <c r="C848" s="22">
        <f t="shared" si="113"/>
        <v>1280</v>
      </c>
      <c r="D848" s="22">
        <f t="shared" si="113"/>
        <v>1991</v>
      </c>
      <c r="E848" s="22">
        <f t="shared" si="113"/>
        <v>2081</v>
      </c>
      <c r="F848" s="22">
        <f t="shared" si="113"/>
        <v>2174</v>
      </c>
      <c r="G848" s="23"/>
    </row>
    <row r="849" spans="1:7" s="19" customFormat="1" x14ac:dyDescent="0.25">
      <c r="A849" s="135"/>
      <c r="B849" s="138" t="s">
        <v>234</v>
      </c>
      <c r="C849" s="22">
        <f t="shared" si="113"/>
        <v>788</v>
      </c>
      <c r="D849" s="22">
        <f t="shared" si="113"/>
        <v>1186</v>
      </c>
      <c r="E849" s="22">
        <f t="shared" si="113"/>
        <v>1239</v>
      </c>
      <c r="F849" s="22">
        <f t="shared" si="113"/>
        <v>1295</v>
      </c>
      <c r="G849" s="23"/>
    </row>
    <row r="850" spans="1:7" s="19" customFormat="1" x14ac:dyDescent="0.25">
      <c r="A850" s="135"/>
      <c r="B850" s="138" t="s">
        <v>235</v>
      </c>
      <c r="C850" s="22">
        <f t="shared" si="113"/>
        <v>318</v>
      </c>
      <c r="D850" s="22">
        <f t="shared" si="113"/>
        <v>638</v>
      </c>
      <c r="E850" s="22">
        <f t="shared" si="113"/>
        <v>667</v>
      </c>
      <c r="F850" s="22">
        <f t="shared" si="113"/>
        <v>697</v>
      </c>
      <c r="G850" s="23"/>
    </row>
    <row r="851" spans="1:7" s="19" customFormat="1" x14ac:dyDescent="0.25">
      <c r="A851" s="135"/>
      <c r="B851" s="138" t="s">
        <v>236</v>
      </c>
      <c r="C851" s="22">
        <f t="shared" si="113"/>
        <v>642</v>
      </c>
      <c r="D851" s="22">
        <f t="shared" si="113"/>
        <v>1870</v>
      </c>
      <c r="E851" s="22">
        <f t="shared" si="113"/>
        <v>1954</v>
      </c>
      <c r="F851" s="22">
        <f t="shared" si="113"/>
        <v>2042</v>
      </c>
      <c r="G851" s="23"/>
    </row>
    <row r="852" spans="1:7" s="19" customFormat="1" x14ac:dyDescent="0.25">
      <c r="A852" s="135"/>
      <c r="B852" s="138" t="s">
        <v>204</v>
      </c>
      <c r="C852" s="22">
        <f t="shared" si="113"/>
        <v>577</v>
      </c>
      <c r="D852" s="22">
        <f t="shared" si="113"/>
        <v>870</v>
      </c>
      <c r="E852" s="22">
        <f t="shared" si="113"/>
        <v>909</v>
      </c>
      <c r="F852" s="22">
        <f t="shared" si="113"/>
        <v>950</v>
      </c>
      <c r="G852" s="23"/>
    </row>
    <row r="853" spans="1:7" s="19" customFormat="1" x14ac:dyDescent="0.25">
      <c r="A853" s="135"/>
      <c r="B853" s="138" t="s">
        <v>237</v>
      </c>
      <c r="C853" s="22">
        <f>C1058+C1174</f>
        <v>2023</v>
      </c>
      <c r="D853" s="22">
        <f t="shared" si="113"/>
        <v>2434</v>
      </c>
      <c r="E853" s="22">
        <f t="shared" si="113"/>
        <v>2544</v>
      </c>
      <c r="F853" s="22">
        <f t="shared" si="113"/>
        <v>2658</v>
      </c>
      <c r="G853" s="23"/>
    </row>
    <row r="854" spans="1:7" s="19" customFormat="1" x14ac:dyDescent="0.25">
      <c r="A854" s="135"/>
      <c r="B854" s="138" t="s">
        <v>238</v>
      </c>
      <c r="C854" s="22">
        <f t="shared" ref="C854:F858" si="114">C1059</f>
        <v>1424</v>
      </c>
      <c r="D854" s="22">
        <f t="shared" si="114"/>
        <v>2126</v>
      </c>
      <c r="E854" s="22">
        <f t="shared" si="114"/>
        <v>2222</v>
      </c>
      <c r="F854" s="22">
        <f t="shared" si="114"/>
        <v>2322</v>
      </c>
      <c r="G854" s="23"/>
    </row>
    <row r="855" spans="1:7" s="19" customFormat="1" x14ac:dyDescent="0.25">
      <c r="A855" s="135"/>
      <c r="B855" s="138" t="s">
        <v>239</v>
      </c>
      <c r="C855" s="22">
        <f t="shared" si="114"/>
        <v>984</v>
      </c>
      <c r="D855" s="22">
        <f t="shared" si="114"/>
        <v>1704</v>
      </c>
      <c r="E855" s="22">
        <f t="shared" si="114"/>
        <v>1781</v>
      </c>
      <c r="F855" s="22">
        <f t="shared" si="114"/>
        <v>1861</v>
      </c>
      <c r="G855" s="23"/>
    </row>
    <row r="856" spans="1:7" s="19" customFormat="1" x14ac:dyDescent="0.25">
      <c r="A856" s="135"/>
      <c r="B856" s="138" t="s">
        <v>240</v>
      </c>
      <c r="C856" s="22">
        <f t="shared" si="114"/>
        <v>1681</v>
      </c>
      <c r="D856" s="22">
        <f t="shared" si="114"/>
        <v>2028</v>
      </c>
      <c r="E856" s="22">
        <f t="shared" si="114"/>
        <v>2119</v>
      </c>
      <c r="F856" s="22">
        <f t="shared" si="114"/>
        <v>2215</v>
      </c>
      <c r="G856" s="23"/>
    </row>
    <row r="857" spans="1:7" s="19" customFormat="1" x14ac:dyDescent="0.25">
      <c r="A857" s="135"/>
      <c r="B857" s="138" t="s">
        <v>241</v>
      </c>
      <c r="C857" s="22">
        <f t="shared" si="114"/>
        <v>1871</v>
      </c>
      <c r="D857" s="22">
        <f t="shared" si="114"/>
        <v>2018</v>
      </c>
      <c r="E857" s="22">
        <f t="shared" si="114"/>
        <v>2109</v>
      </c>
      <c r="F857" s="22">
        <f t="shared" si="114"/>
        <v>2204</v>
      </c>
      <c r="G857" s="23"/>
    </row>
    <row r="858" spans="1:7" s="19" customFormat="1" x14ac:dyDescent="0.25">
      <c r="A858" s="135"/>
      <c r="B858" s="138" t="s">
        <v>242</v>
      </c>
      <c r="C858" s="22">
        <f t="shared" si="114"/>
        <v>1836</v>
      </c>
      <c r="D858" s="22">
        <f t="shared" si="114"/>
        <v>2082</v>
      </c>
      <c r="E858" s="22">
        <f t="shared" si="114"/>
        <v>2176</v>
      </c>
      <c r="F858" s="22">
        <f t="shared" si="114"/>
        <v>2274</v>
      </c>
      <c r="G858" s="23"/>
    </row>
    <row r="859" spans="1:7" s="16" customFormat="1" x14ac:dyDescent="0.25">
      <c r="A859" s="102"/>
      <c r="B859" s="14" t="s">
        <v>105</v>
      </c>
      <c r="C859" s="20">
        <f>SUM(C860:C870)</f>
        <v>53825</v>
      </c>
      <c r="D859" s="20">
        <f t="shared" ref="D859:F859" si="115">SUM(D860:D870)</f>
        <v>41290</v>
      </c>
      <c r="E859" s="20">
        <f t="shared" si="115"/>
        <v>43150</v>
      </c>
      <c r="F859" s="20">
        <f t="shared" si="115"/>
        <v>45091</v>
      </c>
      <c r="G859" s="86"/>
    </row>
    <row r="860" spans="1:7" s="141" customFormat="1" x14ac:dyDescent="0.25">
      <c r="A860" s="140"/>
      <c r="B860" s="138" t="s">
        <v>243</v>
      </c>
      <c r="C860" s="22">
        <f t="shared" ref="C860:F870" si="116">C1065+C1176</f>
        <v>400</v>
      </c>
      <c r="D860" s="22">
        <f t="shared" si="116"/>
        <v>325</v>
      </c>
      <c r="E860" s="22">
        <f t="shared" si="116"/>
        <v>340</v>
      </c>
      <c r="F860" s="22">
        <f t="shared" si="116"/>
        <v>355</v>
      </c>
      <c r="G860" s="23"/>
    </row>
    <row r="861" spans="1:7" s="141" customFormat="1" x14ac:dyDescent="0.25">
      <c r="A861" s="140"/>
      <c r="B861" s="138" t="s">
        <v>244</v>
      </c>
      <c r="C861" s="22">
        <f t="shared" si="116"/>
        <v>1515</v>
      </c>
      <c r="D861" s="22">
        <f t="shared" si="116"/>
        <v>943</v>
      </c>
      <c r="E861" s="22">
        <f t="shared" si="116"/>
        <v>985</v>
      </c>
      <c r="F861" s="22">
        <f t="shared" si="116"/>
        <v>1030</v>
      </c>
      <c r="G861" s="23"/>
    </row>
    <row r="862" spans="1:7" s="141" customFormat="1" x14ac:dyDescent="0.25">
      <c r="A862" s="140"/>
      <c r="B862" s="138" t="s">
        <v>245</v>
      </c>
      <c r="C862" s="22">
        <f t="shared" si="116"/>
        <v>1825</v>
      </c>
      <c r="D862" s="22">
        <f t="shared" si="116"/>
        <v>1380</v>
      </c>
      <c r="E862" s="22">
        <f t="shared" si="116"/>
        <v>1443</v>
      </c>
      <c r="F862" s="22">
        <f t="shared" si="116"/>
        <v>1507</v>
      </c>
      <c r="G862" s="23"/>
    </row>
    <row r="863" spans="1:7" s="141" customFormat="1" x14ac:dyDescent="0.25">
      <c r="A863" s="140"/>
      <c r="B863" s="138" t="s">
        <v>246</v>
      </c>
      <c r="C863" s="22">
        <f t="shared" si="116"/>
        <v>542</v>
      </c>
      <c r="D863" s="22">
        <f t="shared" si="116"/>
        <v>365</v>
      </c>
      <c r="E863" s="22">
        <f t="shared" si="116"/>
        <v>381</v>
      </c>
      <c r="F863" s="22">
        <f t="shared" si="116"/>
        <v>399</v>
      </c>
      <c r="G863" s="23"/>
    </row>
    <row r="864" spans="1:7" s="141" customFormat="1" x14ac:dyDescent="0.25">
      <c r="A864" s="140"/>
      <c r="B864" s="138" t="s">
        <v>247</v>
      </c>
      <c r="C864" s="22">
        <f t="shared" si="116"/>
        <v>1387</v>
      </c>
      <c r="D864" s="22">
        <f t="shared" si="116"/>
        <v>486</v>
      </c>
      <c r="E864" s="22">
        <f t="shared" si="116"/>
        <v>508</v>
      </c>
      <c r="F864" s="22">
        <f t="shared" si="116"/>
        <v>531</v>
      </c>
      <c r="G864" s="23"/>
    </row>
    <row r="865" spans="1:7" s="141" customFormat="1" x14ac:dyDescent="0.25">
      <c r="A865" s="140"/>
      <c r="B865" s="138" t="s">
        <v>248</v>
      </c>
      <c r="C865" s="22">
        <f t="shared" si="116"/>
        <v>400</v>
      </c>
      <c r="D865" s="22">
        <f t="shared" si="116"/>
        <v>307</v>
      </c>
      <c r="E865" s="22">
        <f t="shared" si="116"/>
        <v>321</v>
      </c>
      <c r="F865" s="22">
        <f t="shared" si="116"/>
        <v>335</v>
      </c>
      <c r="G865" s="23"/>
    </row>
    <row r="866" spans="1:7" s="141" customFormat="1" x14ac:dyDescent="0.25">
      <c r="A866" s="140"/>
      <c r="B866" s="138" t="s">
        <v>249</v>
      </c>
      <c r="C866" s="22">
        <f t="shared" si="116"/>
        <v>945</v>
      </c>
      <c r="D866" s="22">
        <f t="shared" si="116"/>
        <v>525</v>
      </c>
      <c r="E866" s="22">
        <f t="shared" si="116"/>
        <v>549</v>
      </c>
      <c r="F866" s="22">
        <f t="shared" si="116"/>
        <v>573</v>
      </c>
      <c r="G866" s="23"/>
    </row>
    <row r="867" spans="1:7" s="141" customFormat="1" x14ac:dyDescent="0.25">
      <c r="A867" s="140"/>
      <c r="B867" s="138" t="s">
        <v>56</v>
      </c>
      <c r="C867" s="22">
        <f t="shared" si="116"/>
        <v>44513</v>
      </c>
      <c r="D867" s="22">
        <f t="shared" si="116"/>
        <v>34549</v>
      </c>
      <c r="E867" s="22">
        <f t="shared" si="116"/>
        <v>36104</v>
      </c>
      <c r="F867" s="22">
        <f t="shared" si="116"/>
        <v>37729</v>
      </c>
      <c r="G867" s="23"/>
    </row>
    <row r="868" spans="1:7" s="141" customFormat="1" x14ac:dyDescent="0.25">
      <c r="A868" s="140"/>
      <c r="B868" s="138" t="s">
        <v>250</v>
      </c>
      <c r="C868" s="22">
        <f t="shared" si="116"/>
        <v>710</v>
      </c>
      <c r="D868" s="22">
        <f t="shared" si="116"/>
        <v>1088</v>
      </c>
      <c r="E868" s="22">
        <f t="shared" si="116"/>
        <v>1137</v>
      </c>
      <c r="F868" s="22">
        <f t="shared" si="116"/>
        <v>1188</v>
      </c>
      <c r="G868" s="23"/>
    </row>
    <row r="869" spans="1:7" s="141" customFormat="1" x14ac:dyDescent="0.25">
      <c r="A869" s="140"/>
      <c r="B869" s="138" t="s">
        <v>251</v>
      </c>
      <c r="C869" s="22">
        <f t="shared" si="116"/>
        <v>830</v>
      </c>
      <c r="D869" s="22">
        <f t="shared" si="116"/>
        <v>668</v>
      </c>
      <c r="E869" s="22">
        <f t="shared" si="116"/>
        <v>698</v>
      </c>
      <c r="F869" s="22">
        <f t="shared" si="116"/>
        <v>729</v>
      </c>
      <c r="G869" s="23"/>
    </row>
    <row r="870" spans="1:7" s="141" customFormat="1" x14ac:dyDescent="0.25">
      <c r="A870" s="140"/>
      <c r="B870" s="138" t="s">
        <v>252</v>
      </c>
      <c r="C870" s="22">
        <f t="shared" si="116"/>
        <v>758</v>
      </c>
      <c r="D870" s="22">
        <f t="shared" si="116"/>
        <v>654</v>
      </c>
      <c r="E870" s="22">
        <f t="shared" si="116"/>
        <v>684</v>
      </c>
      <c r="F870" s="22">
        <f t="shared" si="116"/>
        <v>715</v>
      </c>
      <c r="G870" s="23"/>
    </row>
    <row r="871" spans="1:7" s="16" customFormat="1" x14ac:dyDescent="0.25">
      <c r="A871" s="102"/>
      <c r="B871" s="14" t="s">
        <v>57</v>
      </c>
      <c r="C871" s="20">
        <f>SUM(C872:C882)</f>
        <v>64369</v>
      </c>
      <c r="D871" s="20">
        <f t="shared" ref="D871:F871" si="117">SUM(D872:D882)</f>
        <v>58946</v>
      </c>
      <c r="E871" s="20">
        <f t="shared" si="117"/>
        <v>61599</v>
      </c>
      <c r="F871" s="20">
        <f t="shared" si="117"/>
        <v>64371</v>
      </c>
      <c r="G871" s="52"/>
    </row>
    <row r="872" spans="1:7" s="19" customFormat="1" x14ac:dyDescent="0.25">
      <c r="A872" s="135"/>
      <c r="B872" s="12" t="s">
        <v>253</v>
      </c>
      <c r="C872" s="22">
        <f>C1077</f>
        <v>41809</v>
      </c>
      <c r="D872" s="22">
        <f t="shared" ref="D872:F872" si="118">D1077</f>
        <v>27793</v>
      </c>
      <c r="E872" s="22">
        <f t="shared" si="118"/>
        <v>29044</v>
      </c>
      <c r="F872" s="22">
        <f t="shared" si="118"/>
        <v>30351</v>
      </c>
      <c r="G872" s="23"/>
    </row>
    <row r="873" spans="1:7" s="19" customFormat="1" x14ac:dyDescent="0.25">
      <c r="A873" s="135"/>
      <c r="B873" s="12" t="s">
        <v>254</v>
      </c>
      <c r="C873" s="22">
        <f t="shared" ref="C873:F882" si="119">C1078</f>
        <v>1304</v>
      </c>
      <c r="D873" s="22">
        <f t="shared" si="119"/>
        <v>1895</v>
      </c>
      <c r="E873" s="22">
        <f t="shared" si="119"/>
        <v>1980</v>
      </c>
      <c r="F873" s="22">
        <f t="shared" si="119"/>
        <v>2069</v>
      </c>
      <c r="G873" s="23"/>
    </row>
    <row r="874" spans="1:7" s="19" customFormat="1" x14ac:dyDescent="0.25">
      <c r="A874" s="135"/>
      <c r="B874" s="12" t="s">
        <v>255</v>
      </c>
      <c r="C874" s="22">
        <f t="shared" si="119"/>
        <v>3328</v>
      </c>
      <c r="D874" s="22">
        <f t="shared" si="119"/>
        <v>4591</v>
      </c>
      <c r="E874" s="22">
        <f t="shared" si="119"/>
        <v>4798</v>
      </c>
      <c r="F874" s="22">
        <f t="shared" si="119"/>
        <v>5013</v>
      </c>
      <c r="G874" s="23"/>
    </row>
    <row r="875" spans="1:7" s="19" customFormat="1" x14ac:dyDescent="0.25">
      <c r="A875" s="135"/>
      <c r="B875" s="12" t="s">
        <v>256</v>
      </c>
      <c r="C875" s="22">
        <f t="shared" si="119"/>
        <v>3202</v>
      </c>
      <c r="D875" s="22">
        <f t="shared" si="119"/>
        <v>3756</v>
      </c>
      <c r="E875" s="22">
        <f t="shared" si="119"/>
        <v>3925</v>
      </c>
      <c r="F875" s="22">
        <f t="shared" si="119"/>
        <v>4102</v>
      </c>
      <c r="G875" s="23"/>
    </row>
    <row r="876" spans="1:7" s="19" customFormat="1" x14ac:dyDescent="0.25">
      <c r="A876" s="135"/>
      <c r="B876" s="12" t="s">
        <v>257</v>
      </c>
      <c r="C876" s="22">
        <f t="shared" si="119"/>
        <v>1243</v>
      </c>
      <c r="D876" s="22">
        <f t="shared" si="119"/>
        <v>2887</v>
      </c>
      <c r="E876" s="22">
        <f t="shared" si="119"/>
        <v>3017</v>
      </c>
      <c r="F876" s="22">
        <f t="shared" si="119"/>
        <v>3153</v>
      </c>
      <c r="G876" s="23"/>
    </row>
    <row r="877" spans="1:7" s="19" customFormat="1" x14ac:dyDescent="0.25">
      <c r="A877" s="135"/>
      <c r="B877" s="12" t="s">
        <v>258</v>
      </c>
      <c r="C877" s="22">
        <f t="shared" si="119"/>
        <v>3448</v>
      </c>
      <c r="D877" s="22">
        <f t="shared" si="119"/>
        <v>3901</v>
      </c>
      <c r="E877" s="22">
        <f t="shared" si="119"/>
        <v>4077</v>
      </c>
      <c r="F877" s="22">
        <f t="shared" si="119"/>
        <v>4260</v>
      </c>
      <c r="G877" s="23"/>
    </row>
    <row r="878" spans="1:7" s="19" customFormat="1" x14ac:dyDescent="0.25">
      <c r="A878" s="135"/>
      <c r="B878" s="12" t="s">
        <v>259</v>
      </c>
      <c r="C878" s="22">
        <f t="shared" si="119"/>
        <v>1926</v>
      </c>
      <c r="D878" s="22">
        <f t="shared" si="119"/>
        <v>2721</v>
      </c>
      <c r="E878" s="22">
        <f t="shared" si="119"/>
        <v>2843</v>
      </c>
      <c r="F878" s="22">
        <f t="shared" si="119"/>
        <v>2971</v>
      </c>
      <c r="G878" s="23"/>
    </row>
    <row r="879" spans="1:7" s="19" customFormat="1" x14ac:dyDescent="0.25">
      <c r="A879" s="135"/>
      <c r="B879" s="12" t="s">
        <v>260</v>
      </c>
      <c r="C879" s="22">
        <f t="shared" si="119"/>
        <v>2315</v>
      </c>
      <c r="D879" s="22">
        <f t="shared" si="119"/>
        <v>3040</v>
      </c>
      <c r="E879" s="22">
        <f t="shared" si="119"/>
        <v>3177</v>
      </c>
      <c r="F879" s="22">
        <f t="shared" si="119"/>
        <v>3320</v>
      </c>
      <c r="G879" s="23"/>
    </row>
    <row r="880" spans="1:7" s="19" customFormat="1" x14ac:dyDescent="0.25">
      <c r="A880" s="135"/>
      <c r="B880" s="12" t="s">
        <v>261</v>
      </c>
      <c r="C880" s="22">
        <f t="shared" si="119"/>
        <v>1546</v>
      </c>
      <c r="D880" s="22">
        <f t="shared" si="119"/>
        <v>3098</v>
      </c>
      <c r="E880" s="22">
        <f t="shared" si="119"/>
        <v>3237</v>
      </c>
      <c r="F880" s="22">
        <f t="shared" si="119"/>
        <v>3383</v>
      </c>
      <c r="G880" s="23"/>
    </row>
    <row r="881" spans="1:7" s="19" customFormat="1" x14ac:dyDescent="0.25">
      <c r="A881" s="135"/>
      <c r="B881" s="12" t="s">
        <v>262</v>
      </c>
      <c r="C881" s="22">
        <f t="shared" si="119"/>
        <v>1357</v>
      </c>
      <c r="D881" s="22">
        <f t="shared" si="119"/>
        <v>1755</v>
      </c>
      <c r="E881" s="22">
        <f t="shared" si="119"/>
        <v>1834</v>
      </c>
      <c r="F881" s="22">
        <f t="shared" si="119"/>
        <v>1917</v>
      </c>
      <c r="G881" s="23"/>
    </row>
    <row r="882" spans="1:7" s="19" customFormat="1" x14ac:dyDescent="0.25">
      <c r="A882" s="135"/>
      <c r="B882" s="12" t="s">
        <v>263</v>
      </c>
      <c r="C882" s="22">
        <f t="shared" si="119"/>
        <v>2891</v>
      </c>
      <c r="D882" s="22">
        <f t="shared" si="119"/>
        <v>3509</v>
      </c>
      <c r="E882" s="22">
        <f t="shared" si="119"/>
        <v>3667</v>
      </c>
      <c r="F882" s="22">
        <f t="shared" si="119"/>
        <v>3832</v>
      </c>
      <c r="G882" s="23"/>
    </row>
    <row r="883" spans="1:7" s="37" customFormat="1" x14ac:dyDescent="0.25">
      <c r="A883" s="95">
        <v>84</v>
      </c>
      <c r="B883" s="35" t="s">
        <v>4</v>
      </c>
      <c r="C883" s="39">
        <f>C885+C900+C913+C926+C943+C957+C976+C996+C1009+C1027+C1047+C1064+C1076</f>
        <v>969105.7</v>
      </c>
      <c r="D883" s="36">
        <f>D885+D900+D913+D926+D943+D957+D976+D996+D1009+D1027+D1047+D1064+D1076</f>
        <v>1232507</v>
      </c>
      <c r="E883" s="36">
        <f>E885+E900+E913+E926+E943+E957+E976+E996+E1009+E1027+E1047+E1064+E1076</f>
        <v>1287974</v>
      </c>
      <c r="F883" s="36">
        <f>F885+F900+F913+F926+F943+F957+F976+F996+F1009+F1027+F1047+F1064+F1076</f>
        <v>1345930</v>
      </c>
      <c r="G883" s="85"/>
    </row>
    <row r="884" spans="1:7" s="19" customFormat="1" x14ac:dyDescent="0.25">
      <c r="A884" s="17"/>
      <c r="B884" s="12" t="s">
        <v>28</v>
      </c>
      <c r="C884" s="150">
        <f>[1]Айыртау!C140+[1]Акжар!C141+[1]Аккайын!C141+[1]Есиль!C142+[1]Жамбыл!C141+[1]Жумаб!C141+[1]Кызыл!C142+[1]Мамл!C141+[1]Мусреп!C142+[1]Тайынша!C142+[1]Тимир!C142+[1]Уалих!C141+'[1]Шал ак'!C142</f>
        <v>969105.7</v>
      </c>
      <c r="D884" s="151">
        <f>[1]Айыртау!D140+[1]Акжар!D141+[1]Аккайын!D141+[1]Есиль!D142+[1]Жамбыл!D141+[1]Жумаб!D141+[1]Кызыл!D142+[1]Мамл!D141+[1]Мусреп!D142+[1]Тайынша!D142+[1]Тимир!D142+[1]Уалих!D141+'[1]Шал ак'!D142</f>
        <v>1232507</v>
      </c>
      <c r="E884" s="151">
        <f>[1]Айыртау!E140+[1]Акжар!E141+[1]Аккайын!E141+[1]Есиль!E142+[1]Жамбыл!E141+[1]Жумаб!E141+[1]Кызыл!E142+[1]Мамл!E141+[1]Мусреп!E142+[1]Тайынша!E142+[1]Тимир!E142+[1]Уалих!E141+'[1]Шал ак'!E142</f>
        <v>1287974</v>
      </c>
      <c r="F884" s="151">
        <f>[1]Айыртау!F140+[1]Акжар!F141+[1]Аккайын!F141+[1]Есиль!F142+[1]Жамбыл!F141+[1]Жумаб!F141+[1]Кызыл!F142+[1]Мамл!F141+[1]Мусреп!F142+[1]Тайынша!F142+[1]Тимир!F142+[1]Уалих!F141+'[1]Шал ак'!F142</f>
        <v>1345930</v>
      </c>
    </row>
    <row r="885" spans="1:7" s="16" customFormat="1" x14ac:dyDescent="0.25">
      <c r="A885" s="102"/>
      <c r="B885" s="14" t="s">
        <v>29</v>
      </c>
      <c r="C885" s="20">
        <f>SUM(C886:C899)</f>
        <v>81701</v>
      </c>
      <c r="D885" s="20">
        <f t="shared" ref="D885:F885" si="120">SUM(D886:D899)</f>
        <v>137041</v>
      </c>
      <c r="E885" s="20">
        <f t="shared" si="120"/>
        <v>143209</v>
      </c>
      <c r="F885" s="20">
        <f t="shared" si="120"/>
        <v>149651</v>
      </c>
    </row>
    <row r="886" spans="1:7" s="19" customFormat="1" x14ac:dyDescent="0.25">
      <c r="A886" s="17"/>
      <c r="B886" s="12" t="s">
        <v>38</v>
      </c>
      <c r="C886" s="22">
        <v>6178</v>
      </c>
      <c r="D886" s="22">
        <v>9923</v>
      </c>
      <c r="E886" s="22">
        <v>10370</v>
      </c>
      <c r="F886" s="22">
        <v>10836</v>
      </c>
      <c r="G886" s="23"/>
    </row>
    <row r="887" spans="1:7" s="19" customFormat="1" x14ac:dyDescent="0.25">
      <c r="A887" s="17"/>
      <c r="B887" s="12" t="s">
        <v>33</v>
      </c>
      <c r="C887" s="22">
        <v>2941</v>
      </c>
      <c r="D887" s="22">
        <v>4410</v>
      </c>
      <c r="E887" s="22">
        <v>4608</v>
      </c>
      <c r="F887" s="22">
        <v>4816</v>
      </c>
      <c r="G887" s="23"/>
    </row>
    <row r="888" spans="1:7" s="19" customFormat="1" x14ac:dyDescent="0.25">
      <c r="A888" s="17"/>
      <c r="B888" s="12" t="s">
        <v>37</v>
      </c>
      <c r="C888" s="22">
        <v>2647</v>
      </c>
      <c r="D888" s="22">
        <v>3638</v>
      </c>
      <c r="E888" s="22">
        <v>3802</v>
      </c>
      <c r="F888" s="22">
        <v>3973</v>
      </c>
      <c r="G888" s="23"/>
    </row>
    <row r="889" spans="1:7" s="19" customFormat="1" x14ac:dyDescent="0.25">
      <c r="A889" s="17"/>
      <c r="B889" s="12" t="s">
        <v>35</v>
      </c>
      <c r="C889" s="22">
        <v>3381</v>
      </c>
      <c r="D889" s="22">
        <v>5182</v>
      </c>
      <c r="E889" s="22">
        <v>5415</v>
      </c>
      <c r="F889" s="22">
        <v>5659</v>
      </c>
      <c r="G889" s="23"/>
    </row>
    <row r="890" spans="1:7" s="19" customFormat="1" x14ac:dyDescent="0.25">
      <c r="A890" s="17"/>
      <c r="B890" s="12" t="s">
        <v>34</v>
      </c>
      <c r="C890" s="22">
        <v>37355</v>
      </c>
      <c r="D890" s="22">
        <v>74175</v>
      </c>
      <c r="E890" s="22">
        <v>77513</v>
      </c>
      <c r="F890" s="22">
        <v>81001</v>
      </c>
      <c r="G890" s="23"/>
    </row>
    <row r="891" spans="1:7" s="19" customFormat="1" x14ac:dyDescent="0.25">
      <c r="A891" s="17"/>
      <c r="B891" s="12" t="s">
        <v>36</v>
      </c>
      <c r="C891" s="22">
        <v>7378</v>
      </c>
      <c r="D891" s="22">
        <v>11246</v>
      </c>
      <c r="E891" s="22">
        <v>11752</v>
      </c>
      <c r="F891" s="22">
        <v>12281</v>
      </c>
      <c r="G891" s="23"/>
    </row>
    <row r="892" spans="1:7" s="19" customFormat="1" x14ac:dyDescent="0.25">
      <c r="A892" s="17"/>
      <c r="B892" s="12" t="s">
        <v>31</v>
      </c>
      <c r="C892" s="22">
        <v>4035</v>
      </c>
      <c r="D892" s="22">
        <v>6395</v>
      </c>
      <c r="E892" s="22">
        <v>6683</v>
      </c>
      <c r="F892" s="22">
        <v>6983</v>
      </c>
      <c r="G892" s="23"/>
    </row>
    <row r="893" spans="1:7" s="19" customFormat="1" x14ac:dyDescent="0.25">
      <c r="A893" s="17"/>
      <c r="B893" s="12" t="s">
        <v>32</v>
      </c>
      <c r="C893" s="22">
        <v>4531</v>
      </c>
      <c r="D893" s="22">
        <v>6615</v>
      </c>
      <c r="E893" s="22">
        <v>6913</v>
      </c>
      <c r="F893" s="22">
        <v>7224</v>
      </c>
      <c r="G893" s="23"/>
    </row>
    <row r="894" spans="1:7" s="19" customFormat="1" x14ac:dyDescent="0.25">
      <c r="A894" s="17"/>
      <c r="B894" s="12" t="s">
        <v>30</v>
      </c>
      <c r="C894" s="22">
        <v>3046</v>
      </c>
      <c r="D894" s="22">
        <v>3638</v>
      </c>
      <c r="E894" s="22">
        <v>3802</v>
      </c>
      <c r="F894" s="22">
        <v>3973</v>
      </c>
      <c r="G894" s="23"/>
    </row>
    <row r="895" spans="1:7" s="19" customFormat="1" x14ac:dyDescent="0.25">
      <c r="A895" s="17"/>
      <c r="B895" s="12" t="s">
        <v>118</v>
      </c>
      <c r="C895" s="22">
        <v>2922</v>
      </c>
      <c r="D895" s="22">
        <v>3197</v>
      </c>
      <c r="E895" s="22">
        <v>3341</v>
      </c>
      <c r="F895" s="22">
        <v>3491</v>
      </c>
      <c r="G895" s="23"/>
    </row>
    <row r="896" spans="1:7" s="19" customFormat="1" x14ac:dyDescent="0.25">
      <c r="A896" s="17"/>
      <c r="B896" s="12" t="s">
        <v>265</v>
      </c>
      <c r="C896" s="22">
        <v>810</v>
      </c>
      <c r="D896" s="22">
        <v>1155</v>
      </c>
      <c r="E896" s="22">
        <v>1207</v>
      </c>
      <c r="F896" s="22">
        <v>1261</v>
      </c>
      <c r="G896" s="23"/>
    </row>
    <row r="897" spans="1:7" s="19" customFormat="1" x14ac:dyDescent="0.25">
      <c r="A897" s="17"/>
      <c r="B897" s="12" t="s">
        <v>120</v>
      </c>
      <c r="C897" s="22">
        <v>1110</v>
      </c>
      <c r="D897" s="22">
        <v>1100</v>
      </c>
      <c r="E897" s="22">
        <v>1150</v>
      </c>
      <c r="F897" s="22">
        <v>1201</v>
      </c>
      <c r="G897" s="23"/>
    </row>
    <row r="898" spans="1:7" s="19" customFormat="1" x14ac:dyDescent="0.25">
      <c r="A898" s="17"/>
      <c r="B898" s="12" t="s">
        <v>121</v>
      </c>
      <c r="C898" s="22">
        <v>4088</v>
      </c>
      <c r="D898" s="22">
        <v>4493</v>
      </c>
      <c r="E898" s="22">
        <v>4695</v>
      </c>
      <c r="F898" s="22">
        <v>4906</v>
      </c>
      <c r="G898" s="23"/>
    </row>
    <row r="899" spans="1:7" s="19" customFormat="1" x14ac:dyDescent="0.25">
      <c r="A899" s="17"/>
      <c r="B899" s="12" t="s">
        <v>266</v>
      </c>
      <c r="C899" s="22">
        <v>1279</v>
      </c>
      <c r="D899" s="22">
        <v>1874</v>
      </c>
      <c r="E899" s="22">
        <v>1958</v>
      </c>
      <c r="F899" s="22">
        <v>2046</v>
      </c>
      <c r="G899" s="23"/>
    </row>
    <row r="900" spans="1:7" s="16" customFormat="1" x14ac:dyDescent="0.25">
      <c r="A900" s="102"/>
      <c r="B900" s="14" t="s">
        <v>59</v>
      </c>
      <c r="C900" s="20">
        <f>SUM(C901:C912)</f>
        <v>33386</v>
      </c>
      <c r="D900" s="20">
        <f t="shared" ref="D900:F900" si="121">SUM(D901:D912)</f>
        <v>52825</v>
      </c>
      <c r="E900" s="20">
        <f t="shared" si="121"/>
        <v>55202</v>
      </c>
      <c r="F900" s="20">
        <f t="shared" si="121"/>
        <v>57687</v>
      </c>
    </row>
    <row r="901" spans="1:7" s="131" customFormat="1" x14ac:dyDescent="0.25">
      <c r="A901" s="128"/>
      <c r="B901" s="129" t="s">
        <v>60</v>
      </c>
      <c r="C901" s="130">
        <v>11043</v>
      </c>
      <c r="D901" s="130">
        <v>22490</v>
      </c>
      <c r="E901" s="130">
        <v>23502</v>
      </c>
      <c r="F901" s="130">
        <v>24560</v>
      </c>
    </row>
    <row r="902" spans="1:7" s="131" customFormat="1" x14ac:dyDescent="0.25">
      <c r="A902" s="128"/>
      <c r="B902" s="129" t="s">
        <v>61</v>
      </c>
      <c r="C902" s="130">
        <v>10176</v>
      </c>
      <c r="D902" s="130">
        <v>12908</v>
      </c>
      <c r="E902" s="130">
        <v>13489</v>
      </c>
      <c r="F902" s="130">
        <v>14096</v>
      </c>
    </row>
    <row r="903" spans="1:7" s="131" customFormat="1" x14ac:dyDescent="0.25">
      <c r="A903" s="128"/>
      <c r="B903" s="129" t="s">
        <v>123</v>
      </c>
      <c r="C903" s="130">
        <v>411</v>
      </c>
      <c r="D903" s="130">
        <v>584</v>
      </c>
      <c r="E903" s="130">
        <v>610</v>
      </c>
      <c r="F903" s="130">
        <v>638</v>
      </c>
    </row>
    <row r="904" spans="1:7" s="131" customFormat="1" x14ac:dyDescent="0.25">
      <c r="A904" s="128"/>
      <c r="B904" s="129" t="s">
        <v>124</v>
      </c>
      <c r="C904" s="130">
        <v>934</v>
      </c>
      <c r="D904" s="130">
        <v>1150</v>
      </c>
      <c r="E904" s="130">
        <v>1202</v>
      </c>
      <c r="F904" s="130">
        <v>1256</v>
      </c>
    </row>
    <row r="905" spans="1:7" s="131" customFormat="1" x14ac:dyDescent="0.25">
      <c r="A905" s="128"/>
      <c r="B905" s="129" t="s">
        <v>125</v>
      </c>
      <c r="C905" s="130">
        <v>556</v>
      </c>
      <c r="D905" s="130">
        <v>651</v>
      </c>
      <c r="E905" s="130">
        <v>680</v>
      </c>
      <c r="F905" s="130">
        <v>711</v>
      </c>
    </row>
    <row r="906" spans="1:7" s="131" customFormat="1" x14ac:dyDescent="0.25">
      <c r="A906" s="128"/>
      <c r="B906" s="129" t="s">
        <v>126</v>
      </c>
      <c r="C906" s="130">
        <v>1264</v>
      </c>
      <c r="D906" s="130">
        <v>1591</v>
      </c>
      <c r="E906" s="130">
        <v>1663</v>
      </c>
      <c r="F906" s="130">
        <v>1737</v>
      </c>
    </row>
    <row r="907" spans="1:7" s="131" customFormat="1" x14ac:dyDescent="0.25">
      <c r="A907" s="128"/>
      <c r="B907" s="129" t="s">
        <v>127</v>
      </c>
      <c r="C907" s="130">
        <v>1168</v>
      </c>
      <c r="D907" s="130">
        <v>1605</v>
      </c>
      <c r="E907" s="130">
        <v>1677</v>
      </c>
      <c r="F907" s="130">
        <v>1753</v>
      </c>
    </row>
    <row r="908" spans="1:7" s="131" customFormat="1" x14ac:dyDescent="0.25">
      <c r="A908" s="128"/>
      <c r="B908" s="129" t="s">
        <v>128</v>
      </c>
      <c r="C908" s="130">
        <v>630</v>
      </c>
      <c r="D908" s="130">
        <v>1181</v>
      </c>
      <c r="E908" s="130">
        <v>1234</v>
      </c>
      <c r="F908" s="130">
        <v>1290</v>
      </c>
    </row>
    <row r="909" spans="1:7" s="131" customFormat="1" x14ac:dyDescent="0.25">
      <c r="A909" s="128"/>
      <c r="B909" s="129" t="s">
        <v>129</v>
      </c>
      <c r="C909" s="130">
        <v>1155</v>
      </c>
      <c r="D909" s="130">
        <v>1587</v>
      </c>
      <c r="E909" s="130">
        <v>1658</v>
      </c>
      <c r="F909" s="130">
        <v>1733</v>
      </c>
    </row>
    <row r="910" spans="1:7" s="131" customFormat="1" x14ac:dyDescent="0.25">
      <c r="A910" s="128"/>
      <c r="B910" s="129" t="s">
        <v>130</v>
      </c>
      <c r="C910" s="130">
        <v>1996</v>
      </c>
      <c r="D910" s="130">
        <v>2213</v>
      </c>
      <c r="E910" s="130">
        <v>2313</v>
      </c>
      <c r="F910" s="130">
        <v>2417</v>
      </c>
    </row>
    <row r="911" spans="1:7" s="131" customFormat="1" x14ac:dyDescent="0.25">
      <c r="A911" s="128"/>
      <c r="B911" s="129" t="s">
        <v>132</v>
      </c>
      <c r="C911" s="130">
        <v>661</v>
      </c>
      <c r="D911" s="130">
        <v>1102</v>
      </c>
      <c r="E911" s="130">
        <v>1152</v>
      </c>
      <c r="F911" s="130">
        <v>1203</v>
      </c>
    </row>
    <row r="912" spans="1:7" s="131" customFormat="1" x14ac:dyDescent="0.25">
      <c r="A912" s="128"/>
      <c r="B912" s="129" t="s">
        <v>131</v>
      </c>
      <c r="C912" s="130">
        <v>3392</v>
      </c>
      <c r="D912" s="130">
        <v>5763</v>
      </c>
      <c r="E912" s="130">
        <v>6022</v>
      </c>
      <c r="F912" s="130">
        <v>6293</v>
      </c>
    </row>
    <row r="913" spans="1:7" s="28" customFormat="1" x14ac:dyDescent="0.25">
      <c r="A913" s="25"/>
      <c r="B913" s="26" t="s">
        <v>62</v>
      </c>
      <c r="C913" s="132">
        <f>SUM(C914:C925)</f>
        <v>39121</v>
      </c>
      <c r="D913" s="132">
        <f t="shared" ref="D913:F913" si="122">SUM(D914:D925)</f>
        <v>50791</v>
      </c>
      <c r="E913" s="132">
        <f t="shared" si="122"/>
        <v>53076</v>
      </c>
      <c r="F913" s="132">
        <f t="shared" si="122"/>
        <v>55465</v>
      </c>
    </row>
    <row r="914" spans="1:7" s="131" customFormat="1" x14ac:dyDescent="0.25">
      <c r="A914" s="128"/>
      <c r="B914" s="133" t="s">
        <v>133</v>
      </c>
      <c r="C914" s="134">
        <v>12914</v>
      </c>
      <c r="D914" s="130">
        <v>11888</v>
      </c>
      <c r="E914" s="130">
        <v>12423</v>
      </c>
      <c r="F914" s="130">
        <v>12982</v>
      </c>
    </row>
    <row r="915" spans="1:7" s="131" customFormat="1" x14ac:dyDescent="0.25">
      <c r="A915" s="128"/>
      <c r="B915" s="133" t="s">
        <v>63</v>
      </c>
      <c r="C915" s="134">
        <v>4429</v>
      </c>
      <c r="D915" s="130">
        <v>5447</v>
      </c>
      <c r="E915" s="130">
        <v>5692</v>
      </c>
      <c r="F915" s="130">
        <v>5948</v>
      </c>
    </row>
    <row r="916" spans="1:7" s="131" customFormat="1" x14ac:dyDescent="0.25">
      <c r="A916" s="128"/>
      <c r="B916" s="133" t="s">
        <v>134</v>
      </c>
      <c r="C916" s="134">
        <v>1295</v>
      </c>
      <c r="D916" s="130">
        <v>2514</v>
      </c>
      <c r="E916" s="130">
        <v>2627</v>
      </c>
      <c r="F916" s="130">
        <v>2745</v>
      </c>
    </row>
    <row r="917" spans="1:7" s="131" customFormat="1" x14ac:dyDescent="0.25">
      <c r="A917" s="128"/>
      <c r="B917" s="133" t="s">
        <v>135</v>
      </c>
      <c r="C917" s="134">
        <v>1946</v>
      </c>
      <c r="D917" s="130">
        <v>3728</v>
      </c>
      <c r="E917" s="130">
        <v>3896</v>
      </c>
      <c r="F917" s="130">
        <v>4071</v>
      </c>
    </row>
    <row r="918" spans="1:7" s="131" customFormat="1" x14ac:dyDescent="0.25">
      <c r="A918" s="128"/>
      <c r="B918" s="133" t="s">
        <v>136</v>
      </c>
      <c r="C918" s="134">
        <v>2281</v>
      </c>
      <c r="D918" s="130">
        <v>3275</v>
      </c>
      <c r="E918" s="130">
        <v>3422</v>
      </c>
      <c r="F918" s="130">
        <v>3576</v>
      </c>
    </row>
    <row r="919" spans="1:7" s="131" customFormat="1" x14ac:dyDescent="0.25">
      <c r="A919" s="128"/>
      <c r="B919" s="133" t="s">
        <v>137</v>
      </c>
      <c r="C919" s="134">
        <v>2072</v>
      </c>
      <c r="D919" s="130">
        <v>2333</v>
      </c>
      <c r="E919" s="130">
        <v>2438</v>
      </c>
      <c r="F919" s="130">
        <v>2548</v>
      </c>
    </row>
    <row r="920" spans="1:7" s="131" customFormat="1" x14ac:dyDescent="0.25">
      <c r="A920" s="128"/>
      <c r="B920" s="133" t="s">
        <v>138</v>
      </c>
      <c r="C920" s="134">
        <v>1743</v>
      </c>
      <c r="D920" s="130">
        <v>2675</v>
      </c>
      <c r="E920" s="130">
        <v>2795</v>
      </c>
      <c r="F920" s="130">
        <v>2921</v>
      </c>
    </row>
    <row r="921" spans="1:7" s="131" customFormat="1" x14ac:dyDescent="0.25">
      <c r="A921" s="128"/>
      <c r="B921" s="133" t="s">
        <v>139</v>
      </c>
      <c r="C921" s="134">
        <v>1664</v>
      </c>
      <c r="D921" s="130">
        <v>3165</v>
      </c>
      <c r="E921" s="130">
        <v>3307</v>
      </c>
      <c r="F921" s="130">
        <v>3456</v>
      </c>
    </row>
    <row r="922" spans="1:7" s="131" customFormat="1" x14ac:dyDescent="0.25">
      <c r="A922" s="128"/>
      <c r="B922" s="133" t="s">
        <v>65</v>
      </c>
      <c r="C922" s="134">
        <v>4837</v>
      </c>
      <c r="D922" s="130">
        <v>4571</v>
      </c>
      <c r="E922" s="130">
        <v>4777</v>
      </c>
      <c r="F922" s="130">
        <v>4992</v>
      </c>
    </row>
    <row r="923" spans="1:7" s="131" customFormat="1" x14ac:dyDescent="0.25">
      <c r="A923" s="128"/>
      <c r="B923" s="133" t="s">
        <v>140</v>
      </c>
      <c r="C923" s="134">
        <v>1355</v>
      </c>
      <c r="D923" s="130">
        <v>3483</v>
      </c>
      <c r="E923" s="130">
        <v>3640</v>
      </c>
      <c r="F923" s="130">
        <v>3804</v>
      </c>
    </row>
    <row r="924" spans="1:7" s="131" customFormat="1" x14ac:dyDescent="0.25">
      <c r="A924" s="128"/>
      <c r="B924" s="133" t="s">
        <v>141</v>
      </c>
      <c r="C924" s="134">
        <v>1624</v>
      </c>
      <c r="D924" s="130">
        <v>3651</v>
      </c>
      <c r="E924" s="130">
        <v>3815</v>
      </c>
      <c r="F924" s="130">
        <v>3987</v>
      </c>
    </row>
    <row r="925" spans="1:7" s="131" customFormat="1" x14ac:dyDescent="0.25">
      <c r="A925" s="128"/>
      <c r="B925" s="133" t="s">
        <v>142</v>
      </c>
      <c r="C925" s="134">
        <v>2961</v>
      </c>
      <c r="D925" s="130">
        <v>4061</v>
      </c>
      <c r="E925" s="130">
        <v>4244</v>
      </c>
      <c r="F925" s="130">
        <v>4435</v>
      </c>
    </row>
    <row r="926" spans="1:7" s="28" customFormat="1" x14ac:dyDescent="0.25">
      <c r="A926" s="25"/>
      <c r="B926" s="26" t="s">
        <v>66</v>
      </c>
      <c r="C926" s="132">
        <f>SUM(C927:C942)</f>
        <v>63015</v>
      </c>
      <c r="D926" s="132">
        <f t="shared" ref="D926:F926" si="123">SUM(D927:D942)</f>
        <v>88457</v>
      </c>
      <c r="E926" s="132">
        <f t="shared" si="123"/>
        <v>92438</v>
      </c>
      <c r="F926" s="132">
        <f t="shared" si="123"/>
        <v>96595</v>
      </c>
    </row>
    <row r="927" spans="1:7" s="19" customFormat="1" x14ac:dyDescent="0.25">
      <c r="A927" s="135"/>
      <c r="B927" s="136" t="s">
        <v>69</v>
      </c>
      <c r="C927" s="22">
        <v>19309</v>
      </c>
      <c r="D927" s="22">
        <v>31375</v>
      </c>
      <c r="E927" s="22">
        <v>32787</v>
      </c>
      <c r="F927" s="22">
        <v>34262</v>
      </c>
      <c r="G927" s="23"/>
    </row>
    <row r="928" spans="1:7" s="19" customFormat="1" x14ac:dyDescent="0.25">
      <c r="A928" s="135"/>
      <c r="B928" s="136" t="s">
        <v>68</v>
      </c>
      <c r="C928" s="22">
        <v>6454</v>
      </c>
      <c r="D928" s="22">
        <v>15301</v>
      </c>
      <c r="E928" s="22">
        <v>15990</v>
      </c>
      <c r="F928" s="22">
        <v>16709</v>
      </c>
      <c r="G928" s="23"/>
    </row>
    <row r="929" spans="1:7" s="19" customFormat="1" x14ac:dyDescent="0.25">
      <c r="A929" s="135"/>
      <c r="B929" s="136" t="s">
        <v>67</v>
      </c>
      <c r="C929" s="22">
        <v>5385</v>
      </c>
      <c r="D929" s="22">
        <v>8291</v>
      </c>
      <c r="E929" s="22">
        <v>8664</v>
      </c>
      <c r="F929" s="22">
        <v>9054</v>
      </c>
      <c r="G929" s="23"/>
    </row>
    <row r="930" spans="1:7" s="19" customFormat="1" x14ac:dyDescent="0.25">
      <c r="A930" s="135"/>
      <c r="B930" s="136" t="s">
        <v>143</v>
      </c>
      <c r="C930" s="22">
        <v>1189</v>
      </c>
      <c r="D930" s="22">
        <v>1373</v>
      </c>
      <c r="E930" s="22">
        <v>1435</v>
      </c>
      <c r="F930" s="22">
        <v>1499</v>
      </c>
      <c r="G930" s="23"/>
    </row>
    <row r="931" spans="1:7" s="19" customFormat="1" x14ac:dyDescent="0.25">
      <c r="A931" s="135"/>
      <c r="B931" s="136" t="s">
        <v>144</v>
      </c>
      <c r="C931" s="22">
        <v>852</v>
      </c>
      <c r="D931" s="22">
        <v>1207</v>
      </c>
      <c r="E931" s="22">
        <v>1261</v>
      </c>
      <c r="F931" s="22">
        <v>1318</v>
      </c>
      <c r="G931" s="23"/>
    </row>
    <row r="932" spans="1:7" s="19" customFormat="1" x14ac:dyDescent="0.25">
      <c r="A932" s="135"/>
      <c r="B932" s="136" t="s">
        <v>145</v>
      </c>
      <c r="C932" s="22">
        <v>4165</v>
      </c>
      <c r="D932" s="22">
        <v>3269</v>
      </c>
      <c r="E932" s="22">
        <v>3416</v>
      </c>
      <c r="F932" s="22">
        <v>3570</v>
      </c>
      <c r="G932" s="23"/>
    </row>
    <row r="933" spans="1:7" s="19" customFormat="1" x14ac:dyDescent="0.25">
      <c r="A933" s="135"/>
      <c r="B933" s="136" t="s">
        <v>146</v>
      </c>
      <c r="C933" s="22">
        <v>1644</v>
      </c>
      <c r="D933" s="22">
        <v>1632</v>
      </c>
      <c r="E933" s="22">
        <v>1705</v>
      </c>
      <c r="F933" s="22">
        <v>1782</v>
      </c>
      <c r="G933" s="23"/>
    </row>
    <row r="934" spans="1:7" s="19" customFormat="1" x14ac:dyDescent="0.25">
      <c r="A934" s="135"/>
      <c r="B934" s="136" t="s">
        <v>147</v>
      </c>
      <c r="C934" s="22">
        <v>2159</v>
      </c>
      <c r="D934" s="22">
        <v>1901</v>
      </c>
      <c r="E934" s="22">
        <v>1987</v>
      </c>
      <c r="F934" s="22">
        <v>2076</v>
      </c>
      <c r="G934" s="23"/>
    </row>
    <row r="935" spans="1:7" s="19" customFormat="1" x14ac:dyDescent="0.25">
      <c r="A935" s="135"/>
      <c r="B935" s="136" t="s">
        <v>148</v>
      </c>
      <c r="C935" s="22">
        <v>3105</v>
      </c>
      <c r="D935" s="22">
        <v>4557</v>
      </c>
      <c r="E935" s="22">
        <v>4762</v>
      </c>
      <c r="F935" s="22">
        <v>4976</v>
      </c>
      <c r="G935" s="23"/>
    </row>
    <row r="936" spans="1:7" s="19" customFormat="1" x14ac:dyDescent="0.25">
      <c r="A936" s="135"/>
      <c r="B936" s="136" t="s">
        <v>149</v>
      </c>
      <c r="C936" s="22">
        <v>2613</v>
      </c>
      <c r="D936" s="22">
        <v>2628</v>
      </c>
      <c r="E936" s="22">
        <v>2746</v>
      </c>
      <c r="F936" s="22">
        <v>2870</v>
      </c>
      <c r="G936" s="23"/>
    </row>
    <row r="937" spans="1:7" s="19" customFormat="1" x14ac:dyDescent="0.25">
      <c r="A937" s="135"/>
      <c r="B937" s="136" t="s">
        <v>150</v>
      </c>
      <c r="C937" s="22">
        <v>4390</v>
      </c>
      <c r="D937" s="22">
        <v>4123</v>
      </c>
      <c r="E937" s="22">
        <v>4309</v>
      </c>
      <c r="F937" s="22">
        <v>4502</v>
      </c>
      <c r="G937" s="23"/>
    </row>
    <row r="938" spans="1:7" s="19" customFormat="1" x14ac:dyDescent="0.25">
      <c r="A938" s="135"/>
      <c r="B938" s="136" t="s">
        <v>151</v>
      </c>
      <c r="C938" s="22">
        <v>2659</v>
      </c>
      <c r="D938" s="22">
        <v>1967</v>
      </c>
      <c r="E938" s="22">
        <v>2056</v>
      </c>
      <c r="F938" s="22">
        <v>2148</v>
      </c>
      <c r="G938" s="23"/>
    </row>
    <row r="939" spans="1:7" s="19" customFormat="1" x14ac:dyDescent="0.25">
      <c r="A939" s="135"/>
      <c r="B939" s="136" t="s">
        <v>152</v>
      </c>
      <c r="C939" s="22">
        <v>1134</v>
      </c>
      <c r="D939" s="22">
        <v>1738</v>
      </c>
      <c r="E939" s="22">
        <v>1816</v>
      </c>
      <c r="F939" s="22">
        <v>1898</v>
      </c>
      <c r="G939" s="23"/>
    </row>
    <row r="940" spans="1:7" s="19" customFormat="1" x14ac:dyDescent="0.25">
      <c r="A940" s="135"/>
      <c r="B940" s="136" t="s">
        <v>153</v>
      </c>
      <c r="C940" s="22">
        <v>3209</v>
      </c>
      <c r="D940" s="22">
        <v>3373</v>
      </c>
      <c r="E940" s="22">
        <v>3525</v>
      </c>
      <c r="F940" s="22">
        <v>3683</v>
      </c>
      <c r="G940" s="23"/>
    </row>
    <row r="941" spans="1:7" s="19" customFormat="1" x14ac:dyDescent="0.25">
      <c r="A941" s="135"/>
      <c r="B941" s="136" t="s">
        <v>154</v>
      </c>
      <c r="C941" s="22">
        <v>4038</v>
      </c>
      <c r="D941" s="22">
        <v>4447</v>
      </c>
      <c r="E941" s="22">
        <v>4647</v>
      </c>
      <c r="F941" s="22">
        <v>4856</v>
      </c>
      <c r="G941" s="23"/>
    </row>
    <row r="942" spans="1:7" s="19" customFormat="1" x14ac:dyDescent="0.25">
      <c r="A942" s="135"/>
      <c r="B942" s="136" t="s">
        <v>155</v>
      </c>
      <c r="C942" s="22">
        <v>710</v>
      </c>
      <c r="D942" s="22">
        <v>1275</v>
      </c>
      <c r="E942" s="22">
        <v>1332</v>
      </c>
      <c r="F942" s="22">
        <v>1392</v>
      </c>
      <c r="G942" s="23"/>
    </row>
    <row r="943" spans="1:7" s="16" customFormat="1" x14ac:dyDescent="0.25">
      <c r="A943" s="102"/>
      <c r="B943" s="14" t="s">
        <v>70</v>
      </c>
      <c r="C943" s="20">
        <f>SUM(C944:C956)</f>
        <v>48926</v>
      </c>
      <c r="D943" s="20">
        <f t="shared" ref="D943:F943" si="124">SUM(D944:D956)</f>
        <v>94552</v>
      </c>
      <c r="E943" s="20">
        <f t="shared" si="124"/>
        <v>98808</v>
      </c>
      <c r="F943" s="20">
        <f t="shared" si="124"/>
        <v>103253</v>
      </c>
    </row>
    <row r="944" spans="1:7" s="131" customFormat="1" x14ac:dyDescent="0.25">
      <c r="A944" s="128"/>
      <c r="B944" s="137" t="s">
        <v>156</v>
      </c>
      <c r="C944" s="130">
        <v>18362</v>
      </c>
      <c r="D944" s="130">
        <v>37437</v>
      </c>
      <c r="E944" s="130">
        <v>39122</v>
      </c>
      <c r="F944" s="130">
        <v>40882</v>
      </c>
    </row>
    <row r="945" spans="1:7" s="131" customFormat="1" x14ac:dyDescent="0.25">
      <c r="A945" s="128"/>
      <c r="B945" s="137" t="s">
        <v>157</v>
      </c>
      <c r="C945" s="130">
        <v>8101</v>
      </c>
      <c r="D945" s="130">
        <v>9437</v>
      </c>
      <c r="E945" s="130">
        <v>9862</v>
      </c>
      <c r="F945" s="130">
        <v>10305</v>
      </c>
    </row>
    <row r="946" spans="1:7" s="131" customFormat="1" x14ac:dyDescent="0.25">
      <c r="A946" s="128"/>
      <c r="B946" s="137" t="s">
        <v>76</v>
      </c>
      <c r="C946" s="130">
        <v>2682</v>
      </c>
      <c r="D946" s="130">
        <v>3167</v>
      </c>
      <c r="E946" s="130">
        <v>3310</v>
      </c>
      <c r="F946" s="130">
        <v>3458</v>
      </c>
    </row>
    <row r="947" spans="1:7" s="131" customFormat="1" x14ac:dyDescent="0.25">
      <c r="A947" s="128"/>
      <c r="B947" s="137" t="s">
        <v>158</v>
      </c>
      <c r="C947" s="130">
        <v>1023</v>
      </c>
      <c r="D947" s="130">
        <v>1091</v>
      </c>
      <c r="E947" s="130">
        <v>1140</v>
      </c>
      <c r="F947" s="130">
        <v>1191</v>
      </c>
    </row>
    <row r="948" spans="1:7" s="131" customFormat="1" x14ac:dyDescent="0.25">
      <c r="A948" s="128"/>
      <c r="B948" s="137" t="s">
        <v>159</v>
      </c>
      <c r="C948" s="130">
        <v>2335</v>
      </c>
      <c r="D948" s="130">
        <v>2322</v>
      </c>
      <c r="E948" s="130">
        <v>2426</v>
      </c>
      <c r="F948" s="130">
        <v>2536</v>
      </c>
    </row>
    <row r="949" spans="1:7" s="131" customFormat="1" x14ac:dyDescent="0.25">
      <c r="A949" s="128"/>
      <c r="B949" s="137" t="s">
        <v>160</v>
      </c>
      <c r="C949" s="130">
        <v>3405</v>
      </c>
      <c r="D949" s="130">
        <v>25663</v>
      </c>
      <c r="E949" s="130">
        <v>26818</v>
      </c>
      <c r="F949" s="130">
        <v>28025</v>
      </c>
    </row>
    <row r="950" spans="1:7" s="131" customFormat="1" x14ac:dyDescent="0.25">
      <c r="A950" s="128"/>
      <c r="B950" s="137" t="s">
        <v>161</v>
      </c>
      <c r="C950" s="130">
        <v>2700</v>
      </c>
      <c r="D950" s="130">
        <v>3288</v>
      </c>
      <c r="E950" s="130">
        <v>3436</v>
      </c>
      <c r="F950" s="130">
        <v>3591</v>
      </c>
    </row>
    <row r="951" spans="1:7" s="131" customFormat="1" x14ac:dyDescent="0.25">
      <c r="A951" s="128"/>
      <c r="B951" s="137" t="s">
        <v>162</v>
      </c>
      <c r="C951" s="130">
        <v>1951</v>
      </c>
      <c r="D951" s="130">
        <v>2266</v>
      </c>
      <c r="E951" s="130">
        <v>2368</v>
      </c>
      <c r="F951" s="130">
        <v>2475</v>
      </c>
    </row>
    <row r="952" spans="1:7" s="131" customFormat="1" x14ac:dyDescent="0.25">
      <c r="A952" s="128"/>
      <c r="B952" s="137" t="s">
        <v>163</v>
      </c>
      <c r="C952" s="130">
        <v>2281</v>
      </c>
      <c r="D952" s="130">
        <v>2559</v>
      </c>
      <c r="E952" s="130">
        <v>2674</v>
      </c>
      <c r="F952" s="130">
        <v>2794</v>
      </c>
    </row>
    <row r="953" spans="1:7" s="131" customFormat="1" x14ac:dyDescent="0.25">
      <c r="A953" s="128"/>
      <c r="B953" s="137" t="s">
        <v>164</v>
      </c>
      <c r="C953" s="130">
        <v>1539</v>
      </c>
      <c r="D953" s="130">
        <v>2257</v>
      </c>
      <c r="E953" s="130">
        <v>2359</v>
      </c>
      <c r="F953" s="130">
        <v>2465</v>
      </c>
    </row>
    <row r="954" spans="1:7" s="131" customFormat="1" x14ac:dyDescent="0.25">
      <c r="A954" s="128"/>
      <c r="B954" s="137" t="s">
        <v>165</v>
      </c>
      <c r="C954" s="130">
        <v>1611</v>
      </c>
      <c r="D954" s="130">
        <v>1582</v>
      </c>
      <c r="E954" s="130">
        <v>1653</v>
      </c>
      <c r="F954" s="130">
        <v>1728</v>
      </c>
    </row>
    <row r="955" spans="1:7" s="131" customFormat="1" x14ac:dyDescent="0.25">
      <c r="A955" s="128"/>
      <c r="B955" s="137" t="s">
        <v>166</v>
      </c>
      <c r="C955" s="130">
        <v>1548</v>
      </c>
      <c r="D955" s="130">
        <v>1839</v>
      </c>
      <c r="E955" s="130">
        <v>1922</v>
      </c>
      <c r="F955" s="130">
        <v>2008</v>
      </c>
    </row>
    <row r="956" spans="1:7" s="131" customFormat="1" x14ac:dyDescent="0.25">
      <c r="A956" s="128"/>
      <c r="B956" s="137" t="s">
        <v>167</v>
      </c>
      <c r="C956" s="130">
        <v>1388</v>
      </c>
      <c r="D956" s="130">
        <v>1644</v>
      </c>
      <c r="E956" s="130">
        <v>1718</v>
      </c>
      <c r="F956" s="130">
        <v>1795</v>
      </c>
    </row>
    <row r="957" spans="1:7" s="16" customFormat="1" x14ac:dyDescent="0.25">
      <c r="A957" s="102"/>
      <c r="B957" s="14" t="s">
        <v>99</v>
      </c>
      <c r="C957" s="20">
        <f>SUM(C958:C975)</f>
        <v>88926</v>
      </c>
      <c r="D957" s="20">
        <f t="shared" ref="D957:F957" si="125">SUM(D958:D975)</f>
        <v>93374</v>
      </c>
      <c r="E957" s="20">
        <f t="shared" si="125"/>
        <v>97578</v>
      </c>
      <c r="F957" s="20">
        <f t="shared" si="125"/>
        <v>101967</v>
      </c>
    </row>
    <row r="958" spans="1:7" s="19" customFormat="1" x14ac:dyDescent="0.25">
      <c r="A958" s="135"/>
      <c r="B958" s="136" t="s">
        <v>168</v>
      </c>
      <c r="C958" s="22">
        <v>33035</v>
      </c>
      <c r="D958" s="22">
        <v>30909</v>
      </c>
      <c r="E958" s="22">
        <v>32300</v>
      </c>
      <c r="F958" s="22">
        <v>33753</v>
      </c>
      <c r="G958" s="23"/>
    </row>
    <row r="959" spans="1:7" s="19" customFormat="1" x14ac:dyDescent="0.25">
      <c r="A959" s="135"/>
      <c r="B959" s="136" t="s">
        <v>73</v>
      </c>
      <c r="C959" s="22">
        <v>11500</v>
      </c>
      <c r="D959" s="22">
        <v>4871</v>
      </c>
      <c r="E959" s="22">
        <v>5090</v>
      </c>
      <c r="F959" s="22">
        <v>5319</v>
      </c>
      <c r="G959" s="23"/>
    </row>
    <row r="960" spans="1:7" s="19" customFormat="1" x14ac:dyDescent="0.25">
      <c r="A960" s="135"/>
      <c r="B960" s="136" t="s">
        <v>74</v>
      </c>
      <c r="C960" s="22">
        <v>7576</v>
      </c>
      <c r="D960" s="22">
        <v>5924</v>
      </c>
      <c r="E960" s="22">
        <v>6191</v>
      </c>
      <c r="F960" s="22">
        <v>6469</v>
      </c>
      <c r="G960" s="23"/>
    </row>
    <row r="961" spans="1:7" s="19" customFormat="1" x14ac:dyDescent="0.25">
      <c r="A961" s="135"/>
      <c r="B961" s="136" t="s">
        <v>169</v>
      </c>
      <c r="C961" s="22">
        <v>1700</v>
      </c>
      <c r="D961" s="22">
        <v>3258</v>
      </c>
      <c r="E961" s="22">
        <v>3405</v>
      </c>
      <c r="F961" s="22">
        <v>3558</v>
      </c>
      <c r="G961" s="23"/>
    </row>
    <row r="962" spans="1:7" s="19" customFormat="1" x14ac:dyDescent="0.25">
      <c r="A962" s="135"/>
      <c r="B962" s="136" t="s">
        <v>170</v>
      </c>
      <c r="C962" s="22">
        <v>1915</v>
      </c>
      <c r="D962" s="22">
        <v>3434</v>
      </c>
      <c r="E962" s="22">
        <v>3589</v>
      </c>
      <c r="F962" s="22">
        <v>3750</v>
      </c>
      <c r="G962" s="23"/>
    </row>
    <row r="963" spans="1:7" s="19" customFormat="1" x14ac:dyDescent="0.25">
      <c r="A963" s="135"/>
      <c r="B963" s="136" t="s">
        <v>171</v>
      </c>
      <c r="C963" s="22">
        <v>1200</v>
      </c>
      <c r="D963" s="22">
        <v>1860</v>
      </c>
      <c r="E963" s="22">
        <v>1944</v>
      </c>
      <c r="F963" s="22">
        <v>2031</v>
      </c>
      <c r="G963" s="23"/>
    </row>
    <row r="964" spans="1:7" s="19" customFormat="1" x14ac:dyDescent="0.25">
      <c r="A964" s="135"/>
      <c r="B964" s="136" t="s">
        <v>172</v>
      </c>
      <c r="C964" s="22">
        <v>1700</v>
      </c>
      <c r="D964" s="22">
        <v>2268</v>
      </c>
      <c r="E964" s="22">
        <v>2370</v>
      </c>
      <c r="F964" s="22">
        <v>2477</v>
      </c>
      <c r="G964" s="23"/>
    </row>
    <row r="965" spans="1:7" s="19" customFormat="1" x14ac:dyDescent="0.25">
      <c r="A965" s="135"/>
      <c r="B965" s="136" t="s">
        <v>173</v>
      </c>
      <c r="C965" s="22">
        <v>1200</v>
      </c>
      <c r="D965" s="22">
        <v>1256</v>
      </c>
      <c r="E965" s="22">
        <v>1313</v>
      </c>
      <c r="F965" s="22">
        <v>1372</v>
      </c>
      <c r="G965" s="23"/>
    </row>
    <row r="966" spans="1:7" s="19" customFormat="1" x14ac:dyDescent="0.25">
      <c r="A966" s="135"/>
      <c r="B966" s="136" t="s">
        <v>174</v>
      </c>
      <c r="C966" s="22">
        <v>3500</v>
      </c>
      <c r="D966" s="22">
        <v>2947</v>
      </c>
      <c r="E966" s="22">
        <v>3080</v>
      </c>
      <c r="F966" s="22">
        <v>3218</v>
      </c>
      <c r="G966" s="23"/>
    </row>
    <row r="967" spans="1:7" s="19" customFormat="1" x14ac:dyDescent="0.25">
      <c r="A967" s="135"/>
      <c r="B967" s="136" t="s">
        <v>175</v>
      </c>
      <c r="C967" s="22">
        <v>3000</v>
      </c>
      <c r="D967" s="22">
        <v>5677</v>
      </c>
      <c r="E967" s="22">
        <v>5932</v>
      </c>
      <c r="F967" s="22">
        <v>6199</v>
      </c>
      <c r="G967" s="23"/>
    </row>
    <row r="968" spans="1:7" s="19" customFormat="1" x14ac:dyDescent="0.25">
      <c r="A968" s="135"/>
      <c r="B968" s="136" t="s">
        <v>176</v>
      </c>
      <c r="C968" s="22">
        <v>3000</v>
      </c>
      <c r="D968" s="22">
        <v>3156</v>
      </c>
      <c r="E968" s="22">
        <v>3298</v>
      </c>
      <c r="F968" s="22">
        <v>3446</v>
      </c>
      <c r="G968" s="23"/>
    </row>
    <row r="969" spans="1:7" s="19" customFormat="1" x14ac:dyDescent="0.25">
      <c r="A969" s="135"/>
      <c r="B969" s="136" t="s">
        <v>177</v>
      </c>
      <c r="C969" s="22">
        <v>3000</v>
      </c>
      <c r="D969" s="22">
        <v>4988</v>
      </c>
      <c r="E969" s="22">
        <v>5212</v>
      </c>
      <c r="F969" s="22">
        <v>5447</v>
      </c>
      <c r="G969" s="23"/>
    </row>
    <row r="970" spans="1:7" s="19" customFormat="1" x14ac:dyDescent="0.25">
      <c r="A970" s="135"/>
      <c r="B970" s="136" t="s">
        <v>178</v>
      </c>
      <c r="C970" s="22">
        <v>4500</v>
      </c>
      <c r="D970" s="22">
        <v>5856</v>
      </c>
      <c r="E970" s="22">
        <v>6120</v>
      </c>
      <c r="F970" s="22">
        <v>6395</v>
      </c>
      <c r="G970" s="23"/>
    </row>
    <row r="971" spans="1:7" s="19" customFormat="1" x14ac:dyDescent="0.25">
      <c r="A971" s="135"/>
      <c r="B971" s="136" t="s">
        <v>179</v>
      </c>
      <c r="C971" s="22">
        <v>4000</v>
      </c>
      <c r="D971" s="22">
        <v>3353</v>
      </c>
      <c r="E971" s="22">
        <v>3504</v>
      </c>
      <c r="F971" s="22">
        <v>3662</v>
      </c>
      <c r="G971" s="23"/>
    </row>
    <row r="972" spans="1:7" s="19" customFormat="1" x14ac:dyDescent="0.25">
      <c r="A972" s="135"/>
      <c r="B972" s="136" t="s">
        <v>180</v>
      </c>
      <c r="C972" s="22">
        <v>2600</v>
      </c>
      <c r="D972" s="22">
        <v>2713</v>
      </c>
      <c r="E972" s="22">
        <v>2835</v>
      </c>
      <c r="F972" s="22">
        <v>2963</v>
      </c>
      <c r="G972" s="23"/>
    </row>
    <row r="973" spans="1:7" s="19" customFormat="1" x14ac:dyDescent="0.25">
      <c r="A973" s="135"/>
      <c r="B973" s="136" t="s">
        <v>181</v>
      </c>
      <c r="C973" s="22">
        <v>1000</v>
      </c>
      <c r="D973" s="22">
        <v>2082</v>
      </c>
      <c r="E973" s="22">
        <v>2176</v>
      </c>
      <c r="F973" s="22">
        <v>2274</v>
      </c>
      <c r="G973" s="23"/>
    </row>
    <row r="974" spans="1:7" s="19" customFormat="1" x14ac:dyDescent="0.25">
      <c r="A974" s="135"/>
      <c r="B974" s="136" t="s">
        <v>182</v>
      </c>
      <c r="C974" s="22">
        <v>2200</v>
      </c>
      <c r="D974" s="22">
        <v>3717</v>
      </c>
      <c r="E974" s="22">
        <v>3884</v>
      </c>
      <c r="F974" s="22">
        <v>4059</v>
      </c>
      <c r="G974" s="23"/>
    </row>
    <row r="975" spans="1:7" s="19" customFormat="1" x14ac:dyDescent="0.25">
      <c r="A975" s="135"/>
      <c r="B975" s="136" t="s">
        <v>183</v>
      </c>
      <c r="C975" s="22">
        <v>2300</v>
      </c>
      <c r="D975" s="22">
        <v>5105</v>
      </c>
      <c r="E975" s="22">
        <v>5335</v>
      </c>
      <c r="F975" s="22">
        <v>5575</v>
      </c>
      <c r="G975" s="23"/>
    </row>
    <row r="976" spans="1:7" s="16" customFormat="1" x14ac:dyDescent="0.25">
      <c r="A976" s="102"/>
      <c r="B976" s="14" t="s">
        <v>75</v>
      </c>
      <c r="C976" s="20">
        <f>SUM(C977:C995)</f>
        <v>152467</v>
      </c>
      <c r="D976" s="20">
        <f t="shared" ref="D976:F976" si="126">SUM(D977:D995)</f>
        <v>225084</v>
      </c>
      <c r="E976" s="20">
        <f t="shared" si="126"/>
        <v>235212</v>
      </c>
      <c r="F976" s="20">
        <f t="shared" si="126"/>
        <v>245797</v>
      </c>
    </row>
    <row r="977" spans="1:7" s="19" customFormat="1" x14ac:dyDescent="0.25">
      <c r="A977" s="135"/>
      <c r="B977" s="136" t="s">
        <v>184</v>
      </c>
      <c r="C977" s="22">
        <v>51699</v>
      </c>
      <c r="D977" s="22">
        <v>50873</v>
      </c>
      <c r="E977" s="22">
        <v>53162</v>
      </c>
      <c r="F977" s="22">
        <v>55555</v>
      </c>
      <c r="G977" s="23"/>
    </row>
    <row r="978" spans="1:7" s="19" customFormat="1" x14ac:dyDescent="0.25">
      <c r="A978" s="135"/>
      <c r="B978" s="136" t="s">
        <v>76</v>
      </c>
      <c r="C978" s="22">
        <v>4133</v>
      </c>
      <c r="D978" s="22">
        <v>9317</v>
      </c>
      <c r="E978" s="22">
        <v>9736</v>
      </c>
      <c r="F978" s="22">
        <v>10174</v>
      </c>
      <c r="G978" s="23"/>
    </row>
    <row r="979" spans="1:7" s="19" customFormat="1" x14ac:dyDescent="0.25">
      <c r="A979" s="135"/>
      <c r="B979" s="136" t="s">
        <v>78</v>
      </c>
      <c r="C979" s="22">
        <v>5410</v>
      </c>
      <c r="D979" s="22">
        <v>9022</v>
      </c>
      <c r="E979" s="22">
        <v>9428</v>
      </c>
      <c r="F979" s="22">
        <v>9852</v>
      </c>
      <c r="G979" s="23"/>
    </row>
    <row r="980" spans="1:7" s="19" customFormat="1" x14ac:dyDescent="0.25">
      <c r="A980" s="135"/>
      <c r="B980" s="136" t="s">
        <v>80</v>
      </c>
      <c r="C980" s="22">
        <v>11087</v>
      </c>
      <c r="D980" s="22">
        <v>15820</v>
      </c>
      <c r="E980" s="22">
        <v>16532</v>
      </c>
      <c r="F980" s="22">
        <v>17276</v>
      </c>
      <c r="G980" s="23"/>
    </row>
    <row r="981" spans="1:7" s="19" customFormat="1" x14ac:dyDescent="0.25">
      <c r="A981" s="135"/>
      <c r="B981" s="136" t="s">
        <v>81</v>
      </c>
      <c r="C981" s="22">
        <v>9458</v>
      </c>
      <c r="D981" s="22">
        <v>15849</v>
      </c>
      <c r="E981" s="22">
        <v>16562</v>
      </c>
      <c r="F981" s="22">
        <v>17308</v>
      </c>
      <c r="G981" s="23"/>
    </row>
    <row r="982" spans="1:7" s="19" customFormat="1" x14ac:dyDescent="0.25">
      <c r="A982" s="135"/>
      <c r="B982" s="136" t="s">
        <v>82</v>
      </c>
      <c r="C982" s="22">
        <v>7726</v>
      </c>
      <c r="D982" s="22">
        <v>11551</v>
      </c>
      <c r="E982" s="22">
        <v>12071</v>
      </c>
      <c r="F982" s="22">
        <v>12614</v>
      </c>
      <c r="G982" s="23"/>
    </row>
    <row r="983" spans="1:7" s="19" customFormat="1" x14ac:dyDescent="0.25">
      <c r="A983" s="135"/>
      <c r="B983" s="136" t="s">
        <v>83</v>
      </c>
      <c r="C983" s="22">
        <v>8117</v>
      </c>
      <c r="D983" s="22">
        <v>11181</v>
      </c>
      <c r="E983" s="22">
        <v>11684</v>
      </c>
      <c r="F983" s="22">
        <v>12210</v>
      </c>
      <c r="G983" s="23"/>
    </row>
    <row r="984" spans="1:7" s="19" customFormat="1" x14ac:dyDescent="0.25">
      <c r="A984" s="135"/>
      <c r="B984" s="136" t="s">
        <v>84</v>
      </c>
      <c r="C984" s="22">
        <v>9743</v>
      </c>
      <c r="D984" s="22">
        <v>18334</v>
      </c>
      <c r="E984" s="22">
        <v>19159</v>
      </c>
      <c r="F984" s="22">
        <v>20021</v>
      </c>
      <c r="G984" s="23"/>
    </row>
    <row r="985" spans="1:7" s="19" customFormat="1" x14ac:dyDescent="0.25">
      <c r="A985" s="135"/>
      <c r="B985" s="136" t="s">
        <v>185</v>
      </c>
      <c r="C985" s="22">
        <v>4298</v>
      </c>
      <c r="D985" s="22">
        <v>5818</v>
      </c>
      <c r="E985" s="22">
        <v>6080</v>
      </c>
      <c r="F985" s="22">
        <v>6353</v>
      </c>
      <c r="G985" s="23"/>
    </row>
    <row r="986" spans="1:7" s="19" customFormat="1" x14ac:dyDescent="0.25">
      <c r="A986" s="135"/>
      <c r="B986" s="136" t="s">
        <v>186</v>
      </c>
      <c r="C986" s="22">
        <v>4781</v>
      </c>
      <c r="D986" s="22">
        <v>8071</v>
      </c>
      <c r="E986" s="22">
        <v>8434</v>
      </c>
      <c r="F986" s="22">
        <v>8814</v>
      </c>
      <c r="G986" s="23"/>
    </row>
    <row r="987" spans="1:7" s="19" customFormat="1" x14ac:dyDescent="0.25">
      <c r="A987" s="135"/>
      <c r="B987" s="136" t="s">
        <v>187</v>
      </c>
      <c r="C987" s="22">
        <v>6141</v>
      </c>
      <c r="D987" s="22">
        <v>5552</v>
      </c>
      <c r="E987" s="22">
        <v>5802</v>
      </c>
      <c r="F987" s="22">
        <v>6063</v>
      </c>
      <c r="G987" s="23"/>
    </row>
    <row r="988" spans="1:7" s="19" customFormat="1" x14ac:dyDescent="0.25">
      <c r="A988" s="135"/>
      <c r="B988" s="136" t="s">
        <v>188</v>
      </c>
      <c r="C988" s="22">
        <v>4190</v>
      </c>
      <c r="D988" s="22">
        <v>7466</v>
      </c>
      <c r="E988" s="22">
        <v>7802</v>
      </c>
      <c r="F988" s="22">
        <v>8153</v>
      </c>
      <c r="G988" s="23"/>
    </row>
    <row r="989" spans="1:7" s="19" customFormat="1" x14ac:dyDescent="0.25">
      <c r="A989" s="135"/>
      <c r="B989" s="136" t="s">
        <v>189</v>
      </c>
      <c r="C989" s="22">
        <v>4390</v>
      </c>
      <c r="D989" s="22">
        <v>9118</v>
      </c>
      <c r="E989" s="22">
        <v>9528</v>
      </c>
      <c r="F989" s="22">
        <v>9957</v>
      </c>
      <c r="G989" s="23"/>
    </row>
    <row r="990" spans="1:7" s="19" customFormat="1" x14ac:dyDescent="0.25">
      <c r="A990" s="135"/>
      <c r="B990" s="136" t="s">
        <v>190</v>
      </c>
      <c r="C990" s="22">
        <v>4470</v>
      </c>
      <c r="D990" s="22">
        <v>8775</v>
      </c>
      <c r="E990" s="22">
        <v>9170</v>
      </c>
      <c r="F990" s="22">
        <v>9583</v>
      </c>
      <c r="G990" s="23"/>
    </row>
    <row r="991" spans="1:7" s="19" customFormat="1" x14ac:dyDescent="0.25">
      <c r="A991" s="135"/>
      <c r="B991" s="136" t="s">
        <v>191</v>
      </c>
      <c r="C991" s="22">
        <v>6399</v>
      </c>
      <c r="D991" s="22">
        <v>14867</v>
      </c>
      <c r="E991" s="22">
        <v>15536</v>
      </c>
      <c r="F991" s="22">
        <v>16235</v>
      </c>
      <c r="G991" s="23"/>
    </row>
    <row r="992" spans="1:7" s="19" customFormat="1" x14ac:dyDescent="0.25">
      <c r="A992" s="135"/>
      <c r="B992" s="136" t="s">
        <v>192</v>
      </c>
      <c r="C992" s="22">
        <v>4580</v>
      </c>
      <c r="D992" s="22">
        <v>6948</v>
      </c>
      <c r="E992" s="22">
        <v>7261</v>
      </c>
      <c r="F992" s="22">
        <v>7587</v>
      </c>
      <c r="G992" s="23"/>
    </row>
    <row r="993" spans="1:7" s="19" customFormat="1" x14ac:dyDescent="0.25">
      <c r="A993" s="135"/>
      <c r="B993" s="136" t="s">
        <v>193</v>
      </c>
      <c r="C993" s="22">
        <v>1244</v>
      </c>
      <c r="D993" s="22">
        <v>3378</v>
      </c>
      <c r="E993" s="22">
        <v>3530</v>
      </c>
      <c r="F993" s="22">
        <v>3689</v>
      </c>
      <c r="G993" s="23"/>
    </row>
    <row r="994" spans="1:7" s="19" customFormat="1" x14ac:dyDescent="0.25">
      <c r="A994" s="135"/>
      <c r="B994" s="136" t="s">
        <v>194</v>
      </c>
      <c r="C994" s="22">
        <v>1335</v>
      </c>
      <c r="D994" s="22">
        <v>4522</v>
      </c>
      <c r="E994" s="22">
        <v>4725</v>
      </c>
      <c r="F994" s="22">
        <v>4938</v>
      </c>
      <c r="G994" s="23"/>
    </row>
    <row r="995" spans="1:7" s="19" customFormat="1" x14ac:dyDescent="0.25">
      <c r="A995" s="135"/>
      <c r="B995" s="136" t="s">
        <v>195</v>
      </c>
      <c r="C995" s="22">
        <v>3266</v>
      </c>
      <c r="D995" s="22">
        <v>8622</v>
      </c>
      <c r="E995" s="22">
        <v>9010</v>
      </c>
      <c r="F995" s="22">
        <v>9415</v>
      </c>
      <c r="G995" s="23"/>
    </row>
    <row r="996" spans="1:7" s="16" customFormat="1" x14ac:dyDescent="0.25">
      <c r="A996" s="102"/>
      <c r="B996" s="14" t="s">
        <v>101</v>
      </c>
      <c r="C996" s="20">
        <f>SUM(C997:C1008)</f>
        <v>53041</v>
      </c>
      <c r="D996" s="20">
        <f t="shared" ref="D996:F996" si="127">SUM(D997:D1008)</f>
        <v>53041</v>
      </c>
      <c r="E996" s="20">
        <f t="shared" si="127"/>
        <v>55428</v>
      </c>
      <c r="F996" s="20">
        <f t="shared" si="127"/>
        <v>57923</v>
      </c>
    </row>
    <row r="997" spans="1:7" s="16" customFormat="1" x14ac:dyDescent="0.25">
      <c r="A997" s="17"/>
      <c r="B997" s="138" t="s">
        <v>196</v>
      </c>
      <c r="C997" s="22">
        <v>27198</v>
      </c>
      <c r="D997" s="22">
        <v>27198</v>
      </c>
      <c r="E997" s="22">
        <v>28422</v>
      </c>
      <c r="F997" s="22">
        <v>29701</v>
      </c>
      <c r="G997" s="139"/>
    </row>
    <row r="998" spans="1:7" s="19" customFormat="1" x14ac:dyDescent="0.25">
      <c r="A998" s="135"/>
      <c r="B998" s="138" t="s">
        <v>58</v>
      </c>
      <c r="C998" s="22">
        <v>9002</v>
      </c>
      <c r="D998" s="22">
        <v>9002</v>
      </c>
      <c r="E998" s="22">
        <v>9407</v>
      </c>
      <c r="F998" s="22">
        <v>9830</v>
      </c>
      <c r="G998" s="23"/>
    </row>
    <row r="999" spans="1:7" s="19" customFormat="1" x14ac:dyDescent="0.25">
      <c r="A999" s="135"/>
      <c r="B999" s="138" t="s">
        <v>197</v>
      </c>
      <c r="C999" s="22">
        <v>995</v>
      </c>
      <c r="D999" s="22">
        <v>995</v>
      </c>
      <c r="E999" s="22">
        <v>1040</v>
      </c>
      <c r="F999" s="22">
        <v>1087</v>
      </c>
      <c r="G999" s="23"/>
    </row>
    <row r="1000" spans="1:7" s="19" customFormat="1" x14ac:dyDescent="0.25">
      <c r="A1000" s="135"/>
      <c r="B1000" s="138" t="s">
        <v>198</v>
      </c>
      <c r="C1000" s="22">
        <v>1025</v>
      </c>
      <c r="D1000" s="22">
        <v>825</v>
      </c>
      <c r="E1000" s="22">
        <v>862</v>
      </c>
      <c r="F1000" s="22">
        <v>901</v>
      </c>
      <c r="G1000" s="23"/>
    </row>
    <row r="1001" spans="1:7" s="19" customFormat="1" x14ac:dyDescent="0.25">
      <c r="A1001" s="135"/>
      <c r="B1001" s="138" t="s">
        <v>199</v>
      </c>
      <c r="C1001" s="22">
        <v>3500</v>
      </c>
      <c r="D1001" s="22">
        <v>3400</v>
      </c>
      <c r="E1001" s="22">
        <v>3553</v>
      </c>
      <c r="F1001" s="22">
        <v>3713</v>
      </c>
      <c r="G1001" s="23"/>
    </row>
    <row r="1002" spans="1:7" s="19" customFormat="1" x14ac:dyDescent="0.25">
      <c r="A1002" s="135"/>
      <c r="B1002" s="138" t="s">
        <v>200</v>
      </c>
      <c r="C1002" s="22">
        <v>3556</v>
      </c>
      <c r="D1002" s="22">
        <v>3356</v>
      </c>
      <c r="E1002" s="22">
        <v>3507</v>
      </c>
      <c r="F1002" s="22">
        <v>3665</v>
      </c>
      <c r="G1002" s="23"/>
    </row>
    <row r="1003" spans="1:7" s="19" customFormat="1" x14ac:dyDescent="0.25">
      <c r="A1003" s="135"/>
      <c r="B1003" s="138" t="s">
        <v>201</v>
      </c>
      <c r="C1003" s="22">
        <v>1609</v>
      </c>
      <c r="D1003" s="22">
        <v>1609</v>
      </c>
      <c r="E1003" s="22">
        <v>1681</v>
      </c>
      <c r="F1003" s="22">
        <v>1757</v>
      </c>
      <c r="G1003" s="23"/>
    </row>
    <row r="1004" spans="1:7" s="19" customFormat="1" x14ac:dyDescent="0.25">
      <c r="A1004" s="135"/>
      <c r="B1004" s="138" t="s">
        <v>202</v>
      </c>
      <c r="C1004" s="22">
        <v>1560</v>
      </c>
      <c r="D1004" s="22">
        <v>1560</v>
      </c>
      <c r="E1004" s="22">
        <v>1630</v>
      </c>
      <c r="F1004" s="22">
        <v>1704</v>
      </c>
      <c r="G1004" s="23"/>
    </row>
    <row r="1005" spans="1:7" s="19" customFormat="1" x14ac:dyDescent="0.25">
      <c r="A1005" s="135"/>
      <c r="B1005" s="138" t="s">
        <v>203</v>
      </c>
      <c r="C1005" s="22">
        <v>935</v>
      </c>
      <c r="D1005" s="22">
        <v>935</v>
      </c>
      <c r="E1005" s="22">
        <v>977</v>
      </c>
      <c r="F1005" s="22">
        <v>1021</v>
      </c>
      <c r="G1005" s="23"/>
    </row>
    <row r="1006" spans="1:7" s="19" customFormat="1" x14ac:dyDescent="0.25">
      <c r="A1006" s="135"/>
      <c r="B1006" s="138" t="s">
        <v>204</v>
      </c>
      <c r="C1006" s="22">
        <v>790</v>
      </c>
      <c r="D1006" s="22">
        <v>790</v>
      </c>
      <c r="E1006" s="22">
        <v>826</v>
      </c>
      <c r="F1006" s="22">
        <v>863</v>
      </c>
      <c r="G1006" s="23"/>
    </row>
    <row r="1007" spans="1:7" s="19" customFormat="1" x14ac:dyDescent="0.25">
      <c r="A1007" s="135"/>
      <c r="B1007" s="138" t="s">
        <v>205</v>
      </c>
      <c r="C1007" s="22">
        <v>1724</v>
      </c>
      <c r="D1007" s="22">
        <v>1524</v>
      </c>
      <c r="E1007" s="22">
        <v>1593</v>
      </c>
      <c r="F1007" s="22">
        <v>1664</v>
      </c>
      <c r="G1007" s="23"/>
    </row>
    <row r="1008" spans="1:7" s="19" customFormat="1" x14ac:dyDescent="0.25">
      <c r="A1008" s="135"/>
      <c r="B1008" s="138" t="s">
        <v>206</v>
      </c>
      <c r="C1008" s="22">
        <v>1147</v>
      </c>
      <c r="D1008" s="22">
        <v>1847</v>
      </c>
      <c r="E1008" s="22">
        <v>1930</v>
      </c>
      <c r="F1008" s="22">
        <v>2017</v>
      </c>
      <c r="G1008" s="23"/>
    </row>
    <row r="1009" spans="1:7" s="16" customFormat="1" x14ac:dyDescent="0.25">
      <c r="A1009" s="102"/>
      <c r="B1009" s="14" t="s">
        <v>103</v>
      </c>
      <c r="C1009" s="33">
        <f>SUM(C1010:C1026)</f>
        <v>141470.70000000001</v>
      </c>
      <c r="D1009" s="20">
        <f t="shared" ref="D1009:F1009" si="128">SUM(D1010:D1026)</f>
        <v>157276</v>
      </c>
      <c r="E1009" s="20">
        <f t="shared" si="128"/>
        <v>164352</v>
      </c>
      <c r="F1009" s="20">
        <f t="shared" si="128"/>
        <v>171750</v>
      </c>
    </row>
    <row r="1010" spans="1:7" s="141" customFormat="1" x14ac:dyDescent="0.25">
      <c r="A1010" s="140"/>
      <c r="B1010" s="138" t="s">
        <v>43</v>
      </c>
      <c r="C1010" s="22">
        <v>6660</v>
      </c>
      <c r="D1010" s="22">
        <v>8929</v>
      </c>
      <c r="E1010" s="22">
        <v>9331</v>
      </c>
      <c r="F1010" s="22">
        <v>9751</v>
      </c>
      <c r="G1010" s="23"/>
    </row>
    <row r="1011" spans="1:7" s="141" customFormat="1" x14ac:dyDescent="0.25">
      <c r="A1011" s="140"/>
      <c r="B1011" s="138" t="s">
        <v>112</v>
      </c>
      <c r="C1011" s="22">
        <v>7300</v>
      </c>
      <c r="D1011" s="22">
        <v>9319</v>
      </c>
      <c r="E1011" s="22">
        <v>9738</v>
      </c>
      <c r="F1011" s="22">
        <v>10177</v>
      </c>
      <c r="G1011" s="23"/>
    </row>
    <row r="1012" spans="1:7" s="141" customFormat="1" x14ac:dyDescent="0.25">
      <c r="A1012" s="140"/>
      <c r="B1012" s="138" t="s">
        <v>41</v>
      </c>
      <c r="C1012" s="22">
        <v>58651</v>
      </c>
      <c r="D1012" s="22">
        <v>58039</v>
      </c>
      <c r="E1012" s="22">
        <v>60651</v>
      </c>
      <c r="F1012" s="22">
        <v>63380</v>
      </c>
      <c r="G1012" s="23"/>
    </row>
    <row r="1013" spans="1:7" s="141" customFormat="1" x14ac:dyDescent="0.25">
      <c r="A1013" s="140"/>
      <c r="B1013" s="138" t="s">
        <v>42</v>
      </c>
      <c r="C1013" s="22">
        <v>14500</v>
      </c>
      <c r="D1013" s="22">
        <v>19070</v>
      </c>
      <c r="E1013" s="22">
        <v>19928</v>
      </c>
      <c r="F1013" s="22">
        <v>20825</v>
      </c>
      <c r="G1013" s="23"/>
    </row>
    <row r="1014" spans="1:7" s="141" customFormat="1" x14ac:dyDescent="0.25">
      <c r="A1014" s="140"/>
      <c r="B1014" s="138" t="s">
        <v>39</v>
      </c>
      <c r="C1014" s="22">
        <v>10502</v>
      </c>
      <c r="D1014" s="22">
        <v>12222</v>
      </c>
      <c r="E1014" s="22">
        <v>12772</v>
      </c>
      <c r="F1014" s="22">
        <v>13347</v>
      </c>
      <c r="G1014" s="23"/>
    </row>
    <row r="1015" spans="1:7" s="141" customFormat="1" x14ac:dyDescent="0.25">
      <c r="A1015" s="140"/>
      <c r="B1015" s="138" t="s">
        <v>45</v>
      </c>
      <c r="C1015" s="22">
        <v>4230</v>
      </c>
      <c r="D1015" s="22">
        <v>5860</v>
      </c>
      <c r="E1015" s="22">
        <v>6124</v>
      </c>
      <c r="F1015" s="22">
        <v>6399</v>
      </c>
      <c r="G1015" s="23"/>
    </row>
    <row r="1016" spans="1:7" s="141" customFormat="1" x14ac:dyDescent="0.25">
      <c r="A1016" s="140"/>
      <c r="B1016" s="138" t="s">
        <v>47</v>
      </c>
      <c r="C1016" s="22">
        <v>9410</v>
      </c>
      <c r="D1016" s="22">
        <v>9035</v>
      </c>
      <c r="E1016" s="22">
        <v>9442</v>
      </c>
      <c r="F1016" s="22">
        <v>9866</v>
      </c>
      <c r="G1016" s="23"/>
    </row>
    <row r="1017" spans="1:7" s="141" customFormat="1" x14ac:dyDescent="0.25">
      <c r="A1017" s="140"/>
      <c r="B1017" s="138" t="s">
        <v>46</v>
      </c>
      <c r="C1017" s="34">
        <v>7825.7</v>
      </c>
      <c r="D1017" s="22">
        <v>9896</v>
      </c>
      <c r="E1017" s="22">
        <v>10341</v>
      </c>
      <c r="F1017" s="22">
        <v>10807</v>
      </c>
      <c r="G1017" s="23"/>
    </row>
    <row r="1018" spans="1:7" s="141" customFormat="1" x14ac:dyDescent="0.25">
      <c r="A1018" s="140"/>
      <c r="B1018" s="138" t="s">
        <v>129</v>
      </c>
      <c r="C1018" s="22">
        <v>5370</v>
      </c>
      <c r="D1018" s="22">
        <v>5786</v>
      </c>
      <c r="E1018" s="22">
        <v>6046</v>
      </c>
      <c r="F1018" s="22">
        <v>6318</v>
      </c>
      <c r="G1018" s="23"/>
    </row>
    <row r="1019" spans="1:7" s="141" customFormat="1" x14ac:dyDescent="0.25">
      <c r="A1019" s="140"/>
      <c r="B1019" s="138" t="s">
        <v>207</v>
      </c>
      <c r="C1019" s="22">
        <v>2230</v>
      </c>
      <c r="D1019" s="22">
        <v>3179</v>
      </c>
      <c r="E1019" s="22">
        <v>3322</v>
      </c>
      <c r="F1019" s="22">
        <v>3472</v>
      </c>
      <c r="G1019" s="23"/>
    </row>
    <row r="1020" spans="1:7" s="141" customFormat="1" x14ac:dyDescent="0.25">
      <c r="A1020" s="140"/>
      <c r="B1020" s="138" t="s">
        <v>208</v>
      </c>
      <c r="C1020" s="22">
        <v>1120</v>
      </c>
      <c r="D1020" s="22">
        <v>1082</v>
      </c>
      <c r="E1020" s="22">
        <v>1131</v>
      </c>
      <c r="F1020" s="22">
        <v>1182</v>
      </c>
      <c r="G1020" s="23"/>
    </row>
    <row r="1021" spans="1:7" s="141" customFormat="1" x14ac:dyDescent="0.25">
      <c r="A1021" s="140"/>
      <c r="B1021" s="138" t="s">
        <v>209</v>
      </c>
      <c r="C1021" s="22">
        <v>3312</v>
      </c>
      <c r="D1021" s="22">
        <v>2470</v>
      </c>
      <c r="E1021" s="22">
        <v>2581</v>
      </c>
      <c r="F1021" s="22">
        <v>2697</v>
      </c>
      <c r="G1021" s="23"/>
    </row>
    <row r="1022" spans="1:7" s="141" customFormat="1" x14ac:dyDescent="0.25">
      <c r="A1022" s="140"/>
      <c r="B1022" s="138" t="s">
        <v>210</v>
      </c>
      <c r="C1022" s="22">
        <v>5100</v>
      </c>
      <c r="D1022" s="22">
        <v>5677</v>
      </c>
      <c r="E1022" s="22">
        <v>5932</v>
      </c>
      <c r="F1022" s="22">
        <v>6199</v>
      </c>
      <c r="G1022" s="23"/>
    </row>
    <row r="1023" spans="1:7" s="141" customFormat="1" x14ac:dyDescent="0.25">
      <c r="A1023" s="140"/>
      <c r="B1023" s="138" t="s">
        <v>211</v>
      </c>
      <c r="C1023" s="22">
        <v>2390</v>
      </c>
      <c r="D1023" s="22">
        <v>3440</v>
      </c>
      <c r="E1023" s="22">
        <v>3595</v>
      </c>
      <c r="F1023" s="22">
        <v>3757</v>
      </c>
      <c r="G1023" s="23"/>
    </row>
    <row r="1024" spans="1:7" s="141" customFormat="1" x14ac:dyDescent="0.25">
      <c r="A1024" s="140"/>
      <c r="B1024" s="138" t="s">
        <v>212</v>
      </c>
      <c r="C1024" s="22">
        <v>1200</v>
      </c>
      <c r="D1024" s="22">
        <v>1319</v>
      </c>
      <c r="E1024" s="22">
        <v>1378</v>
      </c>
      <c r="F1024" s="22">
        <v>1440</v>
      </c>
      <c r="G1024" s="23"/>
    </row>
    <row r="1025" spans="1:7" s="141" customFormat="1" x14ac:dyDescent="0.25">
      <c r="A1025" s="140"/>
      <c r="B1025" s="138" t="s">
        <v>213</v>
      </c>
      <c r="C1025" s="22">
        <v>1000</v>
      </c>
      <c r="D1025" s="22">
        <v>1120</v>
      </c>
      <c r="E1025" s="22">
        <v>1170</v>
      </c>
      <c r="F1025" s="22">
        <v>1223</v>
      </c>
      <c r="G1025" s="23"/>
    </row>
    <row r="1026" spans="1:7" s="141" customFormat="1" x14ac:dyDescent="0.25">
      <c r="A1026" s="140"/>
      <c r="B1026" s="138" t="s">
        <v>214</v>
      </c>
      <c r="C1026" s="22">
        <v>670</v>
      </c>
      <c r="D1026" s="22">
        <v>833</v>
      </c>
      <c r="E1026" s="22">
        <v>870</v>
      </c>
      <c r="F1026" s="22">
        <v>910</v>
      </c>
      <c r="G1026" s="23"/>
    </row>
    <row r="1027" spans="1:7" s="16" customFormat="1" x14ac:dyDescent="0.25">
      <c r="A1027" s="102"/>
      <c r="B1027" s="14" t="s">
        <v>48</v>
      </c>
      <c r="C1027" s="20">
        <f>SUM(C1028:C1046)</f>
        <v>113662</v>
      </c>
      <c r="D1027" s="20">
        <f t="shared" ref="D1027:F1027" si="129">SUM(D1028:D1046)</f>
        <v>126058</v>
      </c>
      <c r="E1027" s="20">
        <f t="shared" si="129"/>
        <v>131730</v>
      </c>
      <c r="F1027" s="20">
        <f t="shared" si="129"/>
        <v>137659</v>
      </c>
    </row>
    <row r="1028" spans="1:7" s="19" customFormat="1" x14ac:dyDescent="0.25">
      <c r="A1028" s="135"/>
      <c r="B1028" s="12" t="s">
        <v>215</v>
      </c>
      <c r="C1028" s="22">
        <v>2550</v>
      </c>
      <c r="D1028" s="22">
        <v>2652</v>
      </c>
      <c r="E1028" s="22">
        <v>2771</v>
      </c>
      <c r="F1028" s="22">
        <v>2896</v>
      </c>
      <c r="G1028" s="23"/>
    </row>
    <row r="1029" spans="1:7" s="19" customFormat="1" x14ac:dyDescent="0.25">
      <c r="A1029" s="135"/>
      <c r="B1029" s="138" t="s">
        <v>216</v>
      </c>
      <c r="C1029" s="22">
        <v>2222</v>
      </c>
      <c r="D1029" s="22">
        <v>2311</v>
      </c>
      <c r="E1029" s="22">
        <v>2415</v>
      </c>
      <c r="F1029" s="22">
        <v>2524</v>
      </c>
      <c r="G1029" s="23"/>
    </row>
    <row r="1030" spans="1:7" s="19" customFormat="1" x14ac:dyDescent="0.25">
      <c r="A1030" s="135"/>
      <c r="B1030" s="138" t="s">
        <v>217</v>
      </c>
      <c r="C1030" s="22">
        <v>4363</v>
      </c>
      <c r="D1030" s="22">
        <v>4539</v>
      </c>
      <c r="E1030" s="22">
        <v>4743</v>
      </c>
      <c r="F1030" s="22">
        <v>4957</v>
      </c>
      <c r="G1030" s="23"/>
    </row>
    <row r="1031" spans="1:7" s="19" customFormat="1" x14ac:dyDescent="0.25">
      <c r="A1031" s="135"/>
      <c r="B1031" s="138" t="s">
        <v>218</v>
      </c>
      <c r="C1031" s="22">
        <v>4341</v>
      </c>
      <c r="D1031" s="22">
        <v>4514</v>
      </c>
      <c r="E1031" s="22">
        <v>4717</v>
      </c>
      <c r="F1031" s="22">
        <v>4929</v>
      </c>
      <c r="G1031" s="23"/>
    </row>
    <row r="1032" spans="1:7" s="19" customFormat="1" x14ac:dyDescent="0.25">
      <c r="A1032" s="135"/>
      <c r="B1032" s="138" t="s">
        <v>53</v>
      </c>
      <c r="C1032" s="22">
        <v>8412</v>
      </c>
      <c r="D1032" s="22">
        <v>9339</v>
      </c>
      <c r="E1032" s="22">
        <v>9759</v>
      </c>
      <c r="F1032" s="22">
        <v>10198</v>
      </c>
      <c r="G1032" s="23"/>
    </row>
    <row r="1033" spans="1:7" s="19" customFormat="1" x14ac:dyDescent="0.25">
      <c r="A1033" s="135"/>
      <c r="B1033" s="138" t="s">
        <v>219</v>
      </c>
      <c r="C1033" s="22">
        <v>4510</v>
      </c>
      <c r="D1033" s="22">
        <v>4689</v>
      </c>
      <c r="E1033" s="22">
        <v>4900</v>
      </c>
      <c r="F1033" s="22">
        <v>5121</v>
      </c>
      <c r="G1033" s="23"/>
    </row>
    <row r="1034" spans="1:7" s="19" customFormat="1" x14ac:dyDescent="0.25">
      <c r="A1034" s="135"/>
      <c r="B1034" s="138" t="s">
        <v>220</v>
      </c>
      <c r="C1034" s="22">
        <v>3498</v>
      </c>
      <c r="D1034" s="22">
        <v>6771</v>
      </c>
      <c r="E1034" s="22">
        <v>7076</v>
      </c>
      <c r="F1034" s="22">
        <v>7394</v>
      </c>
      <c r="G1034" s="23"/>
    </row>
    <row r="1035" spans="1:7" s="19" customFormat="1" x14ac:dyDescent="0.25">
      <c r="A1035" s="135"/>
      <c r="B1035" s="138" t="s">
        <v>221</v>
      </c>
      <c r="C1035" s="22">
        <v>4122</v>
      </c>
      <c r="D1035" s="22">
        <v>4287</v>
      </c>
      <c r="E1035" s="22">
        <v>4480</v>
      </c>
      <c r="F1035" s="22">
        <v>4682</v>
      </c>
      <c r="G1035" s="23"/>
    </row>
    <row r="1036" spans="1:7" s="19" customFormat="1" x14ac:dyDescent="0.25">
      <c r="A1036" s="135"/>
      <c r="B1036" s="138" t="s">
        <v>52</v>
      </c>
      <c r="C1036" s="22">
        <v>10001</v>
      </c>
      <c r="D1036" s="22">
        <v>10402</v>
      </c>
      <c r="E1036" s="22">
        <v>10870</v>
      </c>
      <c r="F1036" s="22">
        <v>11359</v>
      </c>
      <c r="G1036" s="23"/>
    </row>
    <row r="1037" spans="1:7" s="19" customFormat="1" x14ac:dyDescent="0.25">
      <c r="A1037" s="135"/>
      <c r="B1037" s="138" t="s">
        <v>222</v>
      </c>
      <c r="C1037" s="22">
        <v>3094</v>
      </c>
      <c r="D1037" s="22">
        <v>3218</v>
      </c>
      <c r="E1037" s="22">
        <v>3363</v>
      </c>
      <c r="F1037" s="22">
        <v>3514</v>
      </c>
      <c r="G1037" s="23"/>
    </row>
    <row r="1038" spans="1:7" s="19" customFormat="1" x14ac:dyDescent="0.25">
      <c r="A1038" s="135"/>
      <c r="B1038" s="138" t="s">
        <v>223</v>
      </c>
      <c r="C1038" s="22">
        <v>4568</v>
      </c>
      <c r="D1038" s="22">
        <v>4751</v>
      </c>
      <c r="E1038" s="22">
        <v>4965</v>
      </c>
      <c r="F1038" s="22">
        <v>5188</v>
      </c>
      <c r="G1038" s="23"/>
    </row>
    <row r="1039" spans="1:7" s="19" customFormat="1" x14ac:dyDescent="0.25">
      <c r="A1039" s="135"/>
      <c r="B1039" s="138" t="s">
        <v>224</v>
      </c>
      <c r="C1039" s="22">
        <v>3831</v>
      </c>
      <c r="D1039" s="22">
        <v>5933</v>
      </c>
      <c r="E1039" s="22">
        <v>6200</v>
      </c>
      <c r="F1039" s="22">
        <v>6479</v>
      </c>
      <c r="G1039" s="23"/>
    </row>
    <row r="1040" spans="1:7" s="19" customFormat="1" x14ac:dyDescent="0.25">
      <c r="A1040" s="135"/>
      <c r="B1040" s="138" t="s">
        <v>225</v>
      </c>
      <c r="C1040" s="22">
        <v>1700</v>
      </c>
      <c r="D1040" s="22">
        <v>2512</v>
      </c>
      <c r="E1040" s="22">
        <v>2625</v>
      </c>
      <c r="F1040" s="22">
        <v>2743</v>
      </c>
      <c r="G1040" s="23"/>
    </row>
    <row r="1041" spans="1:7" s="19" customFormat="1" x14ac:dyDescent="0.25">
      <c r="A1041" s="135"/>
      <c r="B1041" s="138" t="s">
        <v>82</v>
      </c>
      <c r="C1041" s="22">
        <v>1974</v>
      </c>
      <c r="D1041" s="22">
        <v>3432</v>
      </c>
      <c r="E1041" s="22">
        <v>3586</v>
      </c>
      <c r="F1041" s="22">
        <v>3748</v>
      </c>
      <c r="G1041" s="23"/>
    </row>
    <row r="1042" spans="1:7" s="19" customFormat="1" x14ac:dyDescent="0.25">
      <c r="A1042" s="135"/>
      <c r="B1042" s="138" t="s">
        <v>50</v>
      </c>
      <c r="C1042" s="22">
        <v>3936</v>
      </c>
      <c r="D1042" s="22">
        <v>4147</v>
      </c>
      <c r="E1042" s="22">
        <v>4334</v>
      </c>
      <c r="F1042" s="22">
        <v>4529</v>
      </c>
      <c r="G1042" s="23"/>
    </row>
    <row r="1043" spans="1:7" s="19" customFormat="1" x14ac:dyDescent="0.25">
      <c r="A1043" s="135"/>
      <c r="B1043" s="138" t="s">
        <v>51</v>
      </c>
      <c r="C1043" s="22">
        <v>3837</v>
      </c>
      <c r="D1043" s="22">
        <v>3991</v>
      </c>
      <c r="E1043" s="22">
        <v>4171</v>
      </c>
      <c r="F1043" s="22">
        <v>4358</v>
      </c>
      <c r="G1043" s="23"/>
    </row>
    <row r="1044" spans="1:7" s="19" customFormat="1" x14ac:dyDescent="0.25">
      <c r="A1044" s="135"/>
      <c r="B1044" s="138" t="s">
        <v>226</v>
      </c>
      <c r="C1044" s="22">
        <v>1269</v>
      </c>
      <c r="D1044" s="22">
        <v>1320</v>
      </c>
      <c r="E1044" s="22">
        <v>1379</v>
      </c>
      <c r="F1044" s="22">
        <v>1441</v>
      </c>
      <c r="G1044" s="23"/>
    </row>
    <row r="1045" spans="1:7" s="19" customFormat="1" x14ac:dyDescent="0.25">
      <c r="A1045" s="135"/>
      <c r="B1045" s="138" t="s">
        <v>227</v>
      </c>
      <c r="C1045" s="22">
        <v>43536</v>
      </c>
      <c r="D1045" s="22">
        <v>45277</v>
      </c>
      <c r="E1045" s="22">
        <v>47314</v>
      </c>
      <c r="F1045" s="22">
        <v>49444</v>
      </c>
      <c r="G1045" s="23"/>
    </row>
    <row r="1046" spans="1:7" s="19" customFormat="1" x14ac:dyDescent="0.25">
      <c r="A1046" s="135"/>
      <c r="B1046" s="138" t="s">
        <v>228</v>
      </c>
      <c r="C1046" s="22">
        <v>1898</v>
      </c>
      <c r="D1046" s="22">
        <v>1973</v>
      </c>
      <c r="E1046" s="22">
        <v>2062</v>
      </c>
      <c r="F1046" s="22">
        <v>2155</v>
      </c>
      <c r="G1046" s="23"/>
    </row>
    <row r="1047" spans="1:7" s="16" customFormat="1" x14ac:dyDescent="0.25">
      <c r="A1047" s="102"/>
      <c r="B1047" s="14" t="s">
        <v>54</v>
      </c>
      <c r="C1047" s="20">
        <f>SUM(C1048:C1063)</f>
        <v>36207</v>
      </c>
      <c r="D1047" s="20">
        <f t="shared" ref="D1047:F1047" si="130">SUM(D1048:D1063)</f>
        <v>54832</v>
      </c>
      <c r="E1047" s="20">
        <f t="shared" si="130"/>
        <v>57301</v>
      </c>
      <c r="F1047" s="20">
        <f t="shared" si="130"/>
        <v>59879</v>
      </c>
    </row>
    <row r="1048" spans="1:7" s="19" customFormat="1" x14ac:dyDescent="0.25">
      <c r="A1048" s="135"/>
      <c r="B1048" s="138" t="s">
        <v>55</v>
      </c>
      <c r="C1048" s="22">
        <v>18102</v>
      </c>
      <c r="D1048" s="22">
        <v>28861</v>
      </c>
      <c r="E1048" s="22">
        <v>30160</v>
      </c>
      <c r="F1048" s="22">
        <v>31517</v>
      </c>
      <c r="G1048" s="23"/>
    </row>
    <row r="1049" spans="1:7" s="19" customFormat="1" x14ac:dyDescent="0.25">
      <c r="A1049" s="135"/>
      <c r="B1049" s="138" t="s">
        <v>229</v>
      </c>
      <c r="C1049" s="22">
        <v>1439</v>
      </c>
      <c r="D1049" s="22">
        <v>1847</v>
      </c>
      <c r="E1049" s="22">
        <v>1930</v>
      </c>
      <c r="F1049" s="22">
        <v>2017</v>
      </c>
      <c r="G1049" s="23"/>
    </row>
    <row r="1050" spans="1:7" s="19" customFormat="1" x14ac:dyDescent="0.25">
      <c r="A1050" s="135"/>
      <c r="B1050" s="138" t="s">
        <v>230</v>
      </c>
      <c r="C1050" s="22">
        <v>1022</v>
      </c>
      <c r="D1050" s="22">
        <v>1450</v>
      </c>
      <c r="E1050" s="22">
        <v>1515</v>
      </c>
      <c r="F1050" s="22">
        <v>1583</v>
      </c>
      <c r="G1050" s="23"/>
    </row>
    <row r="1051" spans="1:7" s="19" customFormat="1" x14ac:dyDescent="0.25">
      <c r="A1051" s="135"/>
      <c r="B1051" s="138" t="s">
        <v>231</v>
      </c>
      <c r="C1051" s="22">
        <v>843</v>
      </c>
      <c r="D1051" s="22">
        <v>1221</v>
      </c>
      <c r="E1051" s="22">
        <v>1276</v>
      </c>
      <c r="F1051" s="22">
        <v>1333</v>
      </c>
      <c r="G1051" s="23"/>
    </row>
    <row r="1052" spans="1:7" s="19" customFormat="1" x14ac:dyDescent="0.25">
      <c r="A1052" s="135"/>
      <c r="B1052" s="138" t="s">
        <v>232</v>
      </c>
      <c r="C1052" s="22">
        <v>1819</v>
      </c>
      <c r="D1052" s="22">
        <v>2506</v>
      </c>
      <c r="E1052" s="22">
        <v>2619</v>
      </c>
      <c r="F1052" s="22">
        <v>2737</v>
      </c>
      <c r="G1052" s="23"/>
    </row>
    <row r="1053" spans="1:7" s="19" customFormat="1" x14ac:dyDescent="0.25">
      <c r="A1053" s="135"/>
      <c r="B1053" s="138" t="s">
        <v>233</v>
      </c>
      <c r="C1053" s="22">
        <v>1280</v>
      </c>
      <c r="D1053" s="22">
        <v>1991</v>
      </c>
      <c r="E1053" s="22">
        <v>2081</v>
      </c>
      <c r="F1053" s="22">
        <v>2174</v>
      </c>
      <c r="G1053" s="23"/>
    </row>
    <row r="1054" spans="1:7" s="19" customFormat="1" x14ac:dyDescent="0.25">
      <c r="A1054" s="135"/>
      <c r="B1054" s="138" t="s">
        <v>234</v>
      </c>
      <c r="C1054" s="22">
        <v>788</v>
      </c>
      <c r="D1054" s="22">
        <v>1186</v>
      </c>
      <c r="E1054" s="22">
        <v>1239</v>
      </c>
      <c r="F1054" s="22">
        <v>1295</v>
      </c>
      <c r="G1054" s="23"/>
    </row>
    <row r="1055" spans="1:7" s="19" customFormat="1" x14ac:dyDescent="0.25">
      <c r="A1055" s="135"/>
      <c r="B1055" s="138" t="s">
        <v>235</v>
      </c>
      <c r="C1055" s="22">
        <v>318</v>
      </c>
      <c r="D1055" s="22">
        <v>638</v>
      </c>
      <c r="E1055" s="22">
        <v>667</v>
      </c>
      <c r="F1055" s="22">
        <v>697</v>
      </c>
      <c r="G1055" s="23"/>
    </row>
    <row r="1056" spans="1:7" s="19" customFormat="1" x14ac:dyDescent="0.25">
      <c r="A1056" s="135"/>
      <c r="B1056" s="138" t="s">
        <v>236</v>
      </c>
      <c r="C1056" s="22">
        <v>642</v>
      </c>
      <c r="D1056" s="22">
        <v>1870</v>
      </c>
      <c r="E1056" s="22">
        <v>1954</v>
      </c>
      <c r="F1056" s="22">
        <v>2042</v>
      </c>
      <c r="G1056" s="23"/>
    </row>
    <row r="1057" spans="1:7" s="19" customFormat="1" x14ac:dyDescent="0.25">
      <c r="A1057" s="135"/>
      <c r="B1057" s="138" t="s">
        <v>204</v>
      </c>
      <c r="C1057" s="22">
        <v>577</v>
      </c>
      <c r="D1057" s="22">
        <v>870</v>
      </c>
      <c r="E1057" s="22">
        <v>909</v>
      </c>
      <c r="F1057" s="22">
        <v>950</v>
      </c>
      <c r="G1057" s="23"/>
    </row>
    <row r="1058" spans="1:7" s="19" customFormat="1" x14ac:dyDescent="0.25">
      <c r="A1058" s="135"/>
      <c r="B1058" s="138" t="s">
        <v>237</v>
      </c>
      <c r="C1058" s="22">
        <v>1581</v>
      </c>
      <c r="D1058" s="22">
        <v>2434</v>
      </c>
      <c r="E1058" s="22">
        <v>2544</v>
      </c>
      <c r="F1058" s="22">
        <v>2658</v>
      </c>
      <c r="G1058" s="23"/>
    </row>
    <row r="1059" spans="1:7" s="19" customFormat="1" x14ac:dyDescent="0.25">
      <c r="A1059" s="135"/>
      <c r="B1059" s="138" t="s">
        <v>238</v>
      </c>
      <c r="C1059" s="22">
        <v>1424</v>
      </c>
      <c r="D1059" s="22">
        <v>2126</v>
      </c>
      <c r="E1059" s="22">
        <v>2222</v>
      </c>
      <c r="F1059" s="22">
        <v>2322</v>
      </c>
      <c r="G1059" s="23"/>
    </row>
    <row r="1060" spans="1:7" s="19" customFormat="1" x14ac:dyDescent="0.25">
      <c r="A1060" s="135"/>
      <c r="B1060" s="138" t="s">
        <v>239</v>
      </c>
      <c r="C1060" s="22">
        <v>984</v>
      </c>
      <c r="D1060" s="22">
        <v>1704</v>
      </c>
      <c r="E1060" s="22">
        <v>1781</v>
      </c>
      <c r="F1060" s="22">
        <v>1861</v>
      </c>
      <c r="G1060" s="23"/>
    </row>
    <row r="1061" spans="1:7" s="19" customFormat="1" x14ac:dyDescent="0.25">
      <c r="A1061" s="135"/>
      <c r="B1061" s="138" t="s">
        <v>240</v>
      </c>
      <c r="C1061" s="22">
        <v>1681</v>
      </c>
      <c r="D1061" s="22">
        <v>2028</v>
      </c>
      <c r="E1061" s="22">
        <v>2119</v>
      </c>
      <c r="F1061" s="22">
        <v>2215</v>
      </c>
      <c r="G1061" s="23"/>
    </row>
    <row r="1062" spans="1:7" s="19" customFormat="1" x14ac:dyDescent="0.25">
      <c r="A1062" s="135"/>
      <c r="B1062" s="138" t="s">
        <v>241</v>
      </c>
      <c r="C1062" s="22">
        <v>1871</v>
      </c>
      <c r="D1062" s="22">
        <v>2018</v>
      </c>
      <c r="E1062" s="22">
        <v>2109</v>
      </c>
      <c r="F1062" s="22">
        <v>2204</v>
      </c>
      <c r="G1062" s="23"/>
    </row>
    <row r="1063" spans="1:7" s="19" customFormat="1" x14ac:dyDescent="0.25">
      <c r="A1063" s="135"/>
      <c r="B1063" s="138" t="s">
        <v>242</v>
      </c>
      <c r="C1063" s="22">
        <v>1836</v>
      </c>
      <c r="D1063" s="22">
        <v>2082</v>
      </c>
      <c r="E1063" s="22">
        <v>2176</v>
      </c>
      <c r="F1063" s="22">
        <v>2274</v>
      </c>
      <c r="G1063" s="23"/>
    </row>
    <row r="1064" spans="1:7" s="16" customFormat="1" x14ac:dyDescent="0.25">
      <c r="A1064" s="102"/>
      <c r="B1064" s="14" t="s">
        <v>105</v>
      </c>
      <c r="C1064" s="20">
        <f>SUM(C1065:C1075)</f>
        <v>52814</v>
      </c>
      <c r="D1064" s="20">
        <f t="shared" ref="D1064:F1064" si="131">SUM(D1065:D1075)</f>
        <v>40230</v>
      </c>
      <c r="E1064" s="20">
        <f t="shared" si="131"/>
        <v>42041</v>
      </c>
      <c r="F1064" s="20">
        <f t="shared" si="131"/>
        <v>43933</v>
      </c>
    </row>
    <row r="1065" spans="1:7" s="141" customFormat="1" x14ac:dyDescent="0.25">
      <c r="A1065" s="140"/>
      <c r="B1065" s="138" t="s">
        <v>243</v>
      </c>
      <c r="C1065" s="22">
        <v>300</v>
      </c>
      <c r="D1065" s="22">
        <v>225</v>
      </c>
      <c r="E1065" s="22">
        <v>235</v>
      </c>
      <c r="F1065" s="22">
        <v>246</v>
      </c>
      <c r="G1065" s="23"/>
    </row>
    <row r="1066" spans="1:7" s="141" customFormat="1" x14ac:dyDescent="0.25">
      <c r="A1066" s="140"/>
      <c r="B1066" s="138" t="s">
        <v>244</v>
      </c>
      <c r="C1066" s="22">
        <v>1415</v>
      </c>
      <c r="D1066" s="22">
        <v>847</v>
      </c>
      <c r="E1066" s="22">
        <v>885</v>
      </c>
      <c r="F1066" s="22">
        <v>925</v>
      </c>
      <c r="G1066" s="23"/>
    </row>
    <row r="1067" spans="1:7" s="141" customFormat="1" x14ac:dyDescent="0.25">
      <c r="A1067" s="140"/>
      <c r="B1067" s="138" t="s">
        <v>245</v>
      </c>
      <c r="C1067" s="22">
        <v>1695</v>
      </c>
      <c r="D1067" s="22">
        <v>1300</v>
      </c>
      <c r="E1067" s="22">
        <v>1359</v>
      </c>
      <c r="F1067" s="22">
        <v>1420</v>
      </c>
      <c r="G1067" s="23"/>
    </row>
    <row r="1068" spans="1:7" s="141" customFormat="1" x14ac:dyDescent="0.25">
      <c r="A1068" s="140"/>
      <c r="B1068" s="138" t="s">
        <v>246</v>
      </c>
      <c r="C1068" s="22">
        <v>342</v>
      </c>
      <c r="D1068" s="22">
        <v>365</v>
      </c>
      <c r="E1068" s="22">
        <v>381</v>
      </c>
      <c r="F1068" s="22">
        <v>399</v>
      </c>
      <c r="G1068" s="23"/>
    </row>
    <row r="1069" spans="1:7" s="141" customFormat="1" x14ac:dyDescent="0.25">
      <c r="A1069" s="140"/>
      <c r="B1069" s="138" t="s">
        <v>247</v>
      </c>
      <c r="C1069" s="22">
        <v>1342</v>
      </c>
      <c r="D1069" s="22">
        <v>447</v>
      </c>
      <c r="E1069" s="22">
        <v>467</v>
      </c>
      <c r="F1069" s="22">
        <v>488</v>
      </c>
      <c r="G1069" s="23"/>
    </row>
    <row r="1070" spans="1:7" s="141" customFormat="1" x14ac:dyDescent="0.25">
      <c r="A1070" s="140"/>
      <c r="B1070" s="138" t="s">
        <v>248</v>
      </c>
      <c r="C1070" s="22">
        <v>350</v>
      </c>
      <c r="D1070" s="22">
        <v>263</v>
      </c>
      <c r="E1070" s="22">
        <v>275</v>
      </c>
      <c r="F1070" s="22">
        <v>287</v>
      </c>
      <c r="G1070" s="23"/>
    </row>
    <row r="1071" spans="1:7" s="141" customFormat="1" x14ac:dyDescent="0.25">
      <c r="A1071" s="140"/>
      <c r="B1071" s="138" t="s">
        <v>249</v>
      </c>
      <c r="C1071" s="22">
        <v>920</v>
      </c>
      <c r="D1071" s="22">
        <v>500</v>
      </c>
      <c r="E1071" s="22">
        <v>523</v>
      </c>
      <c r="F1071" s="22">
        <v>546</v>
      </c>
      <c r="G1071" s="23"/>
    </row>
    <row r="1072" spans="1:7" s="141" customFormat="1" x14ac:dyDescent="0.25">
      <c r="A1072" s="140"/>
      <c r="B1072" s="138" t="s">
        <v>56</v>
      </c>
      <c r="C1072" s="22">
        <v>44413</v>
      </c>
      <c r="D1072" s="22">
        <v>34269</v>
      </c>
      <c r="E1072" s="22">
        <v>35811</v>
      </c>
      <c r="F1072" s="22">
        <v>37423</v>
      </c>
      <c r="G1072" s="23"/>
    </row>
    <row r="1073" spans="1:7" s="141" customFormat="1" x14ac:dyDescent="0.25">
      <c r="A1073" s="140"/>
      <c r="B1073" s="138" t="s">
        <v>250</v>
      </c>
      <c r="C1073" s="22">
        <v>510</v>
      </c>
      <c r="D1073" s="22">
        <v>752</v>
      </c>
      <c r="E1073" s="22">
        <v>786</v>
      </c>
      <c r="F1073" s="22">
        <v>821</v>
      </c>
      <c r="G1073" s="23"/>
    </row>
    <row r="1074" spans="1:7" s="141" customFormat="1" x14ac:dyDescent="0.25">
      <c r="A1074" s="140"/>
      <c r="B1074" s="138" t="s">
        <v>251</v>
      </c>
      <c r="C1074" s="22">
        <v>830</v>
      </c>
      <c r="D1074" s="22">
        <v>668</v>
      </c>
      <c r="E1074" s="22">
        <v>698</v>
      </c>
      <c r="F1074" s="22">
        <v>729</v>
      </c>
      <c r="G1074" s="23"/>
    </row>
    <row r="1075" spans="1:7" s="141" customFormat="1" x14ac:dyDescent="0.25">
      <c r="A1075" s="140"/>
      <c r="B1075" s="138" t="s">
        <v>252</v>
      </c>
      <c r="C1075" s="22">
        <v>697</v>
      </c>
      <c r="D1075" s="22">
        <v>594</v>
      </c>
      <c r="E1075" s="22">
        <v>621</v>
      </c>
      <c r="F1075" s="22">
        <v>649</v>
      </c>
      <c r="G1075" s="23"/>
    </row>
    <row r="1076" spans="1:7" s="16" customFormat="1" x14ac:dyDescent="0.25">
      <c r="A1076" s="102"/>
      <c r="B1076" s="14" t="s">
        <v>57</v>
      </c>
      <c r="C1076" s="20">
        <f>SUM(C1077:C1087)</f>
        <v>64369</v>
      </c>
      <c r="D1076" s="20">
        <f t="shared" ref="D1076:F1076" si="132">SUM(D1077:D1087)</f>
        <v>58946</v>
      </c>
      <c r="E1076" s="20">
        <f t="shared" si="132"/>
        <v>61599</v>
      </c>
      <c r="F1076" s="20">
        <f t="shared" si="132"/>
        <v>64371</v>
      </c>
    </row>
    <row r="1077" spans="1:7" s="141" customFormat="1" x14ac:dyDescent="0.25">
      <c r="A1077" s="140"/>
      <c r="B1077" s="138" t="s">
        <v>253</v>
      </c>
      <c r="C1077" s="22">
        <v>41809</v>
      </c>
      <c r="D1077" s="22">
        <v>27793</v>
      </c>
      <c r="E1077" s="22">
        <v>29044</v>
      </c>
      <c r="F1077" s="22">
        <v>30351</v>
      </c>
      <c r="G1077" s="23"/>
    </row>
    <row r="1078" spans="1:7" s="141" customFormat="1" x14ac:dyDescent="0.25">
      <c r="A1078" s="140"/>
      <c r="B1078" s="138" t="s">
        <v>254</v>
      </c>
      <c r="C1078" s="22">
        <v>1304</v>
      </c>
      <c r="D1078" s="22">
        <v>1895</v>
      </c>
      <c r="E1078" s="22">
        <v>1980</v>
      </c>
      <c r="F1078" s="22">
        <v>2069</v>
      </c>
      <c r="G1078" s="23"/>
    </row>
    <row r="1079" spans="1:7" s="141" customFormat="1" x14ac:dyDescent="0.25">
      <c r="A1079" s="140"/>
      <c r="B1079" s="138" t="s">
        <v>255</v>
      </c>
      <c r="C1079" s="22">
        <v>3328</v>
      </c>
      <c r="D1079" s="22">
        <v>4591</v>
      </c>
      <c r="E1079" s="22">
        <v>4798</v>
      </c>
      <c r="F1079" s="22">
        <v>5013</v>
      </c>
      <c r="G1079" s="23"/>
    </row>
    <row r="1080" spans="1:7" s="141" customFormat="1" x14ac:dyDescent="0.25">
      <c r="A1080" s="140"/>
      <c r="B1080" s="138" t="s">
        <v>256</v>
      </c>
      <c r="C1080" s="22">
        <v>3202</v>
      </c>
      <c r="D1080" s="22">
        <v>3756</v>
      </c>
      <c r="E1080" s="22">
        <v>3925</v>
      </c>
      <c r="F1080" s="22">
        <v>4102</v>
      </c>
      <c r="G1080" s="23"/>
    </row>
    <row r="1081" spans="1:7" s="141" customFormat="1" x14ac:dyDescent="0.25">
      <c r="A1081" s="140"/>
      <c r="B1081" s="138" t="s">
        <v>257</v>
      </c>
      <c r="C1081" s="22">
        <v>1243</v>
      </c>
      <c r="D1081" s="22">
        <v>2887</v>
      </c>
      <c r="E1081" s="22">
        <v>3017</v>
      </c>
      <c r="F1081" s="22">
        <v>3153</v>
      </c>
      <c r="G1081" s="23"/>
    </row>
    <row r="1082" spans="1:7" s="141" customFormat="1" x14ac:dyDescent="0.25">
      <c r="A1082" s="140"/>
      <c r="B1082" s="138" t="s">
        <v>258</v>
      </c>
      <c r="C1082" s="22">
        <v>3448</v>
      </c>
      <c r="D1082" s="22">
        <v>3901</v>
      </c>
      <c r="E1082" s="22">
        <v>4077</v>
      </c>
      <c r="F1082" s="22">
        <v>4260</v>
      </c>
      <c r="G1082" s="23"/>
    </row>
    <row r="1083" spans="1:7" s="141" customFormat="1" x14ac:dyDescent="0.25">
      <c r="A1083" s="140"/>
      <c r="B1083" s="138" t="s">
        <v>259</v>
      </c>
      <c r="C1083" s="22">
        <v>1926</v>
      </c>
      <c r="D1083" s="22">
        <v>2721</v>
      </c>
      <c r="E1083" s="22">
        <v>2843</v>
      </c>
      <c r="F1083" s="22">
        <v>2971</v>
      </c>
      <c r="G1083" s="23"/>
    </row>
    <row r="1084" spans="1:7" s="141" customFormat="1" x14ac:dyDescent="0.25">
      <c r="A1084" s="140"/>
      <c r="B1084" s="138" t="s">
        <v>260</v>
      </c>
      <c r="C1084" s="22">
        <v>2315</v>
      </c>
      <c r="D1084" s="22">
        <v>3040</v>
      </c>
      <c r="E1084" s="22">
        <v>3177</v>
      </c>
      <c r="F1084" s="22">
        <v>3320</v>
      </c>
      <c r="G1084" s="23"/>
    </row>
    <row r="1085" spans="1:7" s="141" customFormat="1" x14ac:dyDescent="0.25">
      <c r="A1085" s="140"/>
      <c r="B1085" s="138" t="s">
        <v>261</v>
      </c>
      <c r="C1085" s="22">
        <v>1546</v>
      </c>
      <c r="D1085" s="22">
        <v>3098</v>
      </c>
      <c r="E1085" s="22">
        <v>3237</v>
      </c>
      <c r="F1085" s="22">
        <v>3383</v>
      </c>
      <c r="G1085" s="23"/>
    </row>
    <row r="1086" spans="1:7" s="141" customFormat="1" x14ac:dyDescent="0.25">
      <c r="A1086" s="140"/>
      <c r="B1086" s="138" t="s">
        <v>262</v>
      </c>
      <c r="C1086" s="22">
        <v>1357</v>
      </c>
      <c r="D1086" s="22">
        <v>1755</v>
      </c>
      <c r="E1086" s="22">
        <v>1834</v>
      </c>
      <c r="F1086" s="22">
        <v>1917</v>
      </c>
      <c r="G1086" s="23"/>
    </row>
    <row r="1087" spans="1:7" s="141" customFormat="1" x14ac:dyDescent="0.25">
      <c r="A1087" s="140"/>
      <c r="B1087" s="138" t="s">
        <v>263</v>
      </c>
      <c r="C1087" s="22">
        <v>2891</v>
      </c>
      <c r="D1087" s="22">
        <v>3509</v>
      </c>
      <c r="E1087" s="22">
        <v>3667</v>
      </c>
      <c r="F1087" s="22">
        <v>3832</v>
      </c>
      <c r="G1087" s="23"/>
    </row>
    <row r="1088" spans="1:7" s="37" customFormat="1" x14ac:dyDescent="0.25">
      <c r="A1088" s="95">
        <v>85</v>
      </c>
      <c r="B1088" s="35" t="s">
        <v>5</v>
      </c>
      <c r="C1088" s="36">
        <f>C1144+C1131+C1154+C1175+C1118+C1187+C1171</f>
        <v>4808</v>
      </c>
      <c r="D1088" s="36">
        <f>D1144+D1131+D1154+D1175+D1118</f>
        <v>2168</v>
      </c>
      <c r="E1088" s="36">
        <f>E1144+E1131+E1154+E1175+E1118</f>
        <v>2267</v>
      </c>
      <c r="F1088" s="36">
        <f>F1144+F1131+F1154+F1175+F1118</f>
        <v>2368</v>
      </c>
      <c r="G1088" s="100"/>
    </row>
    <row r="1089" spans="1:7" s="19" customFormat="1" x14ac:dyDescent="0.25">
      <c r="A1089" s="17"/>
      <c r="B1089" s="12" t="s">
        <v>28</v>
      </c>
      <c r="C1089" s="9">
        <f>[1]Айыртау!C156+[1]Акжар!C155+[1]Аккайын!C155+[1]Есиль!C160+[1]Жамбыл!C156+[1]Жумаб!C161+[1]Кызыл!C163+[1]Мамл!C155+[1]Мусреп!C161+[1]Тайынша!C163+[1]Тимир!C160+[1]Уалих!C154+'[1]Шал ак'!C155</f>
        <v>4808</v>
      </c>
      <c r="D1089" s="9">
        <f>[1]Айыртау!D156+[1]Акжар!D155+[1]Аккайын!D155+[1]Есиль!D160+[1]Жамбыл!D156+[1]Жумаб!D161+[1]Кызыл!D163+[1]Мамл!D155+[1]Мусреп!D161+[1]Тайынша!D163+[1]Тимир!D160+[1]Уалих!D154+'[1]Шал ак'!D155</f>
        <v>2168</v>
      </c>
      <c r="E1089" s="9">
        <f>[1]Айыртау!E156+[1]Акжар!E155+[1]Аккайын!E155+[1]Есиль!E160+[1]Жамбыл!E156+[1]Жумаб!E161+[1]Кызыл!E163+[1]Мамл!E155+[1]Мусреп!E161+[1]Тайынша!E163+[1]Тимир!E160+[1]Уалих!E154+'[1]Шал ак'!E155</f>
        <v>2267</v>
      </c>
      <c r="F1089" s="9">
        <f>[1]Айыртау!F156+[1]Акжар!F155+[1]Аккайын!F155+[1]Есиль!F160+[1]Жамбыл!F156+[1]Жумаб!F161+[1]Кызыл!F163+[1]Мамл!F155+[1]Мусреп!F161+[1]Тайынша!F163+[1]Тимир!F160+[1]Уалих!F154+'[1]Шал ак'!F155</f>
        <v>2368</v>
      </c>
    </row>
    <row r="1090" spans="1:7" s="16" customFormat="1" ht="15.75" hidden="1" customHeight="1" x14ac:dyDescent="0.25">
      <c r="A1090" s="102"/>
      <c r="B1090" s="14" t="s">
        <v>29</v>
      </c>
      <c r="C1090" s="24"/>
      <c r="D1090" s="24"/>
      <c r="E1090" s="24"/>
      <c r="F1090" s="24"/>
    </row>
    <row r="1091" spans="1:7" s="19" customFormat="1" ht="15.75" hidden="1" customHeight="1" x14ac:dyDescent="0.25">
      <c r="A1091" s="12"/>
      <c r="B1091" s="12" t="s">
        <v>38</v>
      </c>
      <c r="C1091" s="22"/>
      <c r="D1091" s="22"/>
      <c r="E1091" s="22"/>
      <c r="F1091" s="22"/>
      <c r="G1091" s="23"/>
    </row>
    <row r="1092" spans="1:7" s="19" customFormat="1" ht="15.75" hidden="1" customHeight="1" x14ac:dyDescent="0.25">
      <c r="A1092" s="12"/>
      <c r="B1092" s="12" t="s">
        <v>33</v>
      </c>
      <c r="C1092" s="22"/>
      <c r="D1092" s="22"/>
      <c r="E1092" s="22"/>
      <c r="F1092" s="22"/>
      <c r="G1092" s="23"/>
    </row>
    <row r="1093" spans="1:7" s="19" customFormat="1" ht="15.75" hidden="1" customHeight="1" x14ac:dyDescent="0.25">
      <c r="A1093" s="12"/>
      <c r="B1093" s="12" t="s">
        <v>37</v>
      </c>
      <c r="C1093" s="22"/>
      <c r="D1093" s="22"/>
      <c r="E1093" s="22"/>
      <c r="F1093" s="22"/>
      <c r="G1093" s="23"/>
    </row>
    <row r="1094" spans="1:7" s="19" customFormat="1" ht="15.75" hidden="1" customHeight="1" x14ac:dyDescent="0.25">
      <c r="A1094" s="12"/>
      <c r="B1094" s="12" t="s">
        <v>35</v>
      </c>
      <c r="C1094" s="22"/>
      <c r="D1094" s="22"/>
      <c r="E1094" s="22"/>
      <c r="F1094" s="22"/>
      <c r="G1094" s="23"/>
    </row>
    <row r="1095" spans="1:7" s="19" customFormat="1" ht="15.75" hidden="1" customHeight="1" x14ac:dyDescent="0.25">
      <c r="A1095" s="12"/>
      <c r="B1095" s="12" t="s">
        <v>34</v>
      </c>
      <c r="C1095" s="22"/>
      <c r="D1095" s="22"/>
      <c r="E1095" s="22"/>
      <c r="F1095" s="22"/>
      <c r="G1095" s="23"/>
    </row>
    <row r="1096" spans="1:7" s="19" customFormat="1" ht="15.75" hidden="1" customHeight="1" x14ac:dyDescent="0.25">
      <c r="A1096" s="12"/>
      <c r="B1096" s="12" t="s">
        <v>36</v>
      </c>
      <c r="C1096" s="22"/>
      <c r="D1096" s="22"/>
      <c r="E1096" s="22"/>
      <c r="F1096" s="22"/>
      <c r="G1096" s="23"/>
    </row>
    <row r="1097" spans="1:7" s="19" customFormat="1" ht="15.75" hidden="1" customHeight="1" x14ac:dyDescent="0.25">
      <c r="A1097" s="12"/>
      <c r="B1097" s="12" t="s">
        <v>31</v>
      </c>
      <c r="C1097" s="22"/>
      <c r="D1097" s="22"/>
      <c r="E1097" s="22"/>
      <c r="F1097" s="22"/>
      <c r="G1097" s="23"/>
    </row>
    <row r="1098" spans="1:7" s="19" customFormat="1" ht="15.75" hidden="1" customHeight="1" x14ac:dyDescent="0.25">
      <c r="A1098" s="12"/>
      <c r="B1098" s="12" t="s">
        <v>32</v>
      </c>
      <c r="C1098" s="22"/>
      <c r="D1098" s="22"/>
      <c r="E1098" s="22"/>
      <c r="F1098" s="22"/>
      <c r="G1098" s="23"/>
    </row>
    <row r="1099" spans="1:7" s="19" customFormat="1" ht="15.75" hidden="1" customHeight="1" x14ac:dyDescent="0.25">
      <c r="A1099" s="12"/>
      <c r="B1099" s="12" t="s">
        <v>30</v>
      </c>
      <c r="C1099" s="22"/>
      <c r="D1099" s="22"/>
      <c r="E1099" s="22"/>
      <c r="F1099" s="22"/>
      <c r="G1099" s="23"/>
    </row>
    <row r="1100" spans="1:7" s="16" customFormat="1" ht="15.75" hidden="1" customHeight="1" x14ac:dyDescent="0.25">
      <c r="A1100" s="102"/>
      <c r="B1100" s="14" t="s">
        <v>59</v>
      </c>
      <c r="C1100" s="24"/>
      <c r="D1100" s="24"/>
      <c r="E1100" s="24"/>
      <c r="F1100" s="24"/>
    </row>
    <row r="1101" spans="1:7" s="19" customFormat="1" ht="15.75" hidden="1" customHeight="1" x14ac:dyDescent="0.25">
      <c r="A1101" s="12"/>
      <c r="B1101" s="12" t="s">
        <v>60</v>
      </c>
      <c r="C1101" s="22"/>
      <c r="D1101" s="22"/>
      <c r="E1101" s="22"/>
      <c r="F1101" s="22"/>
      <c r="G1101" s="23"/>
    </row>
    <row r="1102" spans="1:7" s="19" customFormat="1" ht="15.75" hidden="1" customHeight="1" x14ac:dyDescent="0.25">
      <c r="A1102" s="12"/>
      <c r="B1102" s="12" t="s">
        <v>61</v>
      </c>
      <c r="C1102" s="22"/>
      <c r="D1102" s="22"/>
      <c r="E1102" s="22"/>
      <c r="F1102" s="22"/>
      <c r="G1102" s="23"/>
    </row>
    <row r="1103" spans="1:7" s="28" customFormat="1" ht="15.75" hidden="1" customHeight="1" x14ac:dyDescent="0.25">
      <c r="A1103" s="25"/>
      <c r="B1103" s="26" t="s">
        <v>62</v>
      </c>
      <c r="C1103" s="27"/>
      <c r="D1103" s="27"/>
      <c r="E1103" s="27"/>
      <c r="F1103" s="27"/>
    </row>
    <row r="1104" spans="1:7" s="19" customFormat="1" ht="15.75" hidden="1" customHeight="1" x14ac:dyDescent="0.25">
      <c r="A1104" s="12"/>
      <c r="B1104" s="12" t="s">
        <v>63</v>
      </c>
      <c r="C1104" s="22"/>
      <c r="D1104" s="22"/>
      <c r="E1104" s="22"/>
      <c r="F1104" s="22"/>
      <c r="G1104" s="23"/>
    </row>
    <row r="1105" spans="1:7" s="19" customFormat="1" ht="15.75" hidden="1" customHeight="1" x14ac:dyDescent="0.25">
      <c r="A1105" s="12"/>
      <c r="B1105" s="12" t="s">
        <v>64</v>
      </c>
      <c r="C1105" s="22"/>
      <c r="D1105" s="22"/>
      <c r="E1105" s="22"/>
      <c r="F1105" s="22"/>
      <c r="G1105" s="23"/>
    </row>
    <row r="1106" spans="1:7" s="19" customFormat="1" ht="15.75" hidden="1" customHeight="1" x14ac:dyDescent="0.25">
      <c r="A1106" s="12"/>
      <c r="B1106" s="12" t="s">
        <v>65</v>
      </c>
      <c r="C1106" s="22"/>
      <c r="D1106" s="22"/>
      <c r="E1106" s="22"/>
      <c r="F1106" s="22"/>
      <c r="G1106" s="23"/>
    </row>
    <row r="1107" spans="1:7" s="28" customFormat="1" ht="15.75" hidden="1" customHeight="1" x14ac:dyDescent="0.25">
      <c r="A1107" s="25"/>
      <c r="B1107" s="26" t="s">
        <v>66</v>
      </c>
      <c r="C1107" s="27"/>
      <c r="D1107" s="27"/>
      <c r="E1107" s="27"/>
      <c r="F1107" s="27"/>
    </row>
    <row r="1108" spans="1:7" s="32" customFormat="1" ht="15.75" hidden="1" customHeight="1" x14ac:dyDescent="0.25">
      <c r="A1108" s="29"/>
      <c r="B1108" s="30" t="s">
        <v>67</v>
      </c>
      <c r="C1108" s="31"/>
      <c r="D1108" s="31"/>
      <c r="E1108" s="31"/>
      <c r="F1108" s="31"/>
    </row>
    <row r="1109" spans="1:7" s="32" customFormat="1" ht="15.75" hidden="1" customHeight="1" x14ac:dyDescent="0.25">
      <c r="A1109" s="29"/>
      <c r="B1109" s="30" t="s">
        <v>68</v>
      </c>
      <c r="C1109" s="31"/>
      <c r="D1109" s="31"/>
      <c r="E1109" s="31"/>
      <c r="F1109" s="31"/>
    </row>
    <row r="1110" spans="1:7" s="32" customFormat="1" ht="15.75" hidden="1" customHeight="1" x14ac:dyDescent="0.25">
      <c r="A1110" s="29"/>
      <c r="B1110" s="30" t="s">
        <v>69</v>
      </c>
      <c r="C1110" s="31"/>
      <c r="D1110" s="31"/>
      <c r="E1110" s="31"/>
      <c r="F1110" s="31"/>
    </row>
    <row r="1111" spans="1:7" s="16" customFormat="1" ht="15.75" hidden="1" customHeight="1" x14ac:dyDescent="0.25">
      <c r="A1111" s="102"/>
      <c r="B1111" s="14" t="s">
        <v>70</v>
      </c>
      <c r="C1111" s="24"/>
      <c r="D1111" s="24"/>
      <c r="E1111" s="24"/>
      <c r="F1111" s="24"/>
    </row>
    <row r="1112" spans="1:7" s="19" customFormat="1" ht="15.75" hidden="1" customHeight="1" x14ac:dyDescent="0.25">
      <c r="A1112" s="17"/>
      <c r="B1112" s="12" t="s">
        <v>71</v>
      </c>
      <c r="C1112" s="21"/>
      <c r="D1112" s="21"/>
      <c r="E1112" s="21"/>
      <c r="F1112" s="21"/>
    </row>
    <row r="1113" spans="1:7" s="19" customFormat="1" ht="15.75" hidden="1" customHeight="1" x14ac:dyDescent="0.25">
      <c r="A1113" s="17"/>
      <c r="B1113" s="12" t="s">
        <v>72</v>
      </c>
      <c r="C1113" s="21"/>
      <c r="D1113" s="21"/>
      <c r="E1113" s="21"/>
      <c r="F1113" s="21"/>
    </row>
    <row r="1114" spans="1:7" s="16" customFormat="1" ht="15.75" hidden="1" customHeight="1" x14ac:dyDescent="0.25">
      <c r="A1114" s="102"/>
      <c r="B1114" s="14" t="s">
        <v>99</v>
      </c>
      <c r="C1114" s="24"/>
      <c r="D1114" s="24"/>
      <c r="E1114" s="24"/>
      <c r="F1114" s="24"/>
    </row>
    <row r="1115" spans="1:7" s="19" customFormat="1" ht="15.75" hidden="1" customHeight="1" x14ac:dyDescent="0.25">
      <c r="A1115" s="17"/>
      <c r="B1115" s="12" t="s">
        <v>100</v>
      </c>
      <c r="C1115" s="21"/>
      <c r="D1115" s="21"/>
      <c r="E1115" s="21"/>
      <c r="F1115" s="21"/>
    </row>
    <row r="1116" spans="1:7" s="19" customFormat="1" ht="15.75" hidden="1" customHeight="1" x14ac:dyDescent="0.25">
      <c r="A1116" s="17"/>
      <c r="B1116" s="12" t="s">
        <v>73</v>
      </c>
      <c r="C1116" s="21"/>
      <c r="D1116" s="21"/>
      <c r="E1116" s="21"/>
      <c r="F1116" s="21"/>
    </row>
    <row r="1117" spans="1:7" s="19" customFormat="1" ht="15.75" hidden="1" customHeight="1" x14ac:dyDescent="0.25">
      <c r="A1117" s="17"/>
      <c r="B1117" s="12" t="s">
        <v>74</v>
      </c>
      <c r="C1117" s="21"/>
      <c r="D1117" s="21"/>
      <c r="E1117" s="21"/>
      <c r="F1117" s="21"/>
    </row>
    <row r="1118" spans="1:7" s="16" customFormat="1" x14ac:dyDescent="0.25">
      <c r="A1118" s="102"/>
      <c r="B1118" s="14" t="s">
        <v>59</v>
      </c>
      <c r="C1118" s="20">
        <f>SUM(C1119:C1130)</f>
        <v>712</v>
      </c>
      <c r="D1118" s="20">
        <f t="shared" ref="D1118:F1118" si="133">SUM(D1119:D1130)</f>
        <v>0</v>
      </c>
      <c r="E1118" s="20">
        <f t="shared" si="133"/>
        <v>0</v>
      </c>
      <c r="F1118" s="20">
        <f t="shared" si="133"/>
        <v>0</v>
      </c>
    </row>
    <row r="1119" spans="1:7" s="10" customFormat="1" x14ac:dyDescent="0.25">
      <c r="A1119" s="140"/>
      <c r="B1119" s="138" t="s">
        <v>60</v>
      </c>
      <c r="C1119" s="22">
        <v>141</v>
      </c>
      <c r="D1119" s="9"/>
      <c r="E1119" s="9"/>
      <c r="F1119" s="9"/>
      <c r="G1119" s="93"/>
    </row>
    <row r="1120" spans="1:7" s="10" customFormat="1" x14ac:dyDescent="0.25">
      <c r="A1120" s="140"/>
      <c r="B1120" s="138" t="s">
        <v>61</v>
      </c>
      <c r="C1120" s="22">
        <v>340</v>
      </c>
      <c r="D1120" s="9"/>
      <c r="E1120" s="9"/>
      <c r="F1120" s="9"/>
      <c r="G1120" s="93"/>
    </row>
    <row r="1121" spans="1:7" s="10" customFormat="1" ht="15.75" hidden="1" customHeight="1" x14ac:dyDescent="0.25">
      <c r="A1121" s="140"/>
      <c r="B1121" s="138" t="s">
        <v>123</v>
      </c>
      <c r="C1121" s="22"/>
      <c r="D1121" s="9"/>
      <c r="E1121" s="9"/>
      <c r="F1121" s="9"/>
      <c r="G1121" s="93"/>
    </row>
    <row r="1122" spans="1:7" s="10" customFormat="1" x14ac:dyDescent="0.25">
      <c r="A1122" s="140"/>
      <c r="B1122" s="138" t="s">
        <v>124</v>
      </c>
      <c r="C1122" s="22">
        <v>8</v>
      </c>
      <c r="D1122" s="9"/>
      <c r="E1122" s="9"/>
      <c r="F1122" s="9"/>
      <c r="G1122" s="93"/>
    </row>
    <row r="1123" spans="1:7" s="10" customFormat="1" x14ac:dyDescent="0.25">
      <c r="A1123" s="140"/>
      <c r="B1123" s="138" t="s">
        <v>125</v>
      </c>
      <c r="C1123" s="22">
        <v>44</v>
      </c>
      <c r="D1123" s="9"/>
      <c r="E1123" s="9"/>
      <c r="F1123" s="9"/>
      <c r="G1123" s="93"/>
    </row>
    <row r="1124" spans="1:7" s="10" customFormat="1" x14ac:dyDescent="0.25">
      <c r="A1124" s="140"/>
      <c r="B1124" s="138" t="s">
        <v>126</v>
      </c>
      <c r="C1124" s="22">
        <v>44</v>
      </c>
      <c r="D1124" s="9"/>
      <c r="E1124" s="9"/>
      <c r="F1124" s="9"/>
      <c r="G1124" s="93"/>
    </row>
    <row r="1125" spans="1:7" s="10" customFormat="1" x14ac:dyDescent="0.25">
      <c r="A1125" s="140"/>
      <c r="B1125" s="138" t="s">
        <v>127</v>
      </c>
      <c r="C1125" s="22">
        <v>30</v>
      </c>
      <c r="D1125" s="9"/>
      <c r="E1125" s="9"/>
      <c r="F1125" s="9"/>
      <c r="G1125" s="93"/>
    </row>
    <row r="1126" spans="1:7" s="10" customFormat="1" x14ac:dyDescent="0.25">
      <c r="A1126" s="140"/>
      <c r="B1126" s="138" t="s">
        <v>128</v>
      </c>
      <c r="C1126" s="22">
        <v>90</v>
      </c>
      <c r="D1126" s="9"/>
      <c r="E1126" s="9"/>
      <c r="F1126" s="9"/>
      <c r="G1126" s="93"/>
    </row>
    <row r="1127" spans="1:7" s="10" customFormat="1" x14ac:dyDescent="0.25">
      <c r="A1127" s="140"/>
      <c r="B1127" s="138" t="s">
        <v>129</v>
      </c>
      <c r="C1127" s="22">
        <v>8</v>
      </c>
      <c r="D1127" s="9"/>
      <c r="E1127" s="9"/>
      <c r="F1127" s="9"/>
      <c r="G1127" s="93"/>
    </row>
    <row r="1128" spans="1:7" s="10" customFormat="1" x14ac:dyDescent="0.25">
      <c r="A1128" s="140"/>
      <c r="B1128" s="138" t="s">
        <v>130</v>
      </c>
      <c r="C1128" s="22">
        <v>7</v>
      </c>
      <c r="D1128" s="9"/>
      <c r="E1128" s="9"/>
      <c r="F1128" s="9"/>
      <c r="G1128" s="93"/>
    </row>
    <row r="1129" spans="1:7" s="10" customFormat="1" ht="15.75" hidden="1" customHeight="1" x14ac:dyDescent="0.25">
      <c r="A1129" s="140"/>
      <c r="B1129" s="138" t="s">
        <v>132</v>
      </c>
      <c r="C1129" s="22"/>
      <c r="D1129" s="9"/>
      <c r="E1129" s="9"/>
      <c r="F1129" s="9"/>
      <c r="G1129" s="93"/>
    </row>
    <row r="1130" spans="1:7" s="10" customFormat="1" ht="15.75" hidden="1" customHeight="1" x14ac:dyDescent="0.25">
      <c r="A1130" s="140"/>
      <c r="B1130" s="138" t="s">
        <v>131</v>
      </c>
      <c r="C1130" s="22"/>
      <c r="D1130" s="9"/>
      <c r="E1130" s="9"/>
      <c r="F1130" s="9"/>
      <c r="G1130" s="93"/>
    </row>
    <row r="1131" spans="1:7" s="16" customFormat="1" x14ac:dyDescent="0.25">
      <c r="A1131" s="102"/>
      <c r="B1131" s="14" t="s">
        <v>62</v>
      </c>
      <c r="C1131" s="20">
        <f>SUM(C1132:C1143)</f>
        <v>853</v>
      </c>
      <c r="D1131" s="20">
        <f t="shared" ref="D1131:F1131" si="134">SUM(D1132:D1143)</f>
        <v>0</v>
      </c>
      <c r="E1131" s="20">
        <f t="shared" si="134"/>
        <v>0</v>
      </c>
      <c r="F1131" s="20">
        <f t="shared" si="134"/>
        <v>0</v>
      </c>
    </row>
    <row r="1132" spans="1:7" s="10" customFormat="1" ht="15.75" hidden="1" customHeight="1" x14ac:dyDescent="0.25">
      <c r="A1132" s="140"/>
      <c r="B1132" s="143" t="s">
        <v>133</v>
      </c>
      <c r="C1132" s="22"/>
      <c r="D1132" s="9"/>
      <c r="E1132" s="9"/>
      <c r="F1132" s="9"/>
      <c r="G1132" s="93"/>
    </row>
    <row r="1133" spans="1:7" s="10" customFormat="1" ht="15.75" hidden="1" customHeight="1" x14ac:dyDescent="0.25">
      <c r="A1133" s="140"/>
      <c r="B1133" s="143" t="s">
        <v>63</v>
      </c>
      <c r="C1133" s="22"/>
      <c r="D1133" s="9"/>
      <c r="E1133" s="9"/>
      <c r="F1133" s="9"/>
      <c r="G1133" s="93"/>
    </row>
    <row r="1134" spans="1:7" s="10" customFormat="1" ht="15.75" hidden="1" customHeight="1" x14ac:dyDescent="0.25">
      <c r="A1134" s="140"/>
      <c r="B1134" s="143" t="s">
        <v>134</v>
      </c>
      <c r="C1134" s="22"/>
      <c r="D1134" s="9"/>
      <c r="E1134" s="9"/>
      <c r="F1134" s="9"/>
      <c r="G1134" s="93"/>
    </row>
    <row r="1135" spans="1:7" s="10" customFormat="1" ht="15.75" hidden="1" customHeight="1" x14ac:dyDescent="0.25">
      <c r="A1135" s="140"/>
      <c r="B1135" s="143" t="s">
        <v>135</v>
      </c>
      <c r="C1135" s="22"/>
      <c r="D1135" s="9"/>
      <c r="E1135" s="9"/>
      <c r="F1135" s="9"/>
      <c r="G1135" s="93"/>
    </row>
    <row r="1136" spans="1:7" s="10" customFormat="1" x14ac:dyDescent="0.25">
      <c r="A1136" s="140"/>
      <c r="B1136" s="143" t="s">
        <v>136</v>
      </c>
      <c r="C1136" s="22">
        <v>246</v>
      </c>
      <c r="D1136" s="9"/>
      <c r="E1136" s="9"/>
      <c r="F1136" s="9"/>
      <c r="G1136" s="93"/>
    </row>
    <row r="1137" spans="1:7" s="10" customFormat="1" ht="15.75" hidden="1" customHeight="1" x14ac:dyDescent="0.25">
      <c r="A1137" s="140"/>
      <c r="B1137" s="143" t="s">
        <v>137</v>
      </c>
      <c r="C1137" s="22"/>
      <c r="D1137" s="9"/>
      <c r="E1137" s="9"/>
      <c r="F1137" s="9"/>
      <c r="G1137" s="93"/>
    </row>
    <row r="1138" spans="1:7" s="10" customFormat="1" ht="15.75" hidden="1" customHeight="1" x14ac:dyDescent="0.25">
      <c r="A1138" s="140"/>
      <c r="B1138" s="143" t="s">
        <v>138</v>
      </c>
      <c r="C1138" s="22"/>
      <c r="D1138" s="9"/>
      <c r="E1138" s="9"/>
      <c r="F1138" s="9"/>
      <c r="G1138" s="93"/>
    </row>
    <row r="1139" spans="1:7" s="10" customFormat="1" x14ac:dyDescent="0.25">
      <c r="A1139" s="140"/>
      <c r="B1139" s="143" t="s">
        <v>139</v>
      </c>
      <c r="C1139" s="22">
        <v>201</v>
      </c>
      <c r="D1139" s="9"/>
      <c r="E1139" s="9"/>
      <c r="F1139" s="9"/>
      <c r="G1139" s="93"/>
    </row>
    <row r="1140" spans="1:7" s="10" customFormat="1" ht="15.75" hidden="1" customHeight="1" x14ac:dyDescent="0.25">
      <c r="A1140" s="140"/>
      <c r="B1140" s="143" t="s">
        <v>65</v>
      </c>
      <c r="C1140" s="22"/>
      <c r="D1140" s="9"/>
      <c r="E1140" s="9"/>
      <c r="F1140" s="9"/>
      <c r="G1140" s="93"/>
    </row>
    <row r="1141" spans="1:7" s="10" customFormat="1" x14ac:dyDescent="0.25">
      <c r="A1141" s="140"/>
      <c r="B1141" s="143" t="s">
        <v>140</v>
      </c>
      <c r="C1141" s="22">
        <v>406</v>
      </c>
      <c r="D1141" s="9"/>
      <c r="E1141" s="9"/>
      <c r="F1141" s="9"/>
      <c r="G1141" s="93"/>
    </row>
    <row r="1142" spans="1:7" s="10" customFormat="1" ht="15.75" hidden="1" customHeight="1" x14ac:dyDescent="0.25">
      <c r="A1142" s="140"/>
      <c r="B1142" s="143" t="s">
        <v>141</v>
      </c>
      <c r="C1142" s="22"/>
      <c r="D1142" s="9"/>
      <c r="E1142" s="9"/>
      <c r="F1142" s="9"/>
      <c r="G1142" s="93"/>
    </row>
    <row r="1143" spans="1:7" s="10" customFormat="1" ht="15.75" hidden="1" customHeight="1" x14ac:dyDescent="0.25">
      <c r="A1143" s="140"/>
      <c r="B1143" s="143" t="s">
        <v>142</v>
      </c>
      <c r="C1143" s="22"/>
      <c r="D1143" s="9"/>
      <c r="E1143" s="9"/>
      <c r="F1143" s="9"/>
      <c r="G1143" s="93"/>
    </row>
    <row r="1144" spans="1:7" s="16" customFormat="1" x14ac:dyDescent="0.25">
      <c r="A1144" s="102"/>
      <c r="B1144" s="14" t="s">
        <v>75</v>
      </c>
      <c r="C1144" s="20">
        <f>SUM(C1145:C1150)</f>
        <v>768</v>
      </c>
      <c r="D1144" s="20">
        <f t="shared" ref="D1144:F1144" si="135">SUM(D1145:D1150)</f>
        <v>427</v>
      </c>
      <c r="E1144" s="20">
        <f t="shared" si="135"/>
        <v>446</v>
      </c>
      <c r="F1144" s="20">
        <f t="shared" si="135"/>
        <v>466</v>
      </c>
    </row>
    <row r="1145" spans="1:7" s="19" customFormat="1" x14ac:dyDescent="0.25">
      <c r="A1145" s="135"/>
      <c r="B1145" s="136" t="s">
        <v>80</v>
      </c>
      <c r="C1145" s="22">
        <v>89</v>
      </c>
      <c r="D1145" s="22">
        <v>89</v>
      </c>
      <c r="E1145" s="22">
        <v>93</v>
      </c>
      <c r="F1145" s="22">
        <v>97</v>
      </c>
      <c r="G1145" s="23"/>
    </row>
    <row r="1146" spans="1:7" s="19" customFormat="1" x14ac:dyDescent="0.25">
      <c r="A1146" s="135"/>
      <c r="B1146" s="136" t="s">
        <v>81</v>
      </c>
      <c r="C1146" s="22"/>
      <c r="D1146" s="22">
        <v>13</v>
      </c>
      <c r="E1146" s="22">
        <v>14</v>
      </c>
      <c r="F1146" s="22">
        <v>14</v>
      </c>
      <c r="G1146" s="23"/>
    </row>
    <row r="1147" spans="1:7" s="19" customFormat="1" x14ac:dyDescent="0.25">
      <c r="A1147" s="135"/>
      <c r="B1147" s="136" t="s">
        <v>82</v>
      </c>
      <c r="C1147" s="22">
        <v>120</v>
      </c>
      <c r="D1147" s="22">
        <v>120</v>
      </c>
      <c r="E1147" s="22">
        <v>125</v>
      </c>
      <c r="F1147" s="22">
        <v>131</v>
      </c>
      <c r="G1147" s="23"/>
    </row>
    <row r="1148" spans="1:7" s="19" customFormat="1" x14ac:dyDescent="0.25">
      <c r="A1148" s="135"/>
      <c r="B1148" s="136" t="s">
        <v>83</v>
      </c>
      <c r="C1148" s="22">
        <v>130</v>
      </c>
      <c r="D1148" s="22">
        <v>205</v>
      </c>
      <c r="E1148" s="22">
        <v>214</v>
      </c>
      <c r="F1148" s="22">
        <v>224</v>
      </c>
      <c r="G1148" s="23"/>
    </row>
    <row r="1149" spans="1:7" s="19" customFormat="1" x14ac:dyDescent="0.25">
      <c r="A1149" s="135"/>
      <c r="B1149" s="136" t="s">
        <v>190</v>
      </c>
      <c r="C1149" s="22">
        <v>229</v>
      </c>
      <c r="D1149" s="22"/>
      <c r="E1149" s="22"/>
      <c r="F1149" s="22"/>
      <c r="G1149" s="23"/>
    </row>
    <row r="1150" spans="1:7" s="19" customFormat="1" x14ac:dyDescent="0.25">
      <c r="A1150" s="135"/>
      <c r="B1150" s="136" t="s">
        <v>195</v>
      </c>
      <c r="C1150" s="22">
        <v>200</v>
      </c>
      <c r="D1150" s="22"/>
      <c r="E1150" s="22"/>
      <c r="F1150" s="22"/>
      <c r="G1150" s="23"/>
    </row>
    <row r="1151" spans="1:7" s="16" customFormat="1" ht="15.75" hidden="1" customHeight="1" x14ac:dyDescent="0.25">
      <c r="A1151" s="102"/>
      <c r="B1151" s="14" t="s">
        <v>101</v>
      </c>
      <c r="C1151" s="20">
        <f>C1152</f>
        <v>0</v>
      </c>
      <c r="D1151" s="20">
        <f t="shared" ref="D1151:F1151" si="136">D1152</f>
        <v>0</v>
      </c>
      <c r="E1151" s="20">
        <f t="shared" si="136"/>
        <v>0</v>
      </c>
      <c r="F1151" s="20">
        <f t="shared" si="136"/>
        <v>0</v>
      </c>
    </row>
    <row r="1152" spans="1:7" s="19" customFormat="1" ht="15.75" hidden="1" customHeight="1" x14ac:dyDescent="0.25">
      <c r="A1152" s="17"/>
      <c r="B1152" s="12" t="s">
        <v>102</v>
      </c>
      <c r="C1152" s="22">
        <f>[1]Мамл!C156</f>
        <v>0</v>
      </c>
      <c r="D1152" s="22">
        <f>[1]Мамл!D156</f>
        <v>0</v>
      </c>
      <c r="E1152" s="22">
        <f>[1]Мамл!E156</f>
        <v>0</v>
      </c>
      <c r="F1152" s="22">
        <f>[1]Мамл!F156</f>
        <v>0</v>
      </c>
    </row>
    <row r="1153" spans="1:6" s="19" customFormat="1" ht="15.75" hidden="1" customHeight="1" x14ac:dyDescent="0.25">
      <c r="A1153" s="17"/>
      <c r="B1153" s="12" t="s">
        <v>58</v>
      </c>
      <c r="C1153" s="21"/>
      <c r="D1153" s="21"/>
      <c r="E1153" s="21"/>
      <c r="F1153" s="21"/>
    </row>
    <row r="1154" spans="1:6" s="16" customFormat="1" x14ac:dyDescent="0.25">
      <c r="A1154" s="102"/>
      <c r="B1154" s="14" t="s">
        <v>103</v>
      </c>
      <c r="C1154" s="20">
        <f>SUM(C1155:C1162)</f>
        <v>830</v>
      </c>
      <c r="D1154" s="20">
        <f t="shared" ref="D1154:F1154" si="137">SUM(D1155:D1162)</f>
        <v>681</v>
      </c>
      <c r="E1154" s="20">
        <f t="shared" si="137"/>
        <v>712</v>
      </c>
      <c r="F1154" s="20">
        <f t="shared" si="137"/>
        <v>744</v>
      </c>
    </row>
    <row r="1155" spans="1:6" s="19" customFormat="1" x14ac:dyDescent="0.25">
      <c r="A1155" s="17"/>
      <c r="B1155" s="12" t="s">
        <v>39</v>
      </c>
      <c r="C1155" s="22">
        <v>300</v>
      </c>
      <c r="D1155" s="22">
        <v>324</v>
      </c>
      <c r="E1155" s="22">
        <v>339</v>
      </c>
      <c r="F1155" s="22">
        <v>354</v>
      </c>
    </row>
    <row r="1156" spans="1:6" s="19" customFormat="1" ht="15.75" hidden="1" customHeight="1" x14ac:dyDescent="0.25">
      <c r="A1156" s="17"/>
      <c r="B1156" s="12" t="s">
        <v>40</v>
      </c>
      <c r="C1156" s="22"/>
      <c r="D1156" s="22"/>
      <c r="E1156" s="22"/>
      <c r="F1156" s="22"/>
    </row>
    <row r="1157" spans="1:6" s="19" customFormat="1" ht="15.75" hidden="1" customHeight="1" x14ac:dyDescent="0.25">
      <c r="A1157" s="17"/>
      <c r="B1157" s="12" t="s">
        <v>41</v>
      </c>
      <c r="C1157" s="22"/>
      <c r="D1157" s="22"/>
      <c r="E1157" s="22"/>
      <c r="F1157" s="22"/>
    </row>
    <row r="1158" spans="1:6" s="19" customFormat="1" ht="15.75" hidden="1" customHeight="1" x14ac:dyDescent="0.25">
      <c r="A1158" s="17"/>
      <c r="B1158" s="12" t="s">
        <v>42</v>
      </c>
      <c r="C1158" s="22"/>
      <c r="D1158" s="22"/>
      <c r="E1158" s="22"/>
      <c r="F1158" s="22"/>
    </row>
    <row r="1159" spans="1:6" s="19" customFormat="1" ht="15.75" hidden="1" customHeight="1" x14ac:dyDescent="0.25">
      <c r="A1159" s="17"/>
      <c r="B1159" s="12" t="s">
        <v>43</v>
      </c>
      <c r="C1159" s="22"/>
      <c r="D1159" s="22"/>
      <c r="E1159" s="22"/>
      <c r="F1159" s="22"/>
    </row>
    <row r="1160" spans="1:6" s="19" customFormat="1" ht="15.75" hidden="1" customHeight="1" x14ac:dyDescent="0.25">
      <c r="A1160" s="17"/>
      <c r="B1160" s="12" t="s">
        <v>44</v>
      </c>
      <c r="C1160" s="22"/>
      <c r="D1160" s="22"/>
      <c r="E1160" s="22"/>
      <c r="F1160" s="22"/>
    </row>
    <row r="1161" spans="1:6" s="19" customFormat="1" ht="15.75" hidden="1" customHeight="1" x14ac:dyDescent="0.25">
      <c r="A1161" s="17"/>
      <c r="B1161" s="12" t="s">
        <v>45</v>
      </c>
      <c r="C1161" s="22"/>
      <c r="D1161" s="22"/>
      <c r="E1161" s="22"/>
      <c r="F1161" s="22"/>
    </row>
    <row r="1162" spans="1:6" s="19" customFormat="1" x14ac:dyDescent="0.25">
      <c r="A1162" s="17"/>
      <c r="B1162" s="12" t="s">
        <v>46</v>
      </c>
      <c r="C1162" s="22">
        <v>530</v>
      </c>
      <c r="D1162" s="22">
        <v>357</v>
      </c>
      <c r="E1162" s="22">
        <v>373</v>
      </c>
      <c r="F1162" s="22">
        <v>390</v>
      </c>
    </row>
    <row r="1163" spans="1:6" s="19" customFormat="1" ht="15.75" hidden="1" customHeight="1" x14ac:dyDescent="0.25">
      <c r="A1163" s="17"/>
      <c r="B1163" s="12" t="s">
        <v>47</v>
      </c>
      <c r="C1163" s="22">
        <f>[1]Мусреп!C179</f>
        <v>0</v>
      </c>
      <c r="D1163" s="22">
        <f>[1]Мусреп!D179</f>
        <v>0</v>
      </c>
      <c r="E1163" s="22">
        <f>[1]Мусреп!E179</f>
        <v>0</v>
      </c>
      <c r="F1163" s="22">
        <f>[1]Мусреп!F179</f>
        <v>0</v>
      </c>
    </row>
    <row r="1164" spans="1:6" s="16" customFormat="1" ht="15.75" hidden="1" customHeight="1" x14ac:dyDescent="0.25">
      <c r="A1164" s="102"/>
      <c r="B1164" s="14" t="s">
        <v>48</v>
      </c>
      <c r="C1164" s="20">
        <f>SUM(C1165:C1170)</f>
        <v>0</v>
      </c>
      <c r="D1164" s="20">
        <f t="shared" ref="D1164:F1164" si="138">SUM(D1165:D1170)</f>
        <v>0</v>
      </c>
      <c r="E1164" s="20">
        <f t="shared" si="138"/>
        <v>0</v>
      </c>
      <c r="F1164" s="20">
        <f t="shared" si="138"/>
        <v>0</v>
      </c>
    </row>
    <row r="1165" spans="1:6" s="19" customFormat="1" ht="15.75" hidden="1" customHeight="1" x14ac:dyDescent="0.25">
      <c r="A1165" s="17"/>
      <c r="B1165" s="12" t="s">
        <v>104</v>
      </c>
      <c r="C1165" s="22">
        <f>[1]Тайынша!C164</f>
        <v>0</v>
      </c>
      <c r="D1165" s="21"/>
      <c r="E1165" s="21"/>
      <c r="F1165" s="21"/>
    </row>
    <row r="1166" spans="1:6" s="19" customFormat="1" ht="15.75" hidden="1" customHeight="1" x14ac:dyDescent="0.25">
      <c r="A1166" s="17"/>
      <c r="B1166" s="12" t="s">
        <v>49</v>
      </c>
      <c r="C1166" s="22">
        <f>[1]Тайынша!C165</f>
        <v>0</v>
      </c>
      <c r="D1166" s="21"/>
      <c r="E1166" s="21"/>
      <c r="F1166" s="21"/>
    </row>
    <row r="1167" spans="1:6" s="19" customFormat="1" ht="15.75" hidden="1" customHeight="1" x14ac:dyDescent="0.25">
      <c r="A1167" s="17"/>
      <c r="B1167" s="12" t="s">
        <v>50</v>
      </c>
      <c r="C1167" s="22">
        <f>[1]Тайынша!C166</f>
        <v>0</v>
      </c>
      <c r="D1167" s="21"/>
      <c r="E1167" s="21"/>
      <c r="F1167" s="21"/>
    </row>
    <row r="1168" spans="1:6" s="19" customFormat="1" ht="15.75" hidden="1" customHeight="1" x14ac:dyDescent="0.25">
      <c r="A1168" s="17"/>
      <c r="B1168" s="12" t="s">
        <v>51</v>
      </c>
      <c r="C1168" s="22">
        <f>[1]Тайынша!C167</f>
        <v>0</v>
      </c>
      <c r="D1168" s="21"/>
      <c r="E1168" s="21"/>
      <c r="F1168" s="21"/>
    </row>
    <row r="1169" spans="1:13" s="19" customFormat="1" ht="15.75" hidden="1" customHeight="1" x14ac:dyDescent="0.25">
      <c r="A1169" s="17"/>
      <c r="B1169" s="12" t="s">
        <v>52</v>
      </c>
      <c r="C1169" s="22">
        <f>[1]Тайынша!C168</f>
        <v>0</v>
      </c>
      <c r="D1169" s="21"/>
      <c r="E1169" s="21"/>
      <c r="F1169" s="21"/>
    </row>
    <row r="1170" spans="1:13" s="19" customFormat="1" ht="15.75" hidden="1" customHeight="1" x14ac:dyDescent="0.25">
      <c r="A1170" s="17"/>
      <c r="B1170" s="12" t="s">
        <v>53</v>
      </c>
      <c r="C1170" s="22">
        <f>[1]Тайынша!C169</f>
        <v>0</v>
      </c>
      <c r="D1170" s="21"/>
      <c r="E1170" s="21"/>
      <c r="F1170" s="21"/>
    </row>
    <row r="1171" spans="1:13" s="16" customFormat="1" x14ac:dyDescent="0.25">
      <c r="A1171" s="102"/>
      <c r="B1171" s="14" t="s">
        <v>54</v>
      </c>
      <c r="C1171" s="20">
        <f>SUM(C1172:C1174)</f>
        <v>634</v>
      </c>
      <c r="D1171" s="20">
        <f t="shared" ref="D1171:F1171" si="139">SUM(D1172:D1174)</f>
        <v>0</v>
      </c>
      <c r="E1171" s="20">
        <f t="shared" si="139"/>
        <v>0</v>
      </c>
      <c r="F1171" s="20">
        <f t="shared" si="139"/>
        <v>0</v>
      </c>
    </row>
    <row r="1172" spans="1:13" s="10" customFormat="1" hidden="1" x14ac:dyDescent="0.25">
      <c r="A1172" s="17"/>
      <c r="B1172" s="12" t="s">
        <v>55</v>
      </c>
      <c r="C1172" s="21"/>
      <c r="D1172" s="21"/>
      <c r="E1172" s="21"/>
      <c r="F1172" s="21"/>
      <c r="G1172" s="93"/>
      <c r="J1172" s="94"/>
      <c r="K1172" s="94"/>
      <c r="L1172" s="94"/>
      <c r="M1172" s="94"/>
    </row>
    <row r="1173" spans="1:13" s="10" customFormat="1" x14ac:dyDescent="0.25">
      <c r="A1173" s="89"/>
      <c r="B1173" s="144" t="s">
        <v>229</v>
      </c>
      <c r="C1173" s="22">
        <v>192</v>
      </c>
      <c r="D1173" s="22"/>
      <c r="E1173" s="22"/>
      <c r="F1173" s="22"/>
      <c r="G1173" s="93"/>
      <c r="J1173" s="94"/>
      <c r="K1173" s="94"/>
      <c r="L1173" s="94"/>
      <c r="M1173" s="94"/>
    </row>
    <row r="1174" spans="1:13" s="16" customFormat="1" x14ac:dyDescent="0.25">
      <c r="A1174" s="89"/>
      <c r="B1174" s="144" t="s">
        <v>237</v>
      </c>
      <c r="C1174" s="22">
        <v>442</v>
      </c>
      <c r="D1174" s="22"/>
      <c r="E1174" s="22"/>
      <c r="F1174" s="22"/>
    </row>
    <row r="1175" spans="1:13" s="141" customFormat="1" x14ac:dyDescent="0.25">
      <c r="A1175" s="102"/>
      <c r="B1175" s="14" t="s">
        <v>105</v>
      </c>
      <c r="C1175" s="20">
        <f>SUM(C1176:C1186)</f>
        <v>1011</v>
      </c>
      <c r="D1175" s="20">
        <f t="shared" ref="D1175:F1175" si="140">SUM(D1176:D1186)</f>
        <v>1060</v>
      </c>
      <c r="E1175" s="20">
        <f t="shared" si="140"/>
        <v>1109</v>
      </c>
      <c r="F1175" s="20">
        <f t="shared" si="140"/>
        <v>1158</v>
      </c>
      <c r="G1175" s="23"/>
    </row>
    <row r="1176" spans="1:13" s="141" customFormat="1" x14ac:dyDescent="0.25">
      <c r="A1176" s="140"/>
      <c r="B1176" s="138" t="s">
        <v>243</v>
      </c>
      <c r="C1176" s="22">
        <v>100</v>
      </c>
      <c r="D1176" s="22">
        <v>100</v>
      </c>
      <c r="E1176" s="22">
        <v>105</v>
      </c>
      <c r="F1176" s="22">
        <v>109</v>
      </c>
      <c r="G1176" s="23"/>
    </row>
    <row r="1177" spans="1:13" s="141" customFormat="1" x14ac:dyDescent="0.25">
      <c r="A1177" s="140"/>
      <c r="B1177" s="138" t="s">
        <v>244</v>
      </c>
      <c r="C1177" s="22">
        <v>100</v>
      </c>
      <c r="D1177" s="22">
        <v>96</v>
      </c>
      <c r="E1177" s="22">
        <v>100</v>
      </c>
      <c r="F1177" s="22">
        <v>105</v>
      </c>
      <c r="G1177" s="23"/>
    </row>
    <row r="1178" spans="1:13" s="141" customFormat="1" ht="15.75" customHeight="1" x14ac:dyDescent="0.25">
      <c r="A1178" s="140"/>
      <c r="B1178" s="138" t="s">
        <v>245</v>
      </c>
      <c r="C1178" s="22">
        <v>130</v>
      </c>
      <c r="D1178" s="22">
        <v>80</v>
      </c>
      <c r="E1178" s="22">
        <v>84</v>
      </c>
      <c r="F1178" s="22">
        <v>87</v>
      </c>
      <c r="G1178" s="23"/>
    </row>
    <row r="1179" spans="1:13" s="141" customFormat="1" x14ac:dyDescent="0.25">
      <c r="A1179" s="140"/>
      <c r="B1179" s="138" t="s">
        <v>246</v>
      </c>
      <c r="C1179" s="22">
        <v>200</v>
      </c>
      <c r="D1179" s="22"/>
      <c r="E1179" s="22"/>
      <c r="F1179" s="22"/>
      <c r="G1179" s="23"/>
    </row>
    <row r="1180" spans="1:13" s="141" customFormat="1" x14ac:dyDescent="0.25">
      <c r="A1180" s="140"/>
      <c r="B1180" s="138" t="s">
        <v>247</v>
      </c>
      <c r="C1180" s="22">
        <v>45</v>
      </c>
      <c r="D1180" s="22">
        <v>39</v>
      </c>
      <c r="E1180" s="22">
        <v>41</v>
      </c>
      <c r="F1180" s="22">
        <v>43</v>
      </c>
      <c r="G1180" s="23"/>
    </row>
    <row r="1181" spans="1:13" s="141" customFormat="1" x14ac:dyDescent="0.25">
      <c r="A1181" s="140"/>
      <c r="B1181" s="138" t="s">
        <v>248</v>
      </c>
      <c r="C1181" s="22">
        <v>50</v>
      </c>
      <c r="D1181" s="22">
        <v>44</v>
      </c>
      <c r="E1181" s="22">
        <v>46</v>
      </c>
      <c r="F1181" s="22">
        <v>48</v>
      </c>
      <c r="G1181" s="23"/>
    </row>
    <row r="1182" spans="1:13" s="141" customFormat="1" x14ac:dyDescent="0.25">
      <c r="A1182" s="140"/>
      <c r="B1182" s="138" t="s">
        <v>249</v>
      </c>
      <c r="C1182" s="22">
        <v>25</v>
      </c>
      <c r="D1182" s="22">
        <v>25</v>
      </c>
      <c r="E1182" s="22">
        <v>26</v>
      </c>
      <c r="F1182" s="22">
        <v>27</v>
      </c>
      <c r="G1182" s="23"/>
    </row>
    <row r="1183" spans="1:13" s="141" customFormat="1" x14ac:dyDescent="0.25">
      <c r="A1183" s="140"/>
      <c r="B1183" s="138" t="s">
        <v>56</v>
      </c>
      <c r="C1183" s="22">
        <v>100</v>
      </c>
      <c r="D1183" s="22">
        <v>280</v>
      </c>
      <c r="E1183" s="22">
        <v>293</v>
      </c>
      <c r="F1183" s="22">
        <v>306</v>
      </c>
      <c r="G1183" s="23"/>
    </row>
    <row r="1184" spans="1:13" s="141" customFormat="1" ht="15.75" customHeight="1" x14ac:dyDescent="0.25">
      <c r="A1184" s="140"/>
      <c r="B1184" s="138" t="s">
        <v>250</v>
      </c>
      <c r="C1184" s="22">
        <v>200</v>
      </c>
      <c r="D1184" s="22">
        <v>336</v>
      </c>
      <c r="E1184" s="22">
        <v>351</v>
      </c>
      <c r="F1184" s="22">
        <v>367</v>
      </c>
      <c r="G1184" s="23"/>
    </row>
    <row r="1185" spans="1:7" s="141" customFormat="1" hidden="1" x14ac:dyDescent="0.25">
      <c r="A1185" s="140"/>
      <c r="B1185" s="138" t="s">
        <v>251</v>
      </c>
      <c r="C1185" s="22"/>
      <c r="D1185" s="22"/>
      <c r="E1185" s="22"/>
      <c r="F1185" s="22"/>
      <c r="G1185" s="23"/>
    </row>
    <row r="1186" spans="1:7" s="16" customFormat="1" x14ac:dyDescent="0.25">
      <c r="A1186" s="140"/>
      <c r="B1186" s="138" t="s">
        <v>252</v>
      </c>
      <c r="C1186" s="22">
        <v>61</v>
      </c>
      <c r="D1186" s="22">
        <v>60</v>
      </c>
      <c r="E1186" s="22">
        <v>63</v>
      </c>
      <c r="F1186" s="22">
        <v>66</v>
      </c>
    </row>
    <row r="1187" spans="1:7" s="10" customFormat="1" hidden="1" x14ac:dyDescent="0.25">
      <c r="A1187" s="102"/>
      <c r="B1187" s="14" t="s">
        <v>57</v>
      </c>
      <c r="C1187" s="33">
        <f>SUM(C1188:C1190)</f>
        <v>0</v>
      </c>
      <c r="D1187" s="24"/>
      <c r="E1187" s="24"/>
      <c r="F1187" s="24"/>
      <c r="G1187" s="122"/>
    </row>
    <row r="1188" spans="1:7" s="10" customFormat="1" hidden="1" x14ac:dyDescent="0.25">
      <c r="A1188" s="145"/>
      <c r="B1188" s="12" t="s">
        <v>260</v>
      </c>
      <c r="C1188" s="9"/>
      <c r="D1188" s="9"/>
      <c r="E1188" s="9"/>
      <c r="F1188" s="9"/>
      <c r="G1188" s="122"/>
    </row>
    <row r="1189" spans="1:7" s="10" customFormat="1" hidden="1" x14ac:dyDescent="0.25">
      <c r="A1189" s="145"/>
      <c r="B1189" s="12" t="s">
        <v>263</v>
      </c>
      <c r="C1189" s="142"/>
      <c r="D1189" s="9"/>
      <c r="E1189" s="9"/>
      <c r="F1189" s="9"/>
      <c r="G1189" s="122"/>
    </row>
    <row r="1190" spans="1:7" s="19" customFormat="1" ht="13.5" hidden="1" customHeight="1" x14ac:dyDescent="0.25">
      <c r="A1190" s="145"/>
      <c r="B1190" s="12" t="s">
        <v>262</v>
      </c>
      <c r="C1190" s="9"/>
      <c r="D1190" s="9"/>
      <c r="E1190" s="9"/>
      <c r="F1190" s="9"/>
    </row>
    <row r="1191" spans="1:7" s="19" customFormat="1" ht="15.75" hidden="1" customHeight="1" x14ac:dyDescent="0.25">
      <c r="A1191" s="17">
        <v>86</v>
      </c>
      <c r="B1191" s="12" t="s">
        <v>6</v>
      </c>
      <c r="C1191" s="49"/>
      <c r="D1191" s="49"/>
      <c r="E1191" s="49"/>
      <c r="F1191" s="49"/>
    </row>
    <row r="1192" spans="1:7" s="16" customFormat="1" ht="15.75" hidden="1" customHeight="1" x14ac:dyDescent="0.25">
      <c r="A1192" s="17"/>
      <c r="B1192" s="12" t="s">
        <v>28</v>
      </c>
      <c r="C1192" s="21"/>
      <c r="D1192" s="21"/>
      <c r="E1192" s="21"/>
      <c r="F1192" s="21"/>
    </row>
    <row r="1193" spans="1:7" s="19" customFormat="1" ht="15.75" hidden="1" customHeight="1" x14ac:dyDescent="0.25">
      <c r="A1193" s="102"/>
      <c r="B1193" s="14" t="s">
        <v>29</v>
      </c>
      <c r="C1193" s="24"/>
      <c r="D1193" s="24"/>
      <c r="E1193" s="24"/>
      <c r="F1193" s="24"/>
      <c r="G1193" s="23"/>
    </row>
    <row r="1194" spans="1:7" s="19" customFormat="1" ht="15.75" hidden="1" customHeight="1" x14ac:dyDescent="0.25">
      <c r="A1194" s="12"/>
      <c r="B1194" s="12" t="s">
        <v>38</v>
      </c>
      <c r="C1194" s="22"/>
      <c r="D1194" s="22"/>
      <c r="E1194" s="22"/>
      <c r="F1194" s="22"/>
      <c r="G1194" s="23"/>
    </row>
    <row r="1195" spans="1:7" s="19" customFormat="1" ht="15.75" hidden="1" customHeight="1" x14ac:dyDescent="0.25">
      <c r="A1195" s="12"/>
      <c r="B1195" s="12" t="s">
        <v>33</v>
      </c>
      <c r="C1195" s="22"/>
      <c r="D1195" s="22"/>
      <c r="E1195" s="22"/>
      <c r="F1195" s="22"/>
      <c r="G1195" s="23"/>
    </row>
    <row r="1196" spans="1:7" s="19" customFormat="1" ht="15.75" hidden="1" customHeight="1" x14ac:dyDescent="0.25">
      <c r="A1196" s="12"/>
      <c r="B1196" s="12" t="s">
        <v>37</v>
      </c>
      <c r="C1196" s="22"/>
      <c r="D1196" s="22"/>
      <c r="E1196" s="22"/>
      <c r="F1196" s="22"/>
      <c r="G1196" s="23"/>
    </row>
    <row r="1197" spans="1:7" s="19" customFormat="1" ht="15.75" hidden="1" customHeight="1" x14ac:dyDescent="0.25">
      <c r="A1197" s="12"/>
      <c r="B1197" s="12" t="s">
        <v>35</v>
      </c>
      <c r="C1197" s="22"/>
      <c r="D1197" s="22"/>
      <c r="E1197" s="22"/>
      <c r="F1197" s="22"/>
      <c r="G1197" s="23"/>
    </row>
    <row r="1198" spans="1:7" s="19" customFormat="1" ht="15.75" hidden="1" customHeight="1" x14ac:dyDescent="0.25">
      <c r="A1198" s="12"/>
      <c r="B1198" s="12" t="s">
        <v>34</v>
      </c>
      <c r="C1198" s="22"/>
      <c r="D1198" s="22"/>
      <c r="E1198" s="22"/>
      <c r="F1198" s="22"/>
      <c r="G1198" s="23"/>
    </row>
    <row r="1199" spans="1:7" s="19" customFormat="1" ht="15.75" hidden="1" customHeight="1" x14ac:dyDescent="0.25">
      <c r="A1199" s="12"/>
      <c r="B1199" s="12" t="s">
        <v>36</v>
      </c>
      <c r="C1199" s="22"/>
      <c r="D1199" s="22"/>
      <c r="E1199" s="22"/>
      <c r="F1199" s="22"/>
      <c r="G1199" s="23"/>
    </row>
    <row r="1200" spans="1:7" s="19" customFormat="1" ht="15.75" hidden="1" customHeight="1" x14ac:dyDescent="0.25">
      <c r="A1200" s="12"/>
      <c r="B1200" s="12" t="s">
        <v>31</v>
      </c>
      <c r="C1200" s="22"/>
      <c r="D1200" s="22"/>
      <c r="E1200" s="22"/>
      <c r="F1200" s="22"/>
      <c r="G1200" s="23"/>
    </row>
    <row r="1201" spans="1:7" s="19" customFormat="1" ht="15.75" hidden="1" customHeight="1" x14ac:dyDescent="0.25">
      <c r="A1201" s="12"/>
      <c r="B1201" s="12" t="s">
        <v>32</v>
      </c>
      <c r="C1201" s="22"/>
      <c r="D1201" s="22"/>
      <c r="E1201" s="22"/>
      <c r="F1201" s="22"/>
      <c r="G1201" s="23"/>
    </row>
    <row r="1202" spans="1:7" s="16" customFormat="1" ht="15.75" hidden="1" customHeight="1" x14ac:dyDescent="0.25">
      <c r="A1202" s="12"/>
      <c r="B1202" s="12" t="s">
        <v>30</v>
      </c>
      <c r="C1202" s="22"/>
      <c r="D1202" s="22"/>
      <c r="E1202" s="22"/>
      <c r="F1202" s="22"/>
    </row>
    <row r="1203" spans="1:7" s="19" customFormat="1" ht="15.75" hidden="1" customHeight="1" x14ac:dyDescent="0.25">
      <c r="A1203" s="102"/>
      <c r="B1203" s="14" t="s">
        <v>59</v>
      </c>
      <c r="C1203" s="24"/>
      <c r="D1203" s="24"/>
      <c r="E1203" s="24"/>
      <c r="F1203" s="24"/>
      <c r="G1203" s="23"/>
    </row>
    <row r="1204" spans="1:7" s="19" customFormat="1" ht="15.75" hidden="1" customHeight="1" x14ac:dyDescent="0.25">
      <c r="A1204" s="12"/>
      <c r="B1204" s="12" t="s">
        <v>60</v>
      </c>
      <c r="C1204" s="22"/>
      <c r="D1204" s="22"/>
      <c r="E1204" s="22"/>
      <c r="F1204" s="22"/>
      <c r="G1204" s="23"/>
    </row>
    <row r="1205" spans="1:7" s="28" customFormat="1" ht="15.75" hidden="1" customHeight="1" x14ac:dyDescent="0.25">
      <c r="A1205" s="12"/>
      <c r="B1205" s="12" t="s">
        <v>61</v>
      </c>
      <c r="C1205" s="22"/>
      <c r="D1205" s="22"/>
      <c r="E1205" s="22"/>
      <c r="F1205" s="22"/>
    </row>
    <row r="1206" spans="1:7" s="19" customFormat="1" ht="15.75" hidden="1" customHeight="1" x14ac:dyDescent="0.25">
      <c r="A1206" s="25"/>
      <c r="B1206" s="26" t="s">
        <v>62</v>
      </c>
      <c r="C1206" s="27"/>
      <c r="D1206" s="27"/>
      <c r="E1206" s="27"/>
      <c r="F1206" s="27"/>
      <c r="G1206" s="23"/>
    </row>
    <row r="1207" spans="1:7" s="19" customFormat="1" ht="15.75" hidden="1" customHeight="1" x14ac:dyDescent="0.25">
      <c r="A1207" s="12"/>
      <c r="B1207" s="12" t="s">
        <v>63</v>
      </c>
      <c r="C1207" s="22"/>
      <c r="D1207" s="22"/>
      <c r="E1207" s="22"/>
      <c r="F1207" s="22"/>
      <c r="G1207" s="23"/>
    </row>
    <row r="1208" spans="1:7" s="19" customFormat="1" ht="15.75" hidden="1" customHeight="1" x14ac:dyDescent="0.25">
      <c r="A1208" s="12"/>
      <c r="B1208" s="12" t="s">
        <v>64</v>
      </c>
      <c r="C1208" s="22"/>
      <c r="D1208" s="22"/>
      <c r="E1208" s="22"/>
      <c r="F1208" s="22"/>
      <c r="G1208" s="23"/>
    </row>
    <row r="1209" spans="1:7" s="28" customFormat="1" ht="15.75" hidden="1" customHeight="1" x14ac:dyDescent="0.25">
      <c r="A1209" s="12"/>
      <c r="B1209" s="12" t="s">
        <v>65</v>
      </c>
      <c r="C1209" s="22"/>
      <c r="D1209" s="22"/>
      <c r="E1209" s="22"/>
      <c r="F1209" s="22"/>
    </row>
    <row r="1210" spans="1:7" s="32" customFormat="1" ht="15.75" hidden="1" customHeight="1" x14ac:dyDescent="0.25">
      <c r="A1210" s="25"/>
      <c r="B1210" s="26" t="s">
        <v>66</v>
      </c>
      <c r="C1210" s="27"/>
      <c r="D1210" s="27"/>
      <c r="E1210" s="27"/>
      <c r="F1210" s="27"/>
    </row>
    <row r="1211" spans="1:7" s="32" customFormat="1" ht="15.75" hidden="1" customHeight="1" x14ac:dyDescent="0.25">
      <c r="A1211" s="29"/>
      <c r="B1211" s="30" t="s">
        <v>67</v>
      </c>
      <c r="C1211" s="31"/>
      <c r="D1211" s="31"/>
      <c r="E1211" s="31"/>
      <c r="F1211" s="31"/>
    </row>
    <row r="1212" spans="1:7" s="32" customFormat="1" ht="15.75" hidden="1" customHeight="1" x14ac:dyDescent="0.25">
      <c r="A1212" s="29"/>
      <c r="B1212" s="30" t="s">
        <v>68</v>
      </c>
      <c r="C1212" s="31"/>
      <c r="D1212" s="31"/>
      <c r="E1212" s="31"/>
      <c r="F1212" s="31"/>
    </row>
    <row r="1213" spans="1:7" s="16" customFormat="1" ht="15.75" hidden="1" customHeight="1" x14ac:dyDescent="0.25">
      <c r="A1213" s="29"/>
      <c r="B1213" s="30" t="s">
        <v>69</v>
      </c>
      <c r="C1213" s="31"/>
      <c r="D1213" s="31"/>
      <c r="E1213" s="31"/>
      <c r="F1213" s="31"/>
    </row>
    <row r="1214" spans="1:7" s="19" customFormat="1" ht="15.75" hidden="1" customHeight="1" x14ac:dyDescent="0.25">
      <c r="A1214" s="102"/>
      <c r="B1214" s="14" t="s">
        <v>70</v>
      </c>
      <c r="C1214" s="24"/>
      <c r="D1214" s="24"/>
      <c r="E1214" s="24"/>
      <c r="F1214" s="24"/>
    </row>
    <row r="1215" spans="1:7" s="19" customFormat="1" ht="15.75" hidden="1" customHeight="1" x14ac:dyDescent="0.25">
      <c r="A1215" s="17"/>
      <c r="B1215" s="12" t="s">
        <v>71</v>
      </c>
      <c r="C1215" s="21"/>
      <c r="D1215" s="21"/>
      <c r="E1215" s="21"/>
      <c r="F1215" s="21"/>
    </row>
    <row r="1216" spans="1:7" s="16" customFormat="1" ht="15.75" hidden="1" customHeight="1" x14ac:dyDescent="0.25">
      <c r="A1216" s="17"/>
      <c r="B1216" s="12" t="s">
        <v>72</v>
      </c>
      <c r="C1216" s="21"/>
      <c r="D1216" s="21"/>
      <c r="E1216" s="21"/>
      <c r="F1216" s="21"/>
    </row>
    <row r="1217" spans="1:6" s="19" customFormat="1" ht="15.75" hidden="1" customHeight="1" x14ac:dyDescent="0.25">
      <c r="A1217" s="102"/>
      <c r="B1217" s="14" t="s">
        <v>99</v>
      </c>
      <c r="C1217" s="24"/>
      <c r="D1217" s="24"/>
      <c r="E1217" s="24"/>
      <c r="F1217" s="24"/>
    </row>
    <row r="1218" spans="1:6" s="19" customFormat="1" ht="15.75" hidden="1" customHeight="1" x14ac:dyDescent="0.25">
      <c r="A1218" s="17"/>
      <c r="B1218" s="12" t="s">
        <v>100</v>
      </c>
      <c r="C1218" s="21"/>
      <c r="D1218" s="21"/>
      <c r="E1218" s="21"/>
      <c r="F1218" s="21"/>
    </row>
    <row r="1219" spans="1:6" s="19" customFormat="1" ht="15.75" hidden="1" customHeight="1" x14ac:dyDescent="0.25">
      <c r="A1219" s="17"/>
      <c r="B1219" s="12" t="s">
        <v>73</v>
      </c>
      <c r="C1219" s="21"/>
      <c r="D1219" s="21"/>
      <c r="E1219" s="21"/>
      <c r="F1219" s="21"/>
    </row>
    <row r="1220" spans="1:6" s="16" customFormat="1" ht="15.75" hidden="1" customHeight="1" x14ac:dyDescent="0.25">
      <c r="A1220" s="17"/>
      <c r="B1220" s="12" t="s">
        <v>74</v>
      </c>
      <c r="C1220" s="21"/>
      <c r="D1220" s="21"/>
      <c r="E1220" s="21"/>
      <c r="F1220" s="21"/>
    </row>
    <row r="1221" spans="1:6" s="19" customFormat="1" ht="15.75" hidden="1" customHeight="1" x14ac:dyDescent="0.25">
      <c r="A1221" s="102"/>
      <c r="B1221" s="14" t="s">
        <v>75</v>
      </c>
      <c r="C1221" s="24"/>
      <c r="D1221" s="24"/>
      <c r="E1221" s="24"/>
      <c r="F1221" s="24"/>
    </row>
    <row r="1222" spans="1:6" s="19" customFormat="1" ht="15.75" hidden="1" customHeight="1" x14ac:dyDescent="0.25">
      <c r="A1222" s="17"/>
      <c r="B1222" s="12" t="s">
        <v>76</v>
      </c>
      <c r="C1222" s="21"/>
      <c r="D1222" s="21"/>
      <c r="E1222" s="21"/>
      <c r="F1222" s="21"/>
    </row>
    <row r="1223" spans="1:6" s="19" customFormat="1" ht="15.75" hidden="1" customHeight="1" x14ac:dyDescent="0.25">
      <c r="A1223" s="17"/>
      <c r="B1223" s="12" t="s">
        <v>77</v>
      </c>
      <c r="C1223" s="21"/>
      <c r="D1223" s="21"/>
      <c r="E1223" s="21"/>
      <c r="F1223" s="21"/>
    </row>
    <row r="1224" spans="1:6" s="19" customFormat="1" ht="15.75" hidden="1" customHeight="1" x14ac:dyDescent="0.25">
      <c r="A1224" s="17"/>
      <c r="B1224" s="12" t="s">
        <v>78</v>
      </c>
      <c r="C1224" s="21"/>
      <c r="D1224" s="21"/>
      <c r="E1224" s="21"/>
      <c r="F1224" s="21"/>
    </row>
    <row r="1225" spans="1:6" s="19" customFormat="1" ht="15.75" hidden="1" customHeight="1" x14ac:dyDescent="0.25">
      <c r="A1225" s="17"/>
      <c r="B1225" s="12" t="s">
        <v>79</v>
      </c>
      <c r="C1225" s="21"/>
      <c r="D1225" s="21"/>
      <c r="E1225" s="21"/>
      <c r="F1225" s="21"/>
    </row>
    <row r="1226" spans="1:6" s="19" customFormat="1" ht="15.75" hidden="1" customHeight="1" x14ac:dyDescent="0.25">
      <c r="A1226" s="17"/>
      <c r="B1226" s="12" t="s">
        <v>80</v>
      </c>
      <c r="C1226" s="21"/>
      <c r="D1226" s="21"/>
      <c r="E1226" s="21"/>
      <c r="F1226" s="21"/>
    </row>
    <row r="1227" spans="1:6" s="19" customFormat="1" ht="15.75" hidden="1" customHeight="1" x14ac:dyDescent="0.25">
      <c r="A1227" s="17"/>
      <c r="B1227" s="12" t="s">
        <v>81</v>
      </c>
      <c r="C1227" s="21"/>
      <c r="D1227" s="21"/>
      <c r="E1227" s="21"/>
      <c r="F1227" s="21"/>
    </row>
    <row r="1228" spans="1:6" s="19" customFormat="1" ht="15.75" hidden="1" customHeight="1" x14ac:dyDescent="0.25">
      <c r="A1228" s="17"/>
      <c r="B1228" s="12" t="s">
        <v>82</v>
      </c>
      <c r="C1228" s="21"/>
      <c r="D1228" s="21"/>
      <c r="E1228" s="21"/>
      <c r="F1228" s="21"/>
    </row>
    <row r="1229" spans="1:6" s="19" customFormat="1" ht="15.75" hidden="1" customHeight="1" x14ac:dyDescent="0.25">
      <c r="A1229" s="17"/>
      <c r="B1229" s="12" t="s">
        <v>83</v>
      </c>
      <c r="C1229" s="21"/>
      <c r="D1229" s="21"/>
      <c r="E1229" s="21"/>
      <c r="F1229" s="21"/>
    </row>
    <row r="1230" spans="1:6" s="16" customFormat="1" ht="15.75" hidden="1" customHeight="1" x14ac:dyDescent="0.25">
      <c r="A1230" s="17"/>
      <c r="B1230" s="12" t="s">
        <v>84</v>
      </c>
      <c r="C1230" s="21"/>
      <c r="D1230" s="21"/>
      <c r="E1230" s="21"/>
      <c r="F1230" s="21"/>
    </row>
    <row r="1231" spans="1:6" s="19" customFormat="1" ht="15.75" hidden="1" customHeight="1" x14ac:dyDescent="0.25">
      <c r="A1231" s="102"/>
      <c r="B1231" s="14" t="s">
        <v>101</v>
      </c>
      <c r="C1231" s="24"/>
      <c r="D1231" s="24"/>
      <c r="E1231" s="24"/>
      <c r="F1231" s="24"/>
    </row>
    <row r="1232" spans="1:6" s="19" customFormat="1" ht="15.75" hidden="1" customHeight="1" x14ac:dyDescent="0.25">
      <c r="A1232" s="17"/>
      <c r="B1232" s="12" t="s">
        <v>102</v>
      </c>
      <c r="C1232" s="21"/>
      <c r="D1232" s="21"/>
      <c r="E1232" s="21"/>
      <c r="F1232" s="21"/>
    </row>
    <row r="1233" spans="1:6" s="16" customFormat="1" ht="15.75" hidden="1" customHeight="1" x14ac:dyDescent="0.25">
      <c r="A1233" s="17"/>
      <c r="B1233" s="12" t="s">
        <v>58</v>
      </c>
      <c r="C1233" s="21"/>
      <c r="D1233" s="21"/>
      <c r="E1233" s="21"/>
      <c r="F1233" s="21"/>
    </row>
    <row r="1234" spans="1:6" s="19" customFormat="1" ht="15.75" hidden="1" customHeight="1" x14ac:dyDescent="0.25">
      <c r="A1234" s="102"/>
      <c r="B1234" s="14" t="s">
        <v>103</v>
      </c>
      <c r="C1234" s="24"/>
      <c r="D1234" s="24"/>
      <c r="E1234" s="24"/>
      <c r="F1234" s="24"/>
    </row>
    <row r="1235" spans="1:6" s="19" customFormat="1" ht="15.75" hidden="1" customHeight="1" x14ac:dyDescent="0.25">
      <c r="A1235" s="17"/>
      <c r="B1235" s="12" t="s">
        <v>39</v>
      </c>
      <c r="C1235" s="21"/>
      <c r="D1235" s="21"/>
      <c r="E1235" s="21"/>
      <c r="F1235" s="21"/>
    </row>
    <row r="1236" spans="1:6" s="19" customFormat="1" ht="15.75" hidden="1" customHeight="1" x14ac:dyDescent="0.25">
      <c r="A1236" s="17"/>
      <c r="B1236" s="12" t="s">
        <v>40</v>
      </c>
      <c r="C1236" s="21"/>
      <c r="D1236" s="21"/>
      <c r="E1236" s="21"/>
      <c r="F1236" s="21"/>
    </row>
    <row r="1237" spans="1:6" s="19" customFormat="1" ht="15.75" hidden="1" customHeight="1" x14ac:dyDescent="0.25">
      <c r="A1237" s="17"/>
      <c r="B1237" s="12" t="s">
        <v>41</v>
      </c>
      <c r="C1237" s="21"/>
      <c r="D1237" s="21"/>
      <c r="E1237" s="21"/>
      <c r="F1237" s="21"/>
    </row>
    <row r="1238" spans="1:6" s="19" customFormat="1" ht="15.75" hidden="1" customHeight="1" x14ac:dyDescent="0.25">
      <c r="A1238" s="17"/>
      <c r="B1238" s="12" t="s">
        <v>42</v>
      </c>
      <c r="C1238" s="21"/>
      <c r="D1238" s="21"/>
      <c r="E1238" s="21"/>
      <c r="F1238" s="21"/>
    </row>
    <row r="1239" spans="1:6" s="19" customFormat="1" ht="15.75" hidden="1" customHeight="1" x14ac:dyDescent="0.25">
      <c r="A1239" s="17"/>
      <c r="B1239" s="12" t="s">
        <v>43</v>
      </c>
      <c r="C1239" s="21"/>
      <c r="D1239" s="21"/>
      <c r="E1239" s="21"/>
      <c r="F1239" s="21"/>
    </row>
    <row r="1240" spans="1:6" s="19" customFormat="1" ht="15.75" hidden="1" customHeight="1" x14ac:dyDescent="0.25">
      <c r="A1240" s="17"/>
      <c r="B1240" s="12" t="s">
        <v>44</v>
      </c>
      <c r="C1240" s="21"/>
      <c r="D1240" s="21"/>
      <c r="E1240" s="21"/>
      <c r="F1240" s="21"/>
    </row>
    <row r="1241" spans="1:6" s="19" customFormat="1" ht="15.75" hidden="1" customHeight="1" x14ac:dyDescent="0.25">
      <c r="A1241" s="17"/>
      <c r="B1241" s="12" t="s">
        <v>45</v>
      </c>
      <c r="C1241" s="21"/>
      <c r="D1241" s="21"/>
      <c r="E1241" s="21"/>
      <c r="F1241" s="21"/>
    </row>
    <row r="1242" spans="1:6" s="19" customFormat="1" ht="15.75" hidden="1" customHeight="1" x14ac:dyDescent="0.25">
      <c r="A1242" s="17"/>
      <c r="B1242" s="12" t="s">
        <v>46</v>
      </c>
      <c r="C1242" s="21"/>
      <c r="D1242" s="21"/>
      <c r="E1242" s="21"/>
      <c r="F1242" s="21"/>
    </row>
    <row r="1243" spans="1:6" s="16" customFormat="1" ht="15.75" hidden="1" customHeight="1" x14ac:dyDescent="0.25">
      <c r="A1243" s="17"/>
      <c r="B1243" s="12" t="s">
        <v>47</v>
      </c>
      <c r="C1243" s="21"/>
      <c r="D1243" s="21"/>
      <c r="E1243" s="21"/>
      <c r="F1243" s="21"/>
    </row>
    <row r="1244" spans="1:6" s="19" customFormat="1" ht="15.75" hidden="1" customHeight="1" x14ac:dyDescent="0.25">
      <c r="A1244" s="102"/>
      <c r="B1244" s="14" t="s">
        <v>48</v>
      </c>
      <c r="C1244" s="24"/>
      <c r="D1244" s="24"/>
      <c r="E1244" s="24"/>
      <c r="F1244" s="24"/>
    </row>
    <row r="1245" spans="1:6" s="19" customFormat="1" ht="15.75" hidden="1" customHeight="1" x14ac:dyDescent="0.25">
      <c r="A1245" s="17"/>
      <c r="B1245" s="12" t="s">
        <v>104</v>
      </c>
      <c r="C1245" s="21"/>
      <c r="D1245" s="21"/>
      <c r="E1245" s="21"/>
      <c r="F1245" s="21"/>
    </row>
    <row r="1246" spans="1:6" s="19" customFormat="1" ht="15.75" hidden="1" customHeight="1" x14ac:dyDescent="0.25">
      <c r="A1246" s="17"/>
      <c r="B1246" s="12" t="s">
        <v>49</v>
      </c>
      <c r="C1246" s="21"/>
      <c r="D1246" s="21"/>
      <c r="E1246" s="21"/>
      <c r="F1246" s="21"/>
    </row>
    <row r="1247" spans="1:6" s="19" customFormat="1" ht="15.75" hidden="1" customHeight="1" x14ac:dyDescent="0.25">
      <c r="A1247" s="17"/>
      <c r="B1247" s="12" t="s">
        <v>50</v>
      </c>
      <c r="C1247" s="21"/>
      <c r="D1247" s="21"/>
      <c r="E1247" s="21"/>
      <c r="F1247" s="21"/>
    </row>
    <row r="1248" spans="1:6" s="19" customFormat="1" ht="15.75" hidden="1" customHeight="1" x14ac:dyDescent="0.25">
      <c r="A1248" s="17"/>
      <c r="B1248" s="12" t="s">
        <v>51</v>
      </c>
      <c r="C1248" s="21"/>
      <c r="D1248" s="21"/>
      <c r="E1248" s="21"/>
      <c r="F1248" s="21"/>
    </row>
    <row r="1249" spans="1:10" s="19" customFormat="1" ht="15.75" hidden="1" customHeight="1" x14ac:dyDescent="0.25">
      <c r="A1249" s="17"/>
      <c r="B1249" s="12" t="s">
        <v>52</v>
      </c>
      <c r="C1249" s="21"/>
      <c r="D1249" s="21"/>
      <c r="E1249" s="21"/>
      <c r="F1249" s="21"/>
    </row>
    <row r="1250" spans="1:10" s="16" customFormat="1" ht="15.75" hidden="1" customHeight="1" x14ac:dyDescent="0.25">
      <c r="A1250" s="17"/>
      <c r="B1250" s="12" t="s">
        <v>53</v>
      </c>
      <c r="C1250" s="21"/>
      <c r="D1250" s="21"/>
      <c r="E1250" s="21"/>
      <c r="F1250" s="21"/>
    </row>
    <row r="1251" spans="1:10" s="19" customFormat="1" ht="15.75" hidden="1" customHeight="1" x14ac:dyDescent="0.25">
      <c r="A1251" s="102"/>
      <c r="B1251" s="14" t="s">
        <v>54</v>
      </c>
      <c r="C1251" s="24"/>
      <c r="D1251" s="24"/>
      <c r="E1251" s="24"/>
      <c r="F1251" s="24"/>
    </row>
    <row r="1252" spans="1:10" s="16" customFormat="1" ht="15.75" hidden="1" customHeight="1" x14ac:dyDescent="0.25">
      <c r="A1252" s="17"/>
      <c r="B1252" s="12" t="s">
        <v>55</v>
      </c>
      <c r="C1252" s="21"/>
      <c r="D1252" s="21"/>
      <c r="E1252" s="21"/>
      <c r="F1252" s="21"/>
    </row>
    <row r="1253" spans="1:10" s="19" customFormat="1" ht="15.75" hidden="1" customHeight="1" x14ac:dyDescent="0.25">
      <c r="A1253" s="102"/>
      <c r="B1253" s="14" t="s">
        <v>105</v>
      </c>
      <c r="C1253" s="24"/>
      <c r="D1253" s="24"/>
      <c r="E1253" s="24"/>
      <c r="F1253" s="24"/>
    </row>
    <row r="1254" spans="1:10" s="16" customFormat="1" ht="15.75" hidden="1" customHeight="1" x14ac:dyDescent="0.25">
      <c r="A1254" s="17"/>
      <c r="B1254" s="12" t="s">
        <v>56</v>
      </c>
      <c r="C1254" s="21"/>
      <c r="D1254" s="21"/>
      <c r="E1254" s="21"/>
      <c r="F1254" s="21"/>
    </row>
    <row r="1255" spans="1:10" s="19" customFormat="1" ht="15.75" hidden="1" customHeight="1" x14ac:dyDescent="0.25">
      <c r="A1255" s="102"/>
      <c r="B1255" s="14" t="s">
        <v>57</v>
      </c>
      <c r="C1255" s="24"/>
      <c r="D1255" s="24"/>
      <c r="E1255" s="24"/>
      <c r="F1255" s="24"/>
    </row>
    <row r="1256" spans="1:10" s="16" customFormat="1" hidden="1" x14ac:dyDescent="0.25">
      <c r="A1256" s="17"/>
      <c r="B1256" s="12" t="s">
        <v>106</v>
      </c>
      <c r="C1256" s="21"/>
      <c r="D1256" s="21"/>
      <c r="E1256" s="21"/>
      <c r="F1256" s="21"/>
    </row>
    <row r="1257" spans="1:10" s="19" customFormat="1" x14ac:dyDescent="0.25">
      <c r="A1257" s="89">
        <v>86</v>
      </c>
      <c r="B1257" s="11" t="s">
        <v>107</v>
      </c>
      <c r="C1257" s="146">
        <f>C1258</f>
        <v>31292.3</v>
      </c>
      <c r="D1257" s="89"/>
      <c r="E1257" s="89"/>
      <c r="F1257" s="89"/>
      <c r="G1257" s="86"/>
    </row>
    <row r="1258" spans="1:10" s="16" customFormat="1" x14ac:dyDescent="0.25">
      <c r="A1258" s="102"/>
      <c r="B1258" s="14" t="s">
        <v>29</v>
      </c>
      <c r="C1258" s="33">
        <f>C1259</f>
        <v>31292.3</v>
      </c>
      <c r="D1258" s="33">
        <f t="shared" ref="D1258:F1258" si="141">D1259</f>
        <v>0</v>
      </c>
      <c r="E1258" s="33">
        <f t="shared" si="141"/>
        <v>0</v>
      </c>
      <c r="F1258" s="33">
        <f t="shared" si="141"/>
        <v>0</v>
      </c>
      <c r="G1258" s="43"/>
      <c r="H1258" s="43"/>
      <c r="I1258" s="43"/>
      <c r="J1258" s="43"/>
    </row>
    <row r="1259" spans="1:10" s="19" customFormat="1" x14ac:dyDescent="0.25">
      <c r="A1259" s="135"/>
      <c r="B1259" s="138" t="s">
        <v>30</v>
      </c>
      <c r="C1259" s="34">
        <f>[1]Айыртау!C191</f>
        <v>31292.3</v>
      </c>
      <c r="D1259" s="22"/>
      <c r="E1259" s="22"/>
      <c r="F1259" s="22"/>
      <c r="G1259" s="43"/>
      <c r="H1259" s="43"/>
      <c r="I1259" s="43"/>
      <c r="J1259" s="43"/>
    </row>
    <row r="1260" spans="1:10" s="19" customFormat="1" x14ac:dyDescent="0.25">
      <c r="A1260" s="102">
        <v>87</v>
      </c>
      <c r="B1260" s="14" t="s">
        <v>7</v>
      </c>
      <c r="C1260" s="33">
        <f>C1262+C1277+C1290+C1303+C1320+C1334+C1353+C1373+C1386+C1404+C1424+C1441+C1453</f>
        <v>13957056.600000001</v>
      </c>
      <c r="D1260" s="20">
        <f t="shared" ref="D1260:F1260" si="142">D1262+D1277+D1290+D1303+D1320+D1334+D1353+D1373+D1386+D1404+D1424+D1441+D1453</f>
        <v>3065388</v>
      </c>
      <c r="E1260" s="20">
        <f t="shared" si="142"/>
        <v>3086207</v>
      </c>
      <c r="F1260" s="20">
        <f t="shared" si="142"/>
        <v>3110989</v>
      </c>
      <c r="G1260" s="23"/>
    </row>
    <row r="1261" spans="1:10" s="19" customFormat="1" x14ac:dyDescent="0.25">
      <c r="A1261" s="17"/>
      <c r="B1261" s="12" t="s">
        <v>28</v>
      </c>
      <c r="C1261" s="150">
        <f>[1]Айыртау!C158+[1]Акжар!C169+[1]Аккайын!C169+[1]Есиль!C162+[1]Жамбыл!C158+[1]Жумаб!C163+[1]Кызыл!C184+[1]Мамл!C158+[1]Мусреп!C181+[1]Тайынша!C171+[1]Тимир!C178+[1]Уалих!C167+'[1]Шал ак'!C160</f>
        <v>13957056.600000001</v>
      </c>
      <c r="D1261" s="151">
        <f>[1]Айыртау!D158+[1]Акжар!D169+[1]Аккайын!D169+[1]Есиль!D162+[1]Жамбыл!D158+[1]Жумаб!D163+[1]Кызыл!D184+[1]Мамл!D158+[1]Мусреп!D181+[1]Тайынша!D171+[1]Тимир!D178+[1]Уалих!D167+'[1]Шал ак'!D160</f>
        <v>3065388</v>
      </c>
      <c r="E1261" s="151">
        <f>[1]Айыртау!E158+[1]Акжар!E169+[1]Аккайын!E169+[1]Есиль!E162+[1]Жамбыл!E158+[1]Жумаб!E163+[1]Кызыл!E184+[1]Мамл!E158+[1]Мусреп!E181+[1]Тайынша!E171+[1]Тимир!E178+[1]Уалих!E167+'[1]Шал ак'!E160</f>
        <v>3086207</v>
      </c>
      <c r="F1261" s="151">
        <f>[1]Айыртау!F158+[1]Акжар!F169+[1]Аккайын!F169+[1]Есиль!F162+[1]Жамбыл!F158+[1]Жумаб!F163+[1]Кызыл!F184+[1]Мамл!F158+[1]Мусреп!F181+[1]Тайынша!F171+[1]Тимир!F178+[1]Уалих!F167+'[1]Шал ак'!F160</f>
        <v>3110989</v>
      </c>
      <c r="G1261" s="23"/>
    </row>
    <row r="1262" spans="1:10" s="19" customFormat="1" x14ac:dyDescent="0.25">
      <c r="A1262" s="102"/>
      <c r="B1262" s="14" t="s">
        <v>29</v>
      </c>
      <c r="C1262" s="33">
        <f>SUM(C1263:C1276)</f>
        <v>633287.5</v>
      </c>
      <c r="D1262" s="20">
        <f t="shared" ref="D1262:F1262" si="143">SUM(D1263:D1276)</f>
        <v>243425</v>
      </c>
      <c r="E1262" s="20">
        <f t="shared" si="143"/>
        <v>244606</v>
      </c>
      <c r="F1262" s="20">
        <f t="shared" si="143"/>
        <v>247933</v>
      </c>
      <c r="G1262" s="23"/>
    </row>
    <row r="1263" spans="1:10" s="19" customFormat="1" x14ac:dyDescent="0.25">
      <c r="A1263" s="135"/>
      <c r="B1263" s="138" t="s">
        <v>38</v>
      </c>
      <c r="C1263" s="22">
        <f>C1468+C1673</f>
        <v>28357</v>
      </c>
      <c r="D1263" s="22">
        <f t="shared" ref="D1263:F1263" si="144">D1468+D1673</f>
        <v>17351</v>
      </c>
      <c r="E1263" s="22">
        <f t="shared" si="144"/>
        <v>17404</v>
      </c>
      <c r="F1263" s="22">
        <f t="shared" si="144"/>
        <v>17464</v>
      </c>
      <c r="G1263" s="23"/>
    </row>
    <row r="1264" spans="1:10" s="19" customFormat="1" x14ac:dyDescent="0.25">
      <c r="A1264" s="135"/>
      <c r="B1264" s="138" t="s">
        <v>33</v>
      </c>
      <c r="C1264" s="34">
        <f t="shared" ref="C1264:F1276" si="145">C1469+C1674</f>
        <v>123281.1</v>
      </c>
      <c r="D1264" s="22">
        <f t="shared" si="145"/>
        <v>13957</v>
      </c>
      <c r="E1264" s="22">
        <f t="shared" si="145"/>
        <v>13964</v>
      </c>
      <c r="F1264" s="22">
        <f t="shared" si="145"/>
        <v>13972</v>
      </c>
      <c r="G1264" s="23"/>
    </row>
    <row r="1265" spans="1:10" s="19" customFormat="1" x14ac:dyDescent="0.25">
      <c r="A1265" s="135"/>
      <c r="B1265" s="138" t="s">
        <v>37</v>
      </c>
      <c r="C1265" s="22">
        <f t="shared" si="145"/>
        <v>28745</v>
      </c>
      <c r="D1265" s="22">
        <f t="shared" si="145"/>
        <v>15446</v>
      </c>
      <c r="E1265" s="22">
        <f t="shared" si="145"/>
        <v>15473</v>
      </c>
      <c r="F1265" s="22">
        <f t="shared" si="145"/>
        <v>15503</v>
      </c>
      <c r="G1265" s="23"/>
    </row>
    <row r="1266" spans="1:10" s="19" customFormat="1" x14ac:dyDescent="0.25">
      <c r="A1266" s="135"/>
      <c r="B1266" s="138" t="s">
        <v>35</v>
      </c>
      <c r="C1266" s="34">
        <f t="shared" si="145"/>
        <v>37400.9</v>
      </c>
      <c r="D1266" s="22">
        <f t="shared" si="145"/>
        <v>12932</v>
      </c>
      <c r="E1266" s="22">
        <f t="shared" si="145"/>
        <v>12870</v>
      </c>
      <c r="F1266" s="22">
        <f t="shared" si="145"/>
        <v>12807</v>
      </c>
      <c r="G1266" s="23"/>
    </row>
    <row r="1267" spans="1:10" s="19" customFormat="1" x14ac:dyDescent="0.25">
      <c r="A1267" s="135"/>
      <c r="B1267" s="138" t="s">
        <v>34</v>
      </c>
      <c r="C1267" s="34">
        <f t="shared" si="145"/>
        <v>132265.60000000001</v>
      </c>
      <c r="D1267" s="22">
        <f t="shared" si="145"/>
        <v>3256</v>
      </c>
      <c r="E1267" s="22">
        <f t="shared" si="145"/>
        <v>2603</v>
      </c>
      <c r="F1267" s="22">
        <f t="shared" si="145"/>
        <v>1934</v>
      </c>
      <c r="G1267" s="23"/>
    </row>
    <row r="1268" spans="1:10" s="19" customFormat="1" x14ac:dyDescent="0.25">
      <c r="A1268" s="135"/>
      <c r="B1268" s="138" t="s">
        <v>36</v>
      </c>
      <c r="C1268" s="22">
        <f t="shared" si="145"/>
        <v>81544</v>
      </c>
      <c r="D1268" s="22">
        <f t="shared" si="145"/>
        <v>23510</v>
      </c>
      <c r="E1268" s="22">
        <f t="shared" si="145"/>
        <v>23774</v>
      </c>
      <c r="F1268" s="22">
        <f t="shared" si="145"/>
        <v>24053</v>
      </c>
      <c r="G1268" s="23"/>
    </row>
    <row r="1269" spans="1:10" s="19" customFormat="1" x14ac:dyDescent="0.25">
      <c r="A1269" s="135"/>
      <c r="B1269" s="138" t="s">
        <v>31</v>
      </c>
      <c r="C1269" s="22">
        <f t="shared" si="145"/>
        <v>26977</v>
      </c>
      <c r="D1269" s="22">
        <f t="shared" si="145"/>
        <v>51378</v>
      </c>
      <c r="E1269" s="22">
        <f t="shared" si="145"/>
        <v>52132</v>
      </c>
      <c r="F1269" s="22">
        <f t="shared" si="145"/>
        <v>54978</v>
      </c>
      <c r="G1269" s="23"/>
    </row>
    <row r="1270" spans="1:10" s="19" customFormat="1" x14ac:dyDescent="0.25">
      <c r="A1270" s="135"/>
      <c r="B1270" s="138" t="s">
        <v>32</v>
      </c>
      <c r="C1270" s="22">
        <f t="shared" si="145"/>
        <v>29492</v>
      </c>
      <c r="D1270" s="22">
        <f t="shared" si="145"/>
        <v>23945</v>
      </c>
      <c r="E1270" s="22">
        <f t="shared" si="145"/>
        <v>24275</v>
      </c>
      <c r="F1270" s="22">
        <f t="shared" si="145"/>
        <v>24626</v>
      </c>
      <c r="G1270" s="23"/>
    </row>
    <row r="1271" spans="1:10" s="19" customFormat="1" x14ac:dyDescent="0.25">
      <c r="A1271" s="135"/>
      <c r="B1271" s="138" t="s">
        <v>30</v>
      </c>
      <c r="C1271" s="34">
        <f t="shared" si="145"/>
        <v>33422.9</v>
      </c>
      <c r="D1271" s="22">
        <f t="shared" si="145"/>
        <v>15103</v>
      </c>
      <c r="E1271" s="22">
        <f t="shared" si="145"/>
        <v>15164</v>
      </c>
      <c r="F1271" s="22">
        <f t="shared" si="145"/>
        <v>15230</v>
      </c>
      <c r="G1271" s="23"/>
    </row>
    <row r="1272" spans="1:10" s="19" customFormat="1" x14ac:dyDescent="0.25">
      <c r="A1272" s="135"/>
      <c r="B1272" s="138" t="s">
        <v>118</v>
      </c>
      <c r="C1272" s="22">
        <f t="shared" si="145"/>
        <v>22205</v>
      </c>
      <c r="D1272" s="22">
        <f t="shared" si="145"/>
        <v>14387</v>
      </c>
      <c r="E1272" s="22">
        <f t="shared" si="145"/>
        <v>14401</v>
      </c>
      <c r="F1272" s="22">
        <f t="shared" si="145"/>
        <v>14418</v>
      </c>
      <c r="G1272" s="23"/>
    </row>
    <row r="1273" spans="1:10" s="16" customFormat="1" x14ac:dyDescent="0.25">
      <c r="A1273" s="135"/>
      <c r="B1273" s="138" t="s">
        <v>119</v>
      </c>
      <c r="C1273" s="22">
        <f t="shared" si="145"/>
        <v>14405</v>
      </c>
      <c r="D1273" s="22">
        <f t="shared" si="145"/>
        <v>9205</v>
      </c>
      <c r="E1273" s="22">
        <f t="shared" si="145"/>
        <v>9292</v>
      </c>
      <c r="F1273" s="22">
        <f t="shared" si="145"/>
        <v>9385</v>
      </c>
      <c r="G1273" s="43"/>
      <c r="H1273" s="43"/>
      <c r="I1273" s="43"/>
      <c r="J1273" s="43"/>
    </row>
    <row r="1274" spans="1:10" s="131" customFormat="1" x14ac:dyDescent="0.25">
      <c r="A1274" s="135"/>
      <c r="B1274" s="138" t="s">
        <v>120</v>
      </c>
      <c r="C1274" s="22">
        <f t="shared" si="145"/>
        <v>29274</v>
      </c>
      <c r="D1274" s="22">
        <f t="shared" si="145"/>
        <v>16453</v>
      </c>
      <c r="E1274" s="22">
        <f t="shared" si="145"/>
        <v>16605</v>
      </c>
      <c r="F1274" s="22">
        <f t="shared" si="145"/>
        <v>16768</v>
      </c>
      <c r="G1274" s="43"/>
      <c r="H1274" s="43"/>
      <c r="I1274" s="43"/>
      <c r="J1274" s="43"/>
    </row>
    <row r="1275" spans="1:10" s="131" customFormat="1" x14ac:dyDescent="0.25">
      <c r="A1275" s="135"/>
      <c r="B1275" s="138" t="s">
        <v>121</v>
      </c>
      <c r="C1275" s="22">
        <f t="shared" si="145"/>
        <v>28478</v>
      </c>
      <c r="D1275" s="22">
        <f t="shared" si="145"/>
        <v>12799</v>
      </c>
      <c r="E1275" s="22">
        <f t="shared" si="145"/>
        <v>12804</v>
      </c>
      <c r="F1275" s="22">
        <f t="shared" si="145"/>
        <v>12810</v>
      </c>
    </row>
    <row r="1276" spans="1:10" s="131" customFormat="1" x14ac:dyDescent="0.25">
      <c r="A1276" s="135"/>
      <c r="B1276" s="138" t="s">
        <v>122</v>
      </c>
      <c r="C1276" s="22">
        <f t="shared" si="145"/>
        <v>17440</v>
      </c>
      <c r="D1276" s="22">
        <f t="shared" si="145"/>
        <v>13703</v>
      </c>
      <c r="E1276" s="22">
        <f t="shared" si="145"/>
        <v>13845</v>
      </c>
      <c r="F1276" s="22">
        <f t="shared" si="145"/>
        <v>13985</v>
      </c>
    </row>
    <row r="1277" spans="1:10" s="131" customFormat="1" x14ac:dyDescent="0.25">
      <c r="A1277" s="102"/>
      <c r="B1277" s="14" t="s">
        <v>59</v>
      </c>
      <c r="C1277" s="33">
        <f>SUM(C1278:C1289)</f>
        <v>517243.39999999997</v>
      </c>
      <c r="D1277" s="20">
        <f t="shared" ref="D1277:F1277" si="146">SUM(D1278:D1289)</f>
        <v>191366</v>
      </c>
      <c r="E1277" s="20">
        <f t="shared" si="146"/>
        <v>192342</v>
      </c>
      <c r="F1277" s="20">
        <f t="shared" si="146"/>
        <v>193590</v>
      </c>
    </row>
    <row r="1278" spans="1:10" s="131" customFormat="1" x14ac:dyDescent="0.25">
      <c r="A1278" s="128"/>
      <c r="B1278" s="129" t="s">
        <v>60</v>
      </c>
      <c r="C1278" s="130">
        <f>C1483+C1688</f>
        <v>165884</v>
      </c>
      <c r="D1278" s="130">
        <f t="shared" ref="D1278:F1278" si="147">D1483+D1688</f>
        <v>8736</v>
      </c>
      <c r="E1278" s="130">
        <f t="shared" si="147"/>
        <v>8168</v>
      </c>
      <c r="F1278" s="130">
        <f t="shared" si="147"/>
        <v>7893</v>
      </c>
    </row>
    <row r="1279" spans="1:10" s="131" customFormat="1" x14ac:dyDescent="0.25">
      <c r="A1279" s="128"/>
      <c r="B1279" s="129" t="s">
        <v>61</v>
      </c>
      <c r="C1279" s="147">
        <f t="shared" ref="C1279:F1289" si="148">C1484+C1689</f>
        <v>62800.6</v>
      </c>
      <c r="D1279" s="130">
        <f t="shared" si="148"/>
        <v>30522</v>
      </c>
      <c r="E1279" s="130">
        <f t="shared" si="148"/>
        <v>30686</v>
      </c>
      <c r="F1279" s="130">
        <f t="shared" si="148"/>
        <v>30906</v>
      </c>
    </row>
    <row r="1280" spans="1:10" s="131" customFormat="1" x14ac:dyDescent="0.25">
      <c r="A1280" s="128"/>
      <c r="B1280" s="129" t="s">
        <v>123</v>
      </c>
      <c r="C1280" s="130">
        <f t="shared" si="148"/>
        <v>25150</v>
      </c>
      <c r="D1280" s="130">
        <f t="shared" si="148"/>
        <v>14605</v>
      </c>
      <c r="E1280" s="130">
        <f t="shared" si="148"/>
        <v>14844</v>
      </c>
      <c r="F1280" s="130">
        <f t="shared" si="148"/>
        <v>15111</v>
      </c>
    </row>
    <row r="1281" spans="1:6" s="131" customFormat="1" x14ac:dyDescent="0.25">
      <c r="A1281" s="128"/>
      <c r="B1281" s="129" t="s">
        <v>124</v>
      </c>
      <c r="C1281" s="130">
        <f t="shared" si="148"/>
        <v>41718</v>
      </c>
      <c r="D1281" s="130">
        <f t="shared" si="148"/>
        <v>24230</v>
      </c>
      <c r="E1281" s="130">
        <f t="shared" si="148"/>
        <v>24775</v>
      </c>
      <c r="F1281" s="130">
        <f t="shared" si="148"/>
        <v>25372</v>
      </c>
    </row>
    <row r="1282" spans="1:6" s="131" customFormat="1" x14ac:dyDescent="0.25">
      <c r="A1282" s="128"/>
      <c r="B1282" s="129" t="s">
        <v>125</v>
      </c>
      <c r="C1282" s="130">
        <f t="shared" si="148"/>
        <v>35509</v>
      </c>
      <c r="D1282" s="130">
        <f t="shared" si="148"/>
        <v>24244</v>
      </c>
      <c r="E1282" s="130">
        <f t="shared" si="148"/>
        <v>24477</v>
      </c>
      <c r="F1282" s="130">
        <f t="shared" si="148"/>
        <v>24764</v>
      </c>
    </row>
    <row r="1283" spans="1:6" s="131" customFormat="1" x14ac:dyDescent="0.25">
      <c r="A1283" s="128"/>
      <c r="B1283" s="129" t="s">
        <v>126</v>
      </c>
      <c r="C1283" s="130">
        <f t="shared" si="148"/>
        <v>19165</v>
      </c>
      <c r="D1283" s="130">
        <f t="shared" si="148"/>
        <v>12173</v>
      </c>
      <c r="E1283" s="130">
        <f t="shared" si="148"/>
        <v>12244</v>
      </c>
      <c r="F1283" s="130">
        <f t="shared" si="148"/>
        <v>12321</v>
      </c>
    </row>
    <row r="1284" spans="1:6" s="131" customFormat="1" x14ac:dyDescent="0.25">
      <c r="A1284" s="128"/>
      <c r="B1284" s="129" t="s">
        <v>127</v>
      </c>
      <c r="C1284" s="130">
        <f t="shared" si="148"/>
        <v>34942</v>
      </c>
      <c r="D1284" s="130">
        <f t="shared" si="148"/>
        <v>11442</v>
      </c>
      <c r="E1284" s="130">
        <f t="shared" si="148"/>
        <v>11455</v>
      </c>
      <c r="F1284" s="130">
        <f t="shared" si="148"/>
        <v>11470</v>
      </c>
    </row>
    <row r="1285" spans="1:6" s="131" customFormat="1" x14ac:dyDescent="0.25">
      <c r="A1285" s="128"/>
      <c r="B1285" s="129" t="s">
        <v>128</v>
      </c>
      <c r="C1285" s="130">
        <f t="shared" si="148"/>
        <v>28564</v>
      </c>
      <c r="D1285" s="130">
        <f t="shared" si="148"/>
        <v>15989</v>
      </c>
      <c r="E1285" s="130">
        <f t="shared" si="148"/>
        <v>16104</v>
      </c>
      <c r="F1285" s="130">
        <f t="shared" si="148"/>
        <v>16257</v>
      </c>
    </row>
    <row r="1286" spans="1:6" s="28" customFormat="1" x14ac:dyDescent="0.25">
      <c r="A1286" s="128"/>
      <c r="B1286" s="129" t="s">
        <v>129</v>
      </c>
      <c r="C1286" s="130">
        <f t="shared" si="148"/>
        <v>20191</v>
      </c>
      <c r="D1286" s="130">
        <f t="shared" si="148"/>
        <v>12318</v>
      </c>
      <c r="E1286" s="130">
        <f t="shared" si="148"/>
        <v>12389</v>
      </c>
      <c r="F1286" s="130">
        <f t="shared" si="148"/>
        <v>12476</v>
      </c>
    </row>
    <row r="1287" spans="1:6" s="131" customFormat="1" x14ac:dyDescent="0.25">
      <c r="A1287" s="128"/>
      <c r="B1287" s="129" t="s">
        <v>130</v>
      </c>
      <c r="C1287" s="147">
        <f t="shared" si="148"/>
        <v>37653.599999999999</v>
      </c>
      <c r="D1287" s="130">
        <f t="shared" si="148"/>
        <v>18314</v>
      </c>
      <c r="E1287" s="130">
        <f t="shared" si="148"/>
        <v>18424</v>
      </c>
      <c r="F1287" s="130">
        <f t="shared" si="148"/>
        <v>18571</v>
      </c>
    </row>
    <row r="1288" spans="1:6" s="131" customFormat="1" x14ac:dyDescent="0.25">
      <c r="A1288" s="128"/>
      <c r="B1288" s="129" t="s">
        <v>131</v>
      </c>
      <c r="C1288" s="130">
        <f t="shared" si="148"/>
        <v>18248</v>
      </c>
      <c r="D1288" s="130">
        <f t="shared" si="148"/>
        <v>13331</v>
      </c>
      <c r="E1288" s="130">
        <f t="shared" si="148"/>
        <v>13441</v>
      </c>
      <c r="F1288" s="130">
        <f t="shared" si="148"/>
        <v>13559</v>
      </c>
    </row>
    <row r="1289" spans="1:6" s="131" customFormat="1" x14ac:dyDescent="0.25">
      <c r="A1289" s="128"/>
      <c r="B1289" s="129" t="s">
        <v>132</v>
      </c>
      <c r="C1289" s="147">
        <f t="shared" si="148"/>
        <v>27418.2</v>
      </c>
      <c r="D1289" s="130">
        <f t="shared" si="148"/>
        <v>5462</v>
      </c>
      <c r="E1289" s="130">
        <f t="shared" si="148"/>
        <v>5335</v>
      </c>
      <c r="F1289" s="130">
        <f t="shared" si="148"/>
        <v>4890</v>
      </c>
    </row>
    <row r="1290" spans="1:6" s="131" customFormat="1" x14ac:dyDescent="0.25">
      <c r="A1290" s="25"/>
      <c r="B1290" s="26" t="s">
        <v>62</v>
      </c>
      <c r="C1290" s="148">
        <f>SUM(C1291:C1302)</f>
        <v>1146249.6000000001</v>
      </c>
      <c r="D1290" s="132">
        <f t="shared" ref="D1290:F1290" si="149">SUM(D1291:D1302)</f>
        <v>238811</v>
      </c>
      <c r="E1290" s="132">
        <f t="shared" si="149"/>
        <v>241457</v>
      </c>
      <c r="F1290" s="132">
        <f t="shared" si="149"/>
        <v>243864</v>
      </c>
    </row>
    <row r="1291" spans="1:6" s="131" customFormat="1" x14ac:dyDescent="0.25">
      <c r="A1291" s="128"/>
      <c r="B1291" s="133" t="s">
        <v>133</v>
      </c>
      <c r="C1291" s="134">
        <f>C1496+C1701</f>
        <v>96926</v>
      </c>
      <c r="D1291" s="134">
        <f t="shared" ref="D1291:F1291" si="150">D1496+D1701</f>
        <v>8453</v>
      </c>
      <c r="E1291" s="134">
        <f t="shared" si="150"/>
        <v>8176</v>
      </c>
      <c r="F1291" s="134">
        <f t="shared" si="150"/>
        <v>7890</v>
      </c>
    </row>
    <row r="1292" spans="1:6" s="131" customFormat="1" x14ac:dyDescent="0.25">
      <c r="A1292" s="128"/>
      <c r="B1292" s="133" t="s">
        <v>63</v>
      </c>
      <c r="C1292" s="149">
        <f t="shared" ref="C1292:F1302" si="151">C1497+C1702</f>
        <v>69756.399999999994</v>
      </c>
      <c r="D1292" s="134">
        <f t="shared" si="151"/>
        <v>18552</v>
      </c>
      <c r="E1292" s="134">
        <f t="shared" si="151"/>
        <v>18710</v>
      </c>
      <c r="F1292" s="134">
        <f t="shared" si="151"/>
        <v>18881</v>
      </c>
    </row>
    <row r="1293" spans="1:6" s="131" customFormat="1" x14ac:dyDescent="0.25">
      <c r="A1293" s="128"/>
      <c r="B1293" s="133" t="s">
        <v>134</v>
      </c>
      <c r="C1293" s="149">
        <f t="shared" si="151"/>
        <v>31341.599999999999</v>
      </c>
      <c r="D1293" s="134">
        <f t="shared" si="151"/>
        <v>30270</v>
      </c>
      <c r="E1293" s="134">
        <f t="shared" si="151"/>
        <v>31092</v>
      </c>
      <c r="F1293" s="134">
        <f t="shared" si="151"/>
        <v>31914</v>
      </c>
    </row>
    <row r="1294" spans="1:6" s="131" customFormat="1" x14ac:dyDescent="0.25">
      <c r="A1294" s="128"/>
      <c r="B1294" s="133" t="s">
        <v>135</v>
      </c>
      <c r="C1294" s="149">
        <f t="shared" si="151"/>
        <v>38226.199999999997</v>
      </c>
      <c r="D1294" s="134">
        <f t="shared" si="151"/>
        <v>19959</v>
      </c>
      <c r="E1294" s="134">
        <f t="shared" si="151"/>
        <v>20149</v>
      </c>
      <c r="F1294" s="134">
        <f t="shared" si="151"/>
        <v>20313</v>
      </c>
    </row>
    <row r="1295" spans="1:6" s="131" customFormat="1" x14ac:dyDescent="0.25">
      <c r="A1295" s="128"/>
      <c r="B1295" s="133" t="s">
        <v>136</v>
      </c>
      <c r="C1295" s="149">
        <f t="shared" si="151"/>
        <v>32885.4</v>
      </c>
      <c r="D1295" s="134">
        <f t="shared" si="151"/>
        <v>25345</v>
      </c>
      <c r="E1295" s="134">
        <f t="shared" si="151"/>
        <v>25659</v>
      </c>
      <c r="F1295" s="134">
        <f t="shared" si="151"/>
        <v>25916</v>
      </c>
    </row>
    <row r="1296" spans="1:6" s="131" customFormat="1" x14ac:dyDescent="0.25">
      <c r="A1296" s="128"/>
      <c r="B1296" s="133" t="s">
        <v>137</v>
      </c>
      <c r="C1296" s="149">
        <f t="shared" si="151"/>
        <v>127626.4</v>
      </c>
      <c r="D1296" s="134">
        <f t="shared" si="151"/>
        <v>19231</v>
      </c>
      <c r="E1296" s="134">
        <f t="shared" si="151"/>
        <v>19430</v>
      </c>
      <c r="F1296" s="134">
        <f t="shared" si="151"/>
        <v>19588</v>
      </c>
    </row>
    <row r="1297" spans="1:7" s="131" customFormat="1" x14ac:dyDescent="0.25">
      <c r="A1297" s="128"/>
      <c r="B1297" s="133" t="s">
        <v>138</v>
      </c>
      <c r="C1297" s="149">
        <f t="shared" si="151"/>
        <v>30827.3</v>
      </c>
      <c r="D1297" s="134">
        <f t="shared" si="151"/>
        <v>13487</v>
      </c>
      <c r="E1297" s="134">
        <f t="shared" si="151"/>
        <v>13548</v>
      </c>
      <c r="F1297" s="134">
        <f t="shared" si="151"/>
        <v>13613</v>
      </c>
    </row>
    <row r="1298" spans="1:7" s="131" customFormat="1" x14ac:dyDescent="0.25">
      <c r="A1298" s="128"/>
      <c r="B1298" s="133" t="s">
        <v>139</v>
      </c>
      <c r="C1298" s="149">
        <f t="shared" si="151"/>
        <v>177506.2</v>
      </c>
      <c r="D1298" s="134">
        <f t="shared" si="151"/>
        <v>23501</v>
      </c>
      <c r="E1298" s="134">
        <f t="shared" si="151"/>
        <v>23761</v>
      </c>
      <c r="F1298" s="134">
        <f t="shared" si="151"/>
        <v>23976</v>
      </c>
    </row>
    <row r="1299" spans="1:7" s="28" customFormat="1" x14ac:dyDescent="0.25">
      <c r="A1299" s="128"/>
      <c r="B1299" s="133" t="s">
        <v>65</v>
      </c>
      <c r="C1299" s="134">
        <f t="shared" si="151"/>
        <v>60515</v>
      </c>
      <c r="D1299" s="134">
        <f t="shared" si="151"/>
        <v>15291</v>
      </c>
      <c r="E1299" s="134">
        <f t="shared" si="151"/>
        <v>15366</v>
      </c>
      <c r="F1299" s="134">
        <f t="shared" si="151"/>
        <v>15448</v>
      </c>
    </row>
    <row r="1300" spans="1:7" s="19" customFormat="1" x14ac:dyDescent="0.25">
      <c r="A1300" s="128"/>
      <c r="B1300" s="133" t="s">
        <v>140</v>
      </c>
      <c r="C1300" s="149">
        <f t="shared" si="151"/>
        <v>229858.8</v>
      </c>
      <c r="D1300" s="134">
        <f t="shared" si="151"/>
        <v>26053</v>
      </c>
      <c r="E1300" s="134">
        <f t="shared" si="151"/>
        <v>26360</v>
      </c>
      <c r="F1300" s="134">
        <f t="shared" si="151"/>
        <v>26625</v>
      </c>
      <c r="G1300" s="23"/>
    </row>
    <row r="1301" spans="1:7" s="19" customFormat="1" x14ac:dyDescent="0.25">
      <c r="A1301" s="128"/>
      <c r="B1301" s="133" t="s">
        <v>141</v>
      </c>
      <c r="C1301" s="149">
        <f t="shared" si="151"/>
        <v>41826.300000000003</v>
      </c>
      <c r="D1301" s="134">
        <f t="shared" si="151"/>
        <v>18856</v>
      </c>
      <c r="E1301" s="134">
        <f t="shared" si="151"/>
        <v>19187</v>
      </c>
      <c r="F1301" s="134">
        <f t="shared" si="151"/>
        <v>19536</v>
      </c>
      <c r="G1301" s="23"/>
    </row>
    <row r="1302" spans="1:7" s="19" customFormat="1" x14ac:dyDescent="0.25">
      <c r="A1302" s="128"/>
      <c r="B1302" s="133" t="s">
        <v>142</v>
      </c>
      <c r="C1302" s="134">
        <f t="shared" si="151"/>
        <v>208954</v>
      </c>
      <c r="D1302" s="134">
        <f t="shared" si="151"/>
        <v>19813</v>
      </c>
      <c r="E1302" s="134">
        <f t="shared" si="151"/>
        <v>20019</v>
      </c>
      <c r="F1302" s="134">
        <f t="shared" si="151"/>
        <v>20164</v>
      </c>
      <c r="G1302" s="23"/>
    </row>
    <row r="1303" spans="1:7" s="19" customFormat="1" x14ac:dyDescent="0.25">
      <c r="A1303" s="25"/>
      <c r="B1303" s="26" t="s">
        <v>66</v>
      </c>
      <c r="C1303" s="148">
        <f>SUM(C1304:C1319)</f>
        <v>1164948.5</v>
      </c>
      <c r="D1303" s="132">
        <f t="shared" ref="D1303:F1303" si="152">SUM(D1304:D1319)</f>
        <v>215164</v>
      </c>
      <c r="E1303" s="132">
        <f t="shared" si="152"/>
        <v>215567</v>
      </c>
      <c r="F1303" s="132">
        <f t="shared" si="152"/>
        <v>216960</v>
      </c>
      <c r="G1303" s="23"/>
    </row>
    <row r="1304" spans="1:7" s="19" customFormat="1" x14ac:dyDescent="0.25">
      <c r="A1304" s="135"/>
      <c r="B1304" s="136" t="s">
        <v>69</v>
      </c>
      <c r="C1304" s="22">
        <f>C1509+C1714</f>
        <v>342317</v>
      </c>
      <c r="D1304" s="22">
        <f t="shared" ref="D1304:F1304" si="153">D1509+D1714</f>
        <v>3177</v>
      </c>
      <c r="E1304" s="22">
        <f t="shared" si="153"/>
        <v>2083</v>
      </c>
      <c r="F1304" s="22">
        <f t="shared" si="153"/>
        <v>943</v>
      </c>
      <c r="G1304" s="23"/>
    </row>
    <row r="1305" spans="1:7" s="19" customFormat="1" x14ac:dyDescent="0.25">
      <c r="A1305" s="135"/>
      <c r="B1305" s="136" t="s">
        <v>68</v>
      </c>
      <c r="C1305" s="22">
        <f t="shared" ref="C1305:F1319" si="154">C1510+C1715</f>
        <v>178428</v>
      </c>
      <c r="D1305" s="22">
        <f t="shared" si="154"/>
        <v>2806</v>
      </c>
      <c r="E1305" s="22">
        <f t="shared" si="154"/>
        <v>2293</v>
      </c>
      <c r="F1305" s="22">
        <f t="shared" si="154"/>
        <v>1758</v>
      </c>
      <c r="G1305" s="23"/>
    </row>
    <row r="1306" spans="1:7" s="19" customFormat="1" x14ac:dyDescent="0.25">
      <c r="A1306" s="135"/>
      <c r="B1306" s="136" t="s">
        <v>67</v>
      </c>
      <c r="C1306" s="22">
        <f t="shared" si="154"/>
        <v>21355</v>
      </c>
      <c r="D1306" s="22">
        <f t="shared" si="154"/>
        <v>16971</v>
      </c>
      <c r="E1306" s="22">
        <f t="shared" si="154"/>
        <v>17398</v>
      </c>
      <c r="F1306" s="22">
        <f t="shared" si="154"/>
        <v>17850</v>
      </c>
      <c r="G1306" s="23"/>
    </row>
    <row r="1307" spans="1:7" s="19" customFormat="1" x14ac:dyDescent="0.25">
      <c r="A1307" s="135"/>
      <c r="B1307" s="136" t="s">
        <v>143</v>
      </c>
      <c r="C1307" s="22">
        <f t="shared" si="154"/>
        <v>153503</v>
      </c>
      <c r="D1307" s="22">
        <f t="shared" si="154"/>
        <v>11659</v>
      </c>
      <c r="E1307" s="22">
        <f t="shared" si="154"/>
        <v>11772</v>
      </c>
      <c r="F1307" s="22">
        <f t="shared" si="154"/>
        <v>11892</v>
      </c>
      <c r="G1307" s="23"/>
    </row>
    <row r="1308" spans="1:7" s="19" customFormat="1" x14ac:dyDescent="0.25">
      <c r="A1308" s="135"/>
      <c r="B1308" s="136" t="s">
        <v>144</v>
      </c>
      <c r="C1308" s="22">
        <f t="shared" si="154"/>
        <v>14774</v>
      </c>
      <c r="D1308" s="22">
        <f t="shared" si="154"/>
        <v>12688</v>
      </c>
      <c r="E1308" s="22">
        <f t="shared" si="154"/>
        <v>12831</v>
      </c>
      <c r="F1308" s="22">
        <f t="shared" si="154"/>
        <v>12980</v>
      </c>
      <c r="G1308" s="23"/>
    </row>
    <row r="1309" spans="1:7" s="19" customFormat="1" x14ac:dyDescent="0.25">
      <c r="A1309" s="135"/>
      <c r="B1309" s="136" t="s">
        <v>145</v>
      </c>
      <c r="C1309" s="34">
        <f t="shared" si="154"/>
        <v>34040.199999999997</v>
      </c>
      <c r="D1309" s="22">
        <f t="shared" si="154"/>
        <v>20827</v>
      </c>
      <c r="E1309" s="22">
        <f t="shared" si="154"/>
        <v>20981</v>
      </c>
      <c r="F1309" s="22">
        <f t="shared" si="154"/>
        <v>22066</v>
      </c>
      <c r="G1309" s="23"/>
    </row>
    <row r="1310" spans="1:7" s="19" customFormat="1" x14ac:dyDescent="0.25">
      <c r="A1310" s="135"/>
      <c r="B1310" s="136" t="s">
        <v>146</v>
      </c>
      <c r="C1310" s="22">
        <f t="shared" si="154"/>
        <v>24285</v>
      </c>
      <c r="D1310" s="22">
        <f t="shared" si="154"/>
        <v>13566</v>
      </c>
      <c r="E1310" s="22">
        <f t="shared" si="154"/>
        <v>13725</v>
      </c>
      <c r="F1310" s="22">
        <f t="shared" si="154"/>
        <v>13892</v>
      </c>
      <c r="G1310" s="23"/>
    </row>
    <row r="1311" spans="1:7" s="19" customFormat="1" x14ac:dyDescent="0.25">
      <c r="A1311" s="135"/>
      <c r="B1311" s="136" t="s">
        <v>147</v>
      </c>
      <c r="C1311" s="22">
        <f t="shared" si="154"/>
        <v>14536</v>
      </c>
      <c r="D1311" s="22">
        <f t="shared" si="154"/>
        <v>13472</v>
      </c>
      <c r="E1311" s="22">
        <f t="shared" si="154"/>
        <v>13684</v>
      </c>
      <c r="F1311" s="22">
        <f t="shared" si="154"/>
        <v>13909</v>
      </c>
      <c r="G1311" s="23"/>
    </row>
    <row r="1312" spans="1:7" s="19" customFormat="1" x14ac:dyDescent="0.25">
      <c r="A1312" s="135"/>
      <c r="B1312" s="136" t="s">
        <v>148</v>
      </c>
      <c r="C1312" s="22">
        <f t="shared" si="154"/>
        <v>20065</v>
      </c>
      <c r="D1312" s="22">
        <f t="shared" si="154"/>
        <v>10303</v>
      </c>
      <c r="E1312" s="22">
        <f t="shared" si="154"/>
        <v>10274</v>
      </c>
      <c r="F1312" s="22">
        <f t="shared" si="154"/>
        <v>10246</v>
      </c>
      <c r="G1312" s="23"/>
    </row>
    <row r="1313" spans="1:7" s="19" customFormat="1" x14ac:dyDescent="0.25">
      <c r="A1313" s="135"/>
      <c r="B1313" s="136" t="s">
        <v>149</v>
      </c>
      <c r="C1313" s="22">
        <f t="shared" si="154"/>
        <v>34427</v>
      </c>
      <c r="D1313" s="22">
        <f t="shared" si="154"/>
        <v>31605</v>
      </c>
      <c r="E1313" s="22">
        <f t="shared" si="154"/>
        <v>32152</v>
      </c>
      <c r="F1313" s="22">
        <f t="shared" si="154"/>
        <v>32760</v>
      </c>
      <c r="G1313" s="23"/>
    </row>
    <row r="1314" spans="1:7" s="19" customFormat="1" x14ac:dyDescent="0.25">
      <c r="A1314" s="135"/>
      <c r="B1314" s="136" t="s">
        <v>150</v>
      </c>
      <c r="C1314" s="34">
        <f t="shared" si="154"/>
        <v>45296.1</v>
      </c>
      <c r="D1314" s="22">
        <f t="shared" si="154"/>
        <v>9682</v>
      </c>
      <c r="E1314" s="22">
        <f t="shared" si="154"/>
        <v>9692</v>
      </c>
      <c r="F1314" s="22">
        <f t="shared" si="154"/>
        <v>9706</v>
      </c>
      <c r="G1314" s="23"/>
    </row>
    <row r="1315" spans="1:7" s="19" customFormat="1" x14ac:dyDescent="0.25">
      <c r="A1315" s="135"/>
      <c r="B1315" s="136" t="s">
        <v>151</v>
      </c>
      <c r="C1315" s="34">
        <f t="shared" si="154"/>
        <v>31213.200000000001</v>
      </c>
      <c r="D1315" s="22">
        <f t="shared" si="154"/>
        <v>22055</v>
      </c>
      <c r="E1315" s="22">
        <f t="shared" si="154"/>
        <v>22296</v>
      </c>
      <c r="F1315" s="22">
        <f t="shared" si="154"/>
        <v>22551</v>
      </c>
      <c r="G1315" s="23"/>
    </row>
    <row r="1316" spans="1:7" s="16" customFormat="1" x14ac:dyDescent="0.25">
      <c r="A1316" s="135"/>
      <c r="B1316" s="136" t="s">
        <v>152</v>
      </c>
      <c r="C1316" s="22">
        <f t="shared" si="154"/>
        <v>12884</v>
      </c>
      <c r="D1316" s="22">
        <f t="shared" si="154"/>
        <v>9903</v>
      </c>
      <c r="E1316" s="22">
        <f t="shared" si="154"/>
        <v>9935</v>
      </c>
      <c r="F1316" s="22">
        <f t="shared" si="154"/>
        <v>9969</v>
      </c>
    </row>
    <row r="1317" spans="1:7" s="131" customFormat="1" x14ac:dyDescent="0.25">
      <c r="A1317" s="135"/>
      <c r="B1317" s="136" t="s">
        <v>153</v>
      </c>
      <c r="C1317" s="22">
        <f t="shared" si="154"/>
        <v>182372</v>
      </c>
      <c r="D1317" s="22">
        <f t="shared" si="154"/>
        <v>9062</v>
      </c>
      <c r="E1317" s="22">
        <f t="shared" si="154"/>
        <v>9023</v>
      </c>
      <c r="F1317" s="22">
        <f t="shared" si="154"/>
        <v>8985</v>
      </c>
    </row>
    <row r="1318" spans="1:7" s="131" customFormat="1" x14ac:dyDescent="0.25">
      <c r="A1318" s="135"/>
      <c r="B1318" s="136" t="s">
        <v>154</v>
      </c>
      <c r="C1318" s="22">
        <f t="shared" si="154"/>
        <v>39501</v>
      </c>
      <c r="D1318" s="22">
        <f t="shared" si="154"/>
        <v>14482</v>
      </c>
      <c r="E1318" s="22">
        <f t="shared" si="154"/>
        <v>14425</v>
      </c>
      <c r="F1318" s="22">
        <f t="shared" si="154"/>
        <v>14366</v>
      </c>
    </row>
    <row r="1319" spans="1:7" s="131" customFormat="1" x14ac:dyDescent="0.25">
      <c r="A1319" s="135"/>
      <c r="B1319" s="136" t="s">
        <v>155</v>
      </c>
      <c r="C1319" s="22">
        <f t="shared" si="154"/>
        <v>15952</v>
      </c>
      <c r="D1319" s="22">
        <f t="shared" si="154"/>
        <v>12906</v>
      </c>
      <c r="E1319" s="22">
        <f t="shared" si="154"/>
        <v>13003</v>
      </c>
      <c r="F1319" s="22">
        <f t="shared" si="154"/>
        <v>13087</v>
      </c>
    </row>
    <row r="1320" spans="1:7" s="131" customFormat="1" x14ac:dyDescent="0.25">
      <c r="A1320" s="102"/>
      <c r="B1320" s="14" t="s">
        <v>70</v>
      </c>
      <c r="C1320" s="33">
        <f>SUM(C1321:C1333)</f>
        <v>990089.89999999991</v>
      </c>
      <c r="D1320" s="20">
        <f t="shared" ref="D1320:F1320" si="155">SUM(D1321:D1333)</f>
        <v>205708</v>
      </c>
      <c r="E1320" s="20">
        <f t="shared" si="155"/>
        <v>206631</v>
      </c>
      <c r="F1320" s="20">
        <f t="shared" si="155"/>
        <v>207492</v>
      </c>
    </row>
    <row r="1321" spans="1:7" s="131" customFormat="1" x14ac:dyDescent="0.25">
      <c r="A1321" s="128"/>
      <c r="B1321" s="137" t="s">
        <v>156</v>
      </c>
      <c r="C1321" s="147">
        <f>C1526+C1731</f>
        <v>555720.19999999995</v>
      </c>
      <c r="D1321" s="130">
        <f t="shared" ref="D1321:F1321" si="156">D1526+D1731</f>
        <v>9784</v>
      </c>
      <c r="E1321" s="130">
        <f t="shared" si="156"/>
        <v>9139</v>
      </c>
      <c r="F1321" s="130">
        <f t="shared" si="156"/>
        <v>8484</v>
      </c>
    </row>
    <row r="1322" spans="1:7" s="131" customFormat="1" x14ac:dyDescent="0.25">
      <c r="A1322" s="128"/>
      <c r="B1322" s="137" t="s">
        <v>157</v>
      </c>
      <c r="C1322" s="147">
        <f t="shared" ref="C1322:F1333" si="157">C1527+C1732</f>
        <v>62784.2</v>
      </c>
      <c r="D1322" s="130">
        <f t="shared" si="157"/>
        <v>19040</v>
      </c>
      <c r="E1322" s="130">
        <f t="shared" si="157"/>
        <v>19084</v>
      </c>
      <c r="F1322" s="130">
        <f t="shared" si="157"/>
        <v>19133</v>
      </c>
    </row>
    <row r="1323" spans="1:7" s="131" customFormat="1" x14ac:dyDescent="0.25">
      <c r="A1323" s="128"/>
      <c r="B1323" s="137" t="s">
        <v>76</v>
      </c>
      <c r="C1323" s="130">
        <f t="shared" si="157"/>
        <v>30161</v>
      </c>
      <c r="D1323" s="130">
        <f t="shared" si="157"/>
        <v>21470</v>
      </c>
      <c r="E1323" s="130">
        <f t="shared" si="157"/>
        <v>21671</v>
      </c>
      <c r="F1323" s="130">
        <f t="shared" si="157"/>
        <v>21890</v>
      </c>
    </row>
    <row r="1324" spans="1:7" s="131" customFormat="1" x14ac:dyDescent="0.25">
      <c r="A1324" s="128"/>
      <c r="B1324" s="137" t="s">
        <v>158</v>
      </c>
      <c r="C1324" s="130">
        <f t="shared" si="157"/>
        <v>34675</v>
      </c>
      <c r="D1324" s="130">
        <f t="shared" si="157"/>
        <v>14604</v>
      </c>
      <c r="E1324" s="130">
        <f t="shared" si="157"/>
        <v>14732</v>
      </c>
      <c r="F1324" s="130">
        <f t="shared" si="157"/>
        <v>14865</v>
      </c>
    </row>
    <row r="1325" spans="1:7" s="131" customFormat="1" x14ac:dyDescent="0.25">
      <c r="A1325" s="128"/>
      <c r="B1325" s="137" t="s">
        <v>159</v>
      </c>
      <c r="C1325" s="130">
        <f t="shared" si="157"/>
        <v>41197</v>
      </c>
      <c r="D1325" s="130">
        <f t="shared" si="157"/>
        <v>27290</v>
      </c>
      <c r="E1325" s="130">
        <f t="shared" si="157"/>
        <v>28439</v>
      </c>
      <c r="F1325" s="130">
        <f t="shared" si="157"/>
        <v>29660</v>
      </c>
    </row>
    <row r="1326" spans="1:7" s="131" customFormat="1" x14ac:dyDescent="0.25">
      <c r="A1326" s="128"/>
      <c r="B1326" s="137" t="s">
        <v>160</v>
      </c>
      <c r="C1326" s="147">
        <f t="shared" si="157"/>
        <v>51009.8</v>
      </c>
      <c r="D1326" s="130">
        <f t="shared" si="157"/>
        <v>2223</v>
      </c>
      <c r="E1326" s="130">
        <f t="shared" si="157"/>
        <v>1201</v>
      </c>
      <c r="F1326" s="130">
        <f t="shared" si="157"/>
        <v>137</v>
      </c>
    </row>
    <row r="1327" spans="1:7" s="131" customFormat="1" x14ac:dyDescent="0.25">
      <c r="A1327" s="128"/>
      <c r="B1327" s="137" t="s">
        <v>161</v>
      </c>
      <c r="C1327" s="130">
        <f t="shared" si="157"/>
        <v>45891</v>
      </c>
      <c r="D1327" s="130">
        <f t="shared" si="157"/>
        <v>41604</v>
      </c>
      <c r="E1327" s="130">
        <f t="shared" si="157"/>
        <v>42693</v>
      </c>
      <c r="F1327" s="130">
        <f t="shared" si="157"/>
        <v>43645</v>
      </c>
    </row>
    <row r="1328" spans="1:7" s="131" customFormat="1" x14ac:dyDescent="0.25">
      <c r="A1328" s="128"/>
      <c r="B1328" s="137" t="s">
        <v>162</v>
      </c>
      <c r="C1328" s="130">
        <f t="shared" si="157"/>
        <v>43494</v>
      </c>
      <c r="D1328" s="130">
        <f t="shared" si="157"/>
        <v>26091</v>
      </c>
      <c r="E1328" s="130">
        <f t="shared" si="157"/>
        <v>26489</v>
      </c>
      <c r="F1328" s="130">
        <f t="shared" si="157"/>
        <v>26926</v>
      </c>
    </row>
    <row r="1329" spans="1:7" s="131" customFormat="1" x14ac:dyDescent="0.25">
      <c r="A1329" s="128"/>
      <c r="B1329" s="137" t="s">
        <v>163</v>
      </c>
      <c r="C1329" s="147">
        <f t="shared" si="157"/>
        <v>33180.199999999997</v>
      </c>
      <c r="D1329" s="130">
        <f t="shared" si="157"/>
        <v>7927</v>
      </c>
      <c r="E1329" s="130">
        <f t="shared" si="157"/>
        <v>7832</v>
      </c>
      <c r="F1329" s="130">
        <f t="shared" si="157"/>
        <v>7734</v>
      </c>
    </row>
    <row r="1330" spans="1:7" s="16" customFormat="1" x14ac:dyDescent="0.25">
      <c r="A1330" s="128"/>
      <c r="B1330" s="137" t="s">
        <v>164</v>
      </c>
      <c r="C1330" s="130">
        <f t="shared" si="157"/>
        <v>16672</v>
      </c>
      <c r="D1330" s="130">
        <f t="shared" si="157"/>
        <v>7822</v>
      </c>
      <c r="E1330" s="130">
        <f t="shared" si="157"/>
        <v>7733</v>
      </c>
      <c r="F1330" s="130">
        <f t="shared" si="157"/>
        <v>7641</v>
      </c>
    </row>
    <row r="1331" spans="1:7" s="19" customFormat="1" x14ac:dyDescent="0.25">
      <c r="A1331" s="128"/>
      <c r="B1331" s="137" t="s">
        <v>165</v>
      </c>
      <c r="C1331" s="130">
        <f t="shared" si="157"/>
        <v>22787</v>
      </c>
      <c r="D1331" s="130">
        <f t="shared" si="157"/>
        <v>10718</v>
      </c>
      <c r="E1331" s="130">
        <f t="shared" si="157"/>
        <v>10663</v>
      </c>
      <c r="F1331" s="130">
        <f t="shared" si="157"/>
        <v>10604</v>
      </c>
      <c r="G1331" s="23"/>
    </row>
    <row r="1332" spans="1:7" s="19" customFormat="1" x14ac:dyDescent="0.25">
      <c r="A1332" s="128"/>
      <c r="B1332" s="137" t="s">
        <v>166</v>
      </c>
      <c r="C1332" s="130">
        <f t="shared" si="157"/>
        <v>24461</v>
      </c>
      <c r="D1332" s="130">
        <f t="shared" si="157"/>
        <v>10155</v>
      </c>
      <c r="E1332" s="130">
        <f t="shared" si="157"/>
        <v>10059</v>
      </c>
      <c r="F1332" s="130">
        <f t="shared" si="157"/>
        <v>9959</v>
      </c>
      <c r="G1332" s="23"/>
    </row>
    <row r="1333" spans="1:7" s="19" customFormat="1" x14ac:dyDescent="0.25">
      <c r="A1333" s="128"/>
      <c r="B1333" s="137" t="s">
        <v>167</v>
      </c>
      <c r="C1333" s="147">
        <f t="shared" si="157"/>
        <v>28057.5</v>
      </c>
      <c r="D1333" s="130">
        <f t="shared" si="157"/>
        <v>6980</v>
      </c>
      <c r="E1333" s="130">
        <f t="shared" si="157"/>
        <v>6896</v>
      </c>
      <c r="F1333" s="130">
        <f t="shared" si="157"/>
        <v>6814</v>
      </c>
      <c r="G1333" s="23"/>
    </row>
    <row r="1334" spans="1:7" s="19" customFormat="1" x14ac:dyDescent="0.25">
      <c r="A1334" s="102"/>
      <c r="B1334" s="14" t="s">
        <v>99</v>
      </c>
      <c r="C1334" s="33">
        <f>SUM(C1335:C1352)</f>
        <v>1939565.5000000002</v>
      </c>
      <c r="D1334" s="20">
        <f t="shared" ref="D1334:F1334" si="158">SUM(D1335:D1352)</f>
        <v>519850</v>
      </c>
      <c r="E1334" s="20">
        <f t="shared" si="158"/>
        <v>531499</v>
      </c>
      <c r="F1334" s="20">
        <f t="shared" si="158"/>
        <v>543512</v>
      </c>
      <c r="G1334" s="23"/>
    </row>
    <row r="1335" spans="1:7" s="19" customFormat="1" x14ac:dyDescent="0.25">
      <c r="A1335" s="135"/>
      <c r="B1335" s="136" t="s">
        <v>168</v>
      </c>
      <c r="C1335" s="34">
        <f>C1540+C1745</f>
        <v>542968.9</v>
      </c>
      <c r="D1335" s="22">
        <f t="shared" ref="D1335:F1335" si="159">D1540+D1745</f>
        <v>43067</v>
      </c>
      <c r="E1335" s="22">
        <f t="shared" si="159"/>
        <v>43855</v>
      </c>
      <c r="F1335" s="22">
        <f t="shared" si="159"/>
        <v>44679</v>
      </c>
      <c r="G1335" s="23"/>
    </row>
    <row r="1336" spans="1:7" s="19" customFormat="1" x14ac:dyDescent="0.25">
      <c r="A1336" s="135"/>
      <c r="B1336" s="136" t="s">
        <v>73</v>
      </c>
      <c r="C1336" s="34">
        <f t="shared" ref="C1336:F1351" si="160">C1541+C1746</f>
        <v>201623.9</v>
      </c>
      <c r="D1336" s="22">
        <f t="shared" si="160"/>
        <v>21400</v>
      </c>
      <c r="E1336" s="22">
        <f t="shared" si="160"/>
        <v>21499</v>
      </c>
      <c r="F1336" s="22">
        <f t="shared" si="160"/>
        <v>21578</v>
      </c>
      <c r="G1336" s="23"/>
    </row>
    <row r="1337" spans="1:7" s="19" customFormat="1" x14ac:dyDescent="0.25">
      <c r="A1337" s="135"/>
      <c r="B1337" s="136" t="s">
        <v>74</v>
      </c>
      <c r="C1337" s="22">
        <f t="shared" si="160"/>
        <v>166305</v>
      </c>
      <c r="D1337" s="22">
        <f t="shared" si="160"/>
        <v>11089</v>
      </c>
      <c r="E1337" s="22">
        <f t="shared" si="160"/>
        <v>11038</v>
      </c>
      <c r="F1337" s="22">
        <f t="shared" si="160"/>
        <v>10988</v>
      </c>
      <c r="G1337" s="23"/>
    </row>
    <row r="1338" spans="1:7" s="19" customFormat="1" x14ac:dyDescent="0.25">
      <c r="A1338" s="135"/>
      <c r="B1338" s="136" t="s">
        <v>169</v>
      </c>
      <c r="C1338" s="34">
        <f t="shared" si="160"/>
        <v>38172.5</v>
      </c>
      <c r="D1338" s="22">
        <f t="shared" si="160"/>
        <v>10252</v>
      </c>
      <c r="E1338" s="22">
        <f t="shared" si="160"/>
        <v>10326</v>
      </c>
      <c r="F1338" s="22">
        <f t="shared" si="160"/>
        <v>10407</v>
      </c>
      <c r="G1338" s="23"/>
    </row>
    <row r="1339" spans="1:7" s="19" customFormat="1" x14ac:dyDescent="0.25">
      <c r="A1339" s="135"/>
      <c r="B1339" s="136" t="s">
        <v>170</v>
      </c>
      <c r="C1339" s="34">
        <f t="shared" si="160"/>
        <v>37384.400000000001</v>
      </c>
      <c r="D1339" s="22">
        <f t="shared" si="160"/>
        <v>48687</v>
      </c>
      <c r="E1339" s="22">
        <f t="shared" si="160"/>
        <v>50307</v>
      </c>
      <c r="F1339" s="22">
        <f t="shared" si="160"/>
        <v>52009</v>
      </c>
      <c r="G1339" s="23"/>
    </row>
    <row r="1340" spans="1:7" s="19" customFormat="1" x14ac:dyDescent="0.25">
      <c r="A1340" s="135"/>
      <c r="B1340" s="136" t="s">
        <v>171</v>
      </c>
      <c r="C1340" s="34">
        <f t="shared" si="160"/>
        <v>37797.699999999997</v>
      </c>
      <c r="D1340" s="22">
        <f t="shared" si="160"/>
        <v>72428</v>
      </c>
      <c r="E1340" s="22">
        <f t="shared" si="160"/>
        <v>75467</v>
      </c>
      <c r="F1340" s="22">
        <f t="shared" si="160"/>
        <v>78660</v>
      </c>
      <c r="G1340" s="23"/>
    </row>
    <row r="1341" spans="1:7" s="19" customFormat="1" x14ac:dyDescent="0.25">
      <c r="A1341" s="135"/>
      <c r="B1341" s="136" t="s">
        <v>172</v>
      </c>
      <c r="C1341" s="34">
        <f t="shared" si="160"/>
        <v>53150.2</v>
      </c>
      <c r="D1341" s="22">
        <f t="shared" si="160"/>
        <v>22185</v>
      </c>
      <c r="E1341" s="22">
        <f t="shared" si="160"/>
        <v>22742</v>
      </c>
      <c r="F1341" s="22">
        <f t="shared" si="160"/>
        <v>23326</v>
      </c>
      <c r="G1341" s="23"/>
    </row>
    <row r="1342" spans="1:7" s="19" customFormat="1" x14ac:dyDescent="0.25">
      <c r="A1342" s="135"/>
      <c r="B1342" s="136" t="s">
        <v>173</v>
      </c>
      <c r="C1342" s="34">
        <f t="shared" si="160"/>
        <v>33509.699999999997</v>
      </c>
      <c r="D1342" s="22">
        <f t="shared" si="160"/>
        <v>22718</v>
      </c>
      <c r="E1342" s="22">
        <f t="shared" si="160"/>
        <v>22909</v>
      </c>
      <c r="F1342" s="22">
        <f t="shared" si="160"/>
        <v>23084</v>
      </c>
      <c r="G1342" s="23"/>
    </row>
    <row r="1343" spans="1:7" s="19" customFormat="1" x14ac:dyDescent="0.25">
      <c r="A1343" s="135"/>
      <c r="B1343" s="136" t="s">
        <v>174</v>
      </c>
      <c r="C1343" s="34">
        <f t="shared" si="160"/>
        <v>23589.200000000001</v>
      </c>
      <c r="D1343" s="22">
        <f t="shared" si="160"/>
        <v>13839</v>
      </c>
      <c r="E1343" s="22">
        <f t="shared" si="160"/>
        <v>13891</v>
      </c>
      <c r="F1343" s="22">
        <f t="shared" si="160"/>
        <v>13946</v>
      </c>
      <c r="G1343" s="23"/>
    </row>
    <row r="1344" spans="1:7" s="19" customFormat="1" x14ac:dyDescent="0.25">
      <c r="A1344" s="135"/>
      <c r="B1344" s="136" t="s">
        <v>175</v>
      </c>
      <c r="C1344" s="22">
        <f t="shared" si="160"/>
        <v>231799</v>
      </c>
      <c r="D1344" s="22">
        <f t="shared" si="160"/>
        <v>31868</v>
      </c>
      <c r="E1344" s="22">
        <f t="shared" si="160"/>
        <v>32103</v>
      </c>
      <c r="F1344" s="22">
        <f t="shared" si="160"/>
        <v>32301</v>
      </c>
      <c r="G1344" s="23"/>
    </row>
    <row r="1345" spans="1:7" s="19" customFormat="1" x14ac:dyDescent="0.25">
      <c r="A1345" s="135"/>
      <c r="B1345" s="136" t="s">
        <v>176</v>
      </c>
      <c r="C1345" s="34">
        <f t="shared" si="160"/>
        <v>31935.1</v>
      </c>
      <c r="D1345" s="22">
        <f t="shared" si="160"/>
        <v>16686</v>
      </c>
      <c r="E1345" s="22">
        <f t="shared" si="160"/>
        <v>16741</v>
      </c>
      <c r="F1345" s="22">
        <f t="shared" si="160"/>
        <v>16797</v>
      </c>
      <c r="G1345" s="23"/>
    </row>
    <row r="1346" spans="1:7" s="19" customFormat="1" x14ac:dyDescent="0.25">
      <c r="A1346" s="135"/>
      <c r="B1346" s="136" t="s">
        <v>177</v>
      </c>
      <c r="C1346" s="34">
        <f t="shared" si="160"/>
        <v>141336.1</v>
      </c>
      <c r="D1346" s="22">
        <f t="shared" si="160"/>
        <v>18503</v>
      </c>
      <c r="E1346" s="22">
        <f t="shared" si="160"/>
        <v>18505</v>
      </c>
      <c r="F1346" s="22">
        <f t="shared" si="160"/>
        <v>18486</v>
      </c>
      <c r="G1346" s="23"/>
    </row>
    <row r="1347" spans="1:7" s="19" customFormat="1" x14ac:dyDescent="0.25">
      <c r="A1347" s="135"/>
      <c r="B1347" s="136" t="s">
        <v>178</v>
      </c>
      <c r="C1347" s="34">
        <f t="shared" si="160"/>
        <v>139632.29999999999</v>
      </c>
      <c r="D1347" s="22">
        <f t="shared" si="160"/>
        <v>9673</v>
      </c>
      <c r="E1347" s="22">
        <f t="shared" si="160"/>
        <v>9508</v>
      </c>
      <c r="F1347" s="22">
        <f t="shared" si="160"/>
        <v>9337</v>
      </c>
      <c r="G1347" s="23"/>
    </row>
    <row r="1348" spans="1:7" s="19" customFormat="1" x14ac:dyDescent="0.25">
      <c r="A1348" s="135"/>
      <c r="B1348" s="136" t="s">
        <v>179</v>
      </c>
      <c r="C1348" s="34">
        <f t="shared" si="160"/>
        <v>127719.5</v>
      </c>
      <c r="D1348" s="22">
        <f t="shared" si="160"/>
        <v>9858</v>
      </c>
      <c r="E1348" s="22">
        <f t="shared" si="160"/>
        <v>9825</v>
      </c>
      <c r="F1348" s="22">
        <f t="shared" si="160"/>
        <v>9793</v>
      </c>
      <c r="G1348" s="23"/>
    </row>
    <row r="1349" spans="1:7" s="16" customFormat="1" x14ac:dyDescent="0.25">
      <c r="A1349" s="135"/>
      <c r="B1349" s="136" t="s">
        <v>180</v>
      </c>
      <c r="C1349" s="34">
        <f t="shared" si="160"/>
        <v>31117.9</v>
      </c>
      <c r="D1349" s="22">
        <f t="shared" si="160"/>
        <v>19923</v>
      </c>
      <c r="E1349" s="22">
        <f t="shared" si="160"/>
        <v>20068</v>
      </c>
      <c r="F1349" s="22">
        <f t="shared" si="160"/>
        <v>20194</v>
      </c>
    </row>
    <row r="1350" spans="1:7" s="19" customFormat="1" x14ac:dyDescent="0.25">
      <c r="A1350" s="135"/>
      <c r="B1350" s="136" t="s">
        <v>181</v>
      </c>
      <c r="C1350" s="34">
        <f t="shared" si="160"/>
        <v>35558.300000000003</v>
      </c>
      <c r="D1350" s="22">
        <f t="shared" si="160"/>
        <v>17048</v>
      </c>
      <c r="E1350" s="22">
        <f t="shared" si="160"/>
        <v>17131</v>
      </c>
      <c r="F1350" s="22">
        <f t="shared" si="160"/>
        <v>17202</v>
      </c>
      <c r="G1350" s="23"/>
    </row>
    <row r="1351" spans="1:7" s="19" customFormat="1" x14ac:dyDescent="0.25">
      <c r="A1351" s="135"/>
      <c r="B1351" s="136" t="s">
        <v>182</v>
      </c>
      <c r="C1351" s="34">
        <f t="shared" si="160"/>
        <v>33692.300000000003</v>
      </c>
      <c r="D1351" s="22">
        <f t="shared" si="160"/>
        <v>112652</v>
      </c>
      <c r="E1351" s="22">
        <f t="shared" si="160"/>
        <v>117571</v>
      </c>
      <c r="F1351" s="22">
        <f t="shared" si="160"/>
        <v>122721</v>
      </c>
      <c r="G1351" s="23"/>
    </row>
    <row r="1352" spans="1:7" s="19" customFormat="1" x14ac:dyDescent="0.25">
      <c r="A1352" s="135"/>
      <c r="B1352" s="136" t="s">
        <v>183</v>
      </c>
      <c r="C1352" s="34">
        <f t="shared" ref="C1352:F1352" si="161">C1557+C1762</f>
        <v>32273.5</v>
      </c>
      <c r="D1352" s="22">
        <f t="shared" si="161"/>
        <v>17974</v>
      </c>
      <c r="E1352" s="22">
        <f t="shared" si="161"/>
        <v>18013</v>
      </c>
      <c r="F1352" s="22">
        <f t="shared" si="161"/>
        <v>18004</v>
      </c>
      <c r="G1352" s="23"/>
    </row>
    <row r="1353" spans="1:7" s="19" customFormat="1" x14ac:dyDescent="0.25">
      <c r="A1353" s="102"/>
      <c r="B1353" s="14" t="s">
        <v>75</v>
      </c>
      <c r="C1353" s="33">
        <f>SUM(C1354:C1372)</f>
        <v>853150.89999999991</v>
      </c>
      <c r="D1353" s="20">
        <f t="shared" ref="D1353:F1353" si="162">SUM(D1354:D1372)</f>
        <v>277307</v>
      </c>
      <c r="E1353" s="20">
        <f t="shared" si="162"/>
        <v>277124</v>
      </c>
      <c r="F1353" s="20">
        <f t="shared" si="162"/>
        <v>276883</v>
      </c>
      <c r="G1353" s="23"/>
    </row>
    <row r="1354" spans="1:7" s="19" customFormat="1" x14ac:dyDescent="0.25">
      <c r="A1354" s="135"/>
      <c r="B1354" s="136" t="s">
        <v>184</v>
      </c>
      <c r="C1354" s="34">
        <f>C1559+C1764</f>
        <v>142371.1</v>
      </c>
      <c r="D1354" s="22">
        <f t="shared" ref="D1354:F1354" si="163">D1559+D1764</f>
        <v>182</v>
      </c>
      <c r="E1354" s="22">
        <f t="shared" si="163"/>
        <v>253</v>
      </c>
      <c r="F1354" s="22">
        <f t="shared" si="163"/>
        <v>238</v>
      </c>
      <c r="G1354" s="23"/>
    </row>
    <row r="1355" spans="1:7" s="19" customFormat="1" x14ac:dyDescent="0.25">
      <c r="A1355" s="135"/>
      <c r="B1355" s="136" t="s">
        <v>76</v>
      </c>
      <c r="C1355" s="34">
        <f t="shared" ref="C1355:F1370" si="164">C1560+C1765</f>
        <v>21094.3</v>
      </c>
      <c r="D1355" s="22">
        <f t="shared" si="164"/>
        <v>19844</v>
      </c>
      <c r="E1355" s="22">
        <f t="shared" si="164"/>
        <v>20218</v>
      </c>
      <c r="F1355" s="22">
        <f t="shared" si="164"/>
        <v>20611</v>
      </c>
      <c r="G1355" s="23"/>
    </row>
    <row r="1356" spans="1:7" s="19" customFormat="1" x14ac:dyDescent="0.25">
      <c r="A1356" s="135"/>
      <c r="B1356" s="136" t="s">
        <v>78</v>
      </c>
      <c r="C1356" s="34">
        <f t="shared" si="164"/>
        <v>64692.6</v>
      </c>
      <c r="D1356" s="22">
        <f t="shared" si="164"/>
        <v>22818</v>
      </c>
      <c r="E1356" s="22">
        <f t="shared" si="164"/>
        <v>22724</v>
      </c>
      <c r="F1356" s="22">
        <f t="shared" si="164"/>
        <v>22611</v>
      </c>
      <c r="G1356" s="23"/>
    </row>
    <row r="1357" spans="1:7" s="19" customFormat="1" x14ac:dyDescent="0.25">
      <c r="A1357" s="135"/>
      <c r="B1357" s="136" t="s">
        <v>80</v>
      </c>
      <c r="C1357" s="34">
        <f t="shared" si="164"/>
        <v>79717.899999999994</v>
      </c>
      <c r="D1357" s="22">
        <f t="shared" si="164"/>
        <v>3645</v>
      </c>
      <c r="E1357" s="22">
        <f t="shared" si="164"/>
        <v>3116</v>
      </c>
      <c r="F1357" s="22">
        <f t="shared" si="164"/>
        <v>2561</v>
      </c>
      <c r="G1357" s="23"/>
    </row>
    <row r="1358" spans="1:7" s="19" customFormat="1" x14ac:dyDescent="0.25">
      <c r="A1358" s="135"/>
      <c r="B1358" s="136" t="s">
        <v>81</v>
      </c>
      <c r="C1358" s="34">
        <f t="shared" si="164"/>
        <v>79412.600000000006</v>
      </c>
      <c r="D1358" s="22">
        <f t="shared" si="164"/>
        <v>1527</v>
      </c>
      <c r="E1358" s="22">
        <f t="shared" si="164"/>
        <v>1066</v>
      </c>
      <c r="F1358" s="22">
        <f t="shared" si="164"/>
        <v>585</v>
      </c>
      <c r="G1358" s="23"/>
    </row>
    <row r="1359" spans="1:7" s="19" customFormat="1" x14ac:dyDescent="0.25">
      <c r="A1359" s="135"/>
      <c r="B1359" s="136" t="s">
        <v>82</v>
      </c>
      <c r="C1359" s="34">
        <f t="shared" si="164"/>
        <v>59028.4</v>
      </c>
      <c r="D1359" s="22">
        <f t="shared" si="164"/>
        <v>17715</v>
      </c>
      <c r="E1359" s="22">
        <f t="shared" si="164"/>
        <v>17492</v>
      </c>
      <c r="F1359" s="22">
        <f t="shared" si="164"/>
        <v>17247</v>
      </c>
      <c r="G1359" s="23"/>
    </row>
    <row r="1360" spans="1:7" s="19" customFormat="1" x14ac:dyDescent="0.25">
      <c r="A1360" s="135"/>
      <c r="B1360" s="136" t="s">
        <v>83</v>
      </c>
      <c r="C1360" s="34">
        <f t="shared" si="164"/>
        <v>30385.9</v>
      </c>
      <c r="D1360" s="22">
        <f t="shared" si="164"/>
        <v>16117</v>
      </c>
      <c r="E1360" s="22">
        <f t="shared" si="164"/>
        <v>15980</v>
      </c>
      <c r="F1360" s="22">
        <f t="shared" si="164"/>
        <v>15828</v>
      </c>
      <c r="G1360" s="23"/>
    </row>
    <row r="1361" spans="1:7" s="19" customFormat="1" x14ac:dyDescent="0.25">
      <c r="A1361" s="135"/>
      <c r="B1361" s="136" t="s">
        <v>84</v>
      </c>
      <c r="C1361" s="34">
        <f t="shared" si="164"/>
        <v>28687.599999999999</v>
      </c>
      <c r="D1361" s="22">
        <f t="shared" si="164"/>
        <v>9850</v>
      </c>
      <c r="E1361" s="22">
        <f t="shared" si="164"/>
        <v>9305</v>
      </c>
      <c r="F1361" s="22">
        <f t="shared" si="164"/>
        <v>8721</v>
      </c>
      <c r="G1361" s="23"/>
    </row>
    <row r="1362" spans="1:7" s="19" customFormat="1" x14ac:dyDescent="0.25">
      <c r="A1362" s="135"/>
      <c r="B1362" s="136" t="s">
        <v>185</v>
      </c>
      <c r="C1362" s="34">
        <f t="shared" si="164"/>
        <v>21089.1</v>
      </c>
      <c r="D1362" s="22">
        <f t="shared" si="164"/>
        <v>20028</v>
      </c>
      <c r="E1362" s="22">
        <f t="shared" si="164"/>
        <v>20433</v>
      </c>
      <c r="F1362" s="22">
        <f t="shared" si="164"/>
        <v>20855</v>
      </c>
      <c r="G1362" s="23"/>
    </row>
    <row r="1363" spans="1:7" s="19" customFormat="1" x14ac:dyDescent="0.25">
      <c r="A1363" s="135"/>
      <c r="B1363" s="136" t="s">
        <v>186</v>
      </c>
      <c r="C1363" s="34">
        <f t="shared" si="164"/>
        <v>21024.5</v>
      </c>
      <c r="D1363" s="22">
        <f t="shared" si="164"/>
        <v>15273</v>
      </c>
      <c r="E1363" s="22">
        <f t="shared" si="164"/>
        <v>14773</v>
      </c>
      <c r="F1363" s="22">
        <f t="shared" si="164"/>
        <v>14349</v>
      </c>
      <c r="G1363" s="23"/>
    </row>
    <row r="1364" spans="1:7" s="19" customFormat="1" x14ac:dyDescent="0.25">
      <c r="A1364" s="135"/>
      <c r="B1364" s="136" t="s">
        <v>187</v>
      </c>
      <c r="C1364" s="34">
        <f t="shared" si="164"/>
        <v>36214.699999999997</v>
      </c>
      <c r="D1364" s="22">
        <f t="shared" si="164"/>
        <v>14597</v>
      </c>
      <c r="E1364" s="22">
        <f t="shared" si="164"/>
        <v>14734</v>
      </c>
      <c r="F1364" s="22">
        <f t="shared" si="164"/>
        <v>14878</v>
      </c>
      <c r="G1364" s="23"/>
    </row>
    <row r="1365" spans="1:7" s="19" customFormat="1" x14ac:dyDescent="0.25">
      <c r="A1365" s="135"/>
      <c r="B1365" s="136" t="s">
        <v>188</v>
      </c>
      <c r="C1365" s="34">
        <f t="shared" si="164"/>
        <v>40450.300000000003</v>
      </c>
      <c r="D1365" s="22">
        <f t="shared" si="164"/>
        <v>35917</v>
      </c>
      <c r="E1365" s="22">
        <f t="shared" si="164"/>
        <v>36872</v>
      </c>
      <c r="F1365" s="22">
        <f t="shared" si="164"/>
        <v>37869</v>
      </c>
      <c r="G1365" s="23"/>
    </row>
    <row r="1366" spans="1:7" s="19" customFormat="1" x14ac:dyDescent="0.25">
      <c r="A1366" s="135"/>
      <c r="B1366" s="136" t="s">
        <v>189</v>
      </c>
      <c r="C1366" s="34">
        <f t="shared" si="164"/>
        <v>19678.900000000001</v>
      </c>
      <c r="D1366" s="22">
        <f t="shared" si="164"/>
        <v>9226</v>
      </c>
      <c r="E1366" s="22">
        <f t="shared" si="164"/>
        <v>9032</v>
      </c>
      <c r="F1366" s="22">
        <f t="shared" si="164"/>
        <v>8824</v>
      </c>
      <c r="G1366" s="23"/>
    </row>
    <row r="1367" spans="1:7" s="19" customFormat="1" x14ac:dyDescent="0.25">
      <c r="A1367" s="135"/>
      <c r="B1367" s="136" t="s">
        <v>190</v>
      </c>
      <c r="C1367" s="34">
        <f t="shared" si="164"/>
        <v>46627.199999999997</v>
      </c>
      <c r="D1367" s="22">
        <f t="shared" si="164"/>
        <v>45609</v>
      </c>
      <c r="E1367" s="22">
        <f t="shared" si="164"/>
        <v>46880</v>
      </c>
      <c r="F1367" s="22">
        <f t="shared" si="164"/>
        <v>48208</v>
      </c>
      <c r="G1367" s="23"/>
    </row>
    <row r="1368" spans="1:7" s="19" customFormat="1" x14ac:dyDescent="0.25">
      <c r="A1368" s="135"/>
      <c r="B1368" s="136" t="s">
        <v>191</v>
      </c>
      <c r="C1368" s="34">
        <f t="shared" si="164"/>
        <v>51400.9</v>
      </c>
      <c r="D1368" s="22">
        <f t="shared" si="164"/>
        <v>2461</v>
      </c>
      <c r="E1368" s="22">
        <f t="shared" si="164"/>
        <v>1940</v>
      </c>
      <c r="F1368" s="22">
        <f t="shared" si="164"/>
        <v>1394</v>
      </c>
      <c r="G1368" s="23"/>
    </row>
    <row r="1369" spans="1:7" s="16" customFormat="1" x14ac:dyDescent="0.25">
      <c r="A1369" s="135"/>
      <c r="B1369" s="136" t="s">
        <v>192</v>
      </c>
      <c r="C1369" s="34">
        <f t="shared" si="164"/>
        <v>33150.199999999997</v>
      </c>
      <c r="D1369" s="22">
        <f t="shared" si="164"/>
        <v>7048</v>
      </c>
      <c r="E1369" s="22">
        <f t="shared" si="164"/>
        <v>6880</v>
      </c>
      <c r="F1369" s="22">
        <f t="shared" si="164"/>
        <v>6702</v>
      </c>
    </row>
    <row r="1370" spans="1:7" s="16" customFormat="1" x14ac:dyDescent="0.25">
      <c r="A1370" s="135"/>
      <c r="B1370" s="136" t="s">
        <v>193</v>
      </c>
      <c r="C1370" s="22">
        <f t="shared" si="164"/>
        <v>21951</v>
      </c>
      <c r="D1370" s="22">
        <f t="shared" si="164"/>
        <v>7643</v>
      </c>
      <c r="E1370" s="22">
        <f t="shared" si="164"/>
        <v>7601</v>
      </c>
      <c r="F1370" s="22">
        <f t="shared" si="164"/>
        <v>7556</v>
      </c>
      <c r="G1370" s="139"/>
    </row>
    <row r="1371" spans="1:7" s="19" customFormat="1" x14ac:dyDescent="0.25">
      <c r="A1371" s="135"/>
      <c r="B1371" s="136" t="s">
        <v>194</v>
      </c>
      <c r="C1371" s="34">
        <f t="shared" ref="C1371:F1372" si="165">C1576+C1781</f>
        <v>17664.7</v>
      </c>
      <c r="D1371" s="22">
        <f t="shared" si="165"/>
        <v>13869</v>
      </c>
      <c r="E1371" s="22">
        <f t="shared" si="165"/>
        <v>14039</v>
      </c>
      <c r="F1371" s="22">
        <f t="shared" si="165"/>
        <v>14214</v>
      </c>
      <c r="G1371" s="23"/>
    </row>
    <row r="1372" spans="1:7" s="19" customFormat="1" x14ac:dyDescent="0.25">
      <c r="A1372" s="135"/>
      <c r="B1372" s="136" t="s">
        <v>195</v>
      </c>
      <c r="C1372" s="22">
        <f t="shared" si="165"/>
        <v>38509</v>
      </c>
      <c r="D1372" s="22">
        <f t="shared" si="165"/>
        <v>13938</v>
      </c>
      <c r="E1372" s="22">
        <f t="shared" si="165"/>
        <v>13786</v>
      </c>
      <c r="F1372" s="22">
        <f t="shared" si="165"/>
        <v>13632</v>
      </c>
      <c r="G1372" s="23"/>
    </row>
    <row r="1373" spans="1:7" s="19" customFormat="1" x14ac:dyDescent="0.25">
      <c r="A1373" s="102"/>
      <c r="B1373" s="14" t="s">
        <v>101</v>
      </c>
      <c r="C1373" s="33">
        <f>SUM(C1374:C1385)</f>
        <v>746164.79999999993</v>
      </c>
      <c r="D1373" s="20">
        <f t="shared" ref="D1373:F1373" si="166">SUM(D1374:D1385)</f>
        <v>212001</v>
      </c>
      <c r="E1373" s="20">
        <f t="shared" si="166"/>
        <v>212886</v>
      </c>
      <c r="F1373" s="20">
        <f t="shared" si="166"/>
        <v>213900</v>
      </c>
      <c r="G1373" s="23"/>
    </row>
    <row r="1374" spans="1:7" s="19" customFormat="1" x14ac:dyDescent="0.25">
      <c r="A1374" s="102"/>
      <c r="B1374" s="138" t="s">
        <v>196</v>
      </c>
      <c r="C1374" s="34">
        <f>C1579+C1784</f>
        <v>380318.2</v>
      </c>
      <c r="D1374" s="22">
        <f t="shared" ref="D1374:F1374" si="167">D1579+D1784</f>
        <v>8094</v>
      </c>
      <c r="E1374" s="22">
        <f t="shared" si="167"/>
        <v>7394</v>
      </c>
      <c r="F1374" s="22">
        <f t="shared" si="167"/>
        <v>6665</v>
      </c>
      <c r="G1374" s="23"/>
    </row>
    <row r="1375" spans="1:7" s="19" customFormat="1" x14ac:dyDescent="0.25">
      <c r="A1375" s="135"/>
      <c r="B1375" s="138" t="s">
        <v>58</v>
      </c>
      <c r="C1375" s="34">
        <f t="shared" ref="C1375:F1385" si="168">C1580+C1785</f>
        <v>52416.3</v>
      </c>
      <c r="D1375" s="22">
        <f t="shared" si="168"/>
        <v>20061</v>
      </c>
      <c r="E1375" s="22">
        <f t="shared" si="168"/>
        <v>20001</v>
      </c>
      <c r="F1375" s="22">
        <f t="shared" si="168"/>
        <v>19954</v>
      </c>
      <c r="G1375" s="23"/>
    </row>
    <row r="1376" spans="1:7" s="19" customFormat="1" x14ac:dyDescent="0.25">
      <c r="A1376" s="135"/>
      <c r="B1376" s="138" t="s">
        <v>197</v>
      </c>
      <c r="C1376" s="34">
        <f t="shared" si="168"/>
        <v>31591.3</v>
      </c>
      <c r="D1376" s="22">
        <f t="shared" si="168"/>
        <v>23669</v>
      </c>
      <c r="E1376" s="22">
        <f t="shared" si="168"/>
        <v>23921</v>
      </c>
      <c r="F1376" s="22">
        <f t="shared" si="168"/>
        <v>24200</v>
      </c>
      <c r="G1376" s="23"/>
    </row>
    <row r="1377" spans="1:7" s="19" customFormat="1" x14ac:dyDescent="0.25">
      <c r="A1377" s="135"/>
      <c r="B1377" s="138" t="s">
        <v>198</v>
      </c>
      <c r="C1377" s="34">
        <f t="shared" si="168"/>
        <v>22983.5</v>
      </c>
      <c r="D1377" s="22">
        <f t="shared" si="168"/>
        <v>14547</v>
      </c>
      <c r="E1377" s="22">
        <f t="shared" si="168"/>
        <v>14614</v>
      </c>
      <c r="F1377" s="22">
        <f t="shared" si="168"/>
        <v>14690</v>
      </c>
      <c r="G1377" s="23"/>
    </row>
    <row r="1378" spans="1:7" s="19" customFormat="1" x14ac:dyDescent="0.25">
      <c r="A1378" s="135"/>
      <c r="B1378" s="138" t="s">
        <v>199</v>
      </c>
      <c r="C1378" s="34">
        <f t="shared" si="168"/>
        <v>28769.8</v>
      </c>
      <c r="D1378" s="22">
        <f t="shared" si="168"/>
        <v>17854</v>
      </c>
      <c r="E1378" s="22">
        <f t="shared" si="168"/>
        <v>17817</v>
      </c>
      <c r="F1378" s="22">
        <f t="shared" si="168"/>
        <v>17789</v>
      </c>
      <c r="G1378" s="23"/>
    </row>
    <row r="1379" spans="1:7" s="19" customFormat="1" x14ac:dyDescent="0.25">
      <c r="A1379" s="135"/>
      <c r="B1379" s="138" t="s">
        <v>200</v>
      </c>
      <c r="C1379" s="34">
        <f t="shared" si="168"/>
        <v>64163.5</v>
      </c>
      <c r="D1379" s="22">
        <f t="shared" si="168"/>
        <v>29715</v>
      </c>
      <c r="E1379" s="22">
        <f t="shared" si="168"/>
        <v>30473</v>
      </c>
      <c r="F1379" s="22">
        <f t="shared" si="168"/>
        <v>31271</v>
      </c>
      <c r="G1379" s="23"/>
    </row>
    <row r="1380" spans="1:7" s="19" customFormat="1" x14ac:dyDescent="0.25">
      <c r="A1380" s="135"/>
      <c r="B1380" s="138" t="s">
        <v>201</v>
      </c>
      <c r="C1380" s="22">
        <f t="shared" si="168"/>
        <v>35074</v>
      </c>
      <c r="D1380" s="22">
        <f t="shared" si="168"/>
        <v>16954</v>
      </c>
      <c r="E1380" s="22">
        <f t="shared" si="168"/>
        <v>16983</v>
      </c>
      <c r="F1380" s="22">
        <f t="shared" si="168"/>
        <v>17021</v>
      </c>
      <c r="G1380" s="23"/>
    </row>
    <row r="1381" spans="1:7" s="19" customFormat="1" x14ac:dyDescent="0.25">
      <c r="A1381" s="135"/>
      <c r="B1381" s="138" t="s">
        <v>202</v>
      </c>
      <c r="C1381" s="22">
        <f t="shared" si="168"/>
        <v>25319</v>
      </c>
      <c r="D1381" s="22">
        <f t="shared" si="168"/>
        <v>12871</v>
      </c>
      <c r="E1381" s="22">
        <f t="shared" si="168"/>
        <v>12829</v>
      </c>
      <c r="F1381" s="22">
        <f t="shared" si="168"/>
        <v>12785</v>
      </c>
      <c r="G1381" s="23"/>
    </row>
    <row r="1382" spans="1:7" s="16" customFormat="1" x14ac:dyDescent="0.25">
      <c r="A1382" s="135"/>
      <c r="B1382" s="138" t="s">
        <v>203</v>
      </c>
      <c r="C1382" s="34">
        <f t="shared" si="168"/>
        <v>20295.599999999999</v>
      </c>
      <c r="D1382" s="22">
        <f t="shared" si="168"/>
        <v>9766</v>
      </c>
      <c r="E1382" s="22">
        <f t="shared" si="168"/>
        <v>9701</v>
      </c>
      <c r="F1382" s="22">
        <f t="shared" si="168"/>
        <v>9634</v>
      </c>
    </row>
    <row r="1383" spans="1:7" s="141" customFormat="1" x14ac:dyDescent="0.25">
      <c r="A1383" s="135"/>
      <c r="B1383" s="138" t="s">
        <v>204</v>
      </c>
      <c r="C1383" s="22">
        <f t="shared" si="168"/>
        <v>35308</v>
      </c>
      <c r="D1383" s="22">
        <f t="shared" si="168"/>
        <v>18060</v>
      </c>
      <c r="E1383" s="22">
        <f t="shared" si="168"/>
        <v>18063</v>
      </c>
      <c r="F1383" s="22">
        <f t="shared" si="168"/>
        <v>18076</v>
      </c>
      <c r="G1383" s="23"/>
    </row>
    <row r="1384" spans="1:7" s="141" customFormat="1" x14ac:dyDescent="0.25">
      <c r="A1384" s="135"/>
      <c r="B1384" s="138" t="s">
        <v>205</v>
      </c>
      <c r="C1384" s="34">
        <f t="shared" si="168"/>
        <v>22421.599999999999</v>
      </c>
      <c r="D1384" s="22">
        <f t="shared" si="168"/>
        <v>25283</v>
      </c>
      <c r="E1384" s="22">
        <f t="shared" si="168"/>
        <v>25924</v>
      </c>
      <c r="F1384" s="22">
        <f t="shared" si="168"/>
        <v>26598</v>
      </c>
      <c r="G1384" s="23"/>
    </row>
    <row r="1385" spans="1:7" s="141" customFormat="1" x14ac:dyDescent="0.25">
      <c r="A1385" s="135"/>
      <c r="B1385" s="138" t="s">
        <v>206</v>
      </c>
      <c r="C1385" s="22">
        <f t="shared" si="168"/>
        <v>27504</v>
      </c>
      <c r="D1385" s="22">
        <f t="shared" si="168"/>
        <v>15127</v>
      </c>
      <c r="E1385" s="22">
        <f t="shared" si="168"/>
        <v>15166</v>
      </c>
      <c r="F1385" s="22">
        <f t="shared" si="168"/>
        <v>15217</v>
      </c>
      <c r="G1385" s="23"/>
    </row>
    <row r="1386" spans="1:7" s="141" customFormat="1" x14ac:dyDescent="0.25">
      <c r="A1386" s="102"/>
      <c r="B1386" s="14" t="s">
        <v>103</v>
      </c>
      <c r="C1386" s="33">
        <f>SUM(C1387:C1403)</f>
        <v>2012438.8999999997</v>
      </c>
      <c r="D1386" s="20">
        <f t="shared" ref="D1386:F1386" si="169">SUM(D1387:D1403)</f>
        <v>194788</v>
      </c>
      <c r="E1386" s="20">
        <f t="shared" si="169"/>
        <v>194061</v>
      </c>
      <c r="F1386" s="20">
        <f t="shared" si="169"/>
        <v>193327</v>
      </c>
      <c r="G1386" s="23"/>
    </row>
    <row r="1387" spans="1:7" s="141" customFormat="1" x14ac:dyDescent="0.25">
      <c r="A1387" s="140"/>
      <c r="B1387" s="138" t="s">
        <v>43</v>
      </c>
      <c r="C1387" s="34">
        <f>C1592+C1797</f>
        <v>32197.599999999999</v>
      </c>
      <c r="D1387" s="22">
        <f t="shared" ref="D1387:F1387" si="170">D1592+D1797</f>
        <v>4101</v>
      </c>
      <c r="E1387" s="22">
        <f t="shared" si="170"/>
        <v>3877</v>
      </c>
      <c r="F1387" s="22">
        <f t="shared" si="170"/>
        <v>3643</v>
      </c>
      <c r="G1387" s="23"/>
    </row>
    <row r="1388" spans="1:7" s="141" customFormat="1" x14ac:dyDescent="0.25">
      <c r="A1388" s="140"/>
      <c r="B1388" s="138" t="s">
        <v>112</v>
      </c>
      <c r="C1388" s="34">
        <f t="shared" ref="C1388:F1403" si="171">C1593+C1798</f>
        <v>155615.6</v>
      </c>
      <c r="D1388" s="22">
        <f t="shared" si="171"/>
        <v>7545</v>
      </c>
      <c r="E1388" s="22">
        <f t="shared" si="171"/>
        <v>7337</v>
      </c>
      <c r="F1388" s="22">
        <f t="shared" si="171"/>
        <v>7119</v>
      </c>
      <c r="G1388" s="23"/>
    </row>
    <row r="1389" spans="1:7" s="141" customFormat="1" x14ac:dyDescent="0.25">
      <c r="A1389" s="140"/>
      <c r="B1389" s="138" t="s">
        <v>41</v>
      </c>
      <c r="C1389" s="34">
        <f t="shared" si="171"/>
        <v>295863.40000000002</v>
      </c>
      <c r="D1389" s="22">
        <f t="shared" si="171"/>
        <v>0</v>
      </c>
      <c r="E1389" s="22">
        <f t="shared" si="171"/>
        <v>0</v>
      </c>
      <c r="F1389" s="22">
        <f t="shared" si="171"/>
        <v>0</v>
      </c>
      <c r="G1389" s="23"/>
    </row>
    <row r="1390" spans="1:7" s="141" customFormat="1" x14ac:dyDescent="0.25">
      <c r="A1390" s="140"/>
      <c r="B1390" s="138" t="s">
        <v>42</v>
      </c>
      <c r="C1390" s="34">
        <f t="shared" si="171"/>
        <v>302043.59999999998</v>
      </c>
      <c r="D1390" s="22">
        <f t="shared" si="171"/>
        <v>16071</v>
      </c>
      <c r="E1390" s="22">
        <f t="shared" si="171"/>
        <v>15645</v>
      </c>
      <c r="F1390" s="22">
        <f t="shared" si="171"/>
        <v>15200</v>
      </c>
      <c r="G1390" s="23"/>
    </row>
    <row r="1391" spans="1:7" s="141" customFormat="1" x14ac:dyDescent="0.25">
      <c r="A1391" s="140"/>
      <c r="B1391" s="138" t="s">
        <v>39</v>
      </c>
      <c r="C1391" s="22">
        <f t="shared" si="171"/>
        <v>206197</v>
      </c>
      <c r="D1391" s="22">
        <f t="shared" si="171"/>
        <v>22793</v>
      </c>
      <c r="E1391" s="22">
        <f t="shared" si="171"/>
        <v>22919</v>
      </c>
      <c r="F1391" s="22">
        <f t="shared" si="171"/>
        <v>23054</v>
      </c>
      <c r="G1391" s="23"/>
    </row>
    <row r="1392" spans="1:7" s="141" customFormat="1" x14ac:dyDescent="0.25">
      <c r="A1392" s="140"/>
      <c r="B1392" s="138" t="s">
        <v>45</v>
      </c>
      <c r="C1392" s="34">
        <f t="shared" si="171"/>
        <v>67250.899999999994</v>
      </c>
      <c r="D1392" s="22">
        <f t="shared" si="171"/>
        <v>10846</v>
      </c>
      <c r="E1392" s="22">
        <f t="shared" si="171"/>
        <v>10781</v>
      </c>
      <c r="F1392" s="22">
        <f t="shared" si="171"/>
        <v>10714</v>
      </c>
      <c r="G1392" s="23"/>
    </row>
    <row r="1393" spans="1:7" s="141" customFormat="1" x14ac:dyDescent="0.25">
      <c r="A1393" s="140"/>
      <c r="B1393" s="138" t="s">
        <v>47</v>
      </c>
      <c r="C1393" s="34">
        <f t="shared" si="171"/>
        <v>35348.6</v>
      </c>
      <c r="D1393" s="22">
        <f t="shared" si="171"/>
        <v>3523</v>
      </c>
      <c r="E1393" s="22">
        <f t="shared" si="171"/>
        <v>3251</v>
      </c>
      <c r="F1393" s="22">
        <f t="shared" si="171"/>
        <v>2968</v>
      </c>
      <c r="G1393" s="23"/>
    </row>
    <row r="1394" spans="1:7" s="141" customFormat="1" x14ac:dyDescent="0.25">
      <c r="A1394" s="140"/>
      <c r="B1394" s="138" t="s">
        <v>46</v>
      </c>
      <c r="C1394" s="34">
        <f t="shared" si="171"/>
        <v>84176.4</v>
      </c>
      <c r="D1394" s="22">
        <f t="shared" si="171"/>
        <v>12010</v>
      </c>
      <c r="E1394" s="22">
        <f t="shared" si="171"/>
        <v>10924</v>
      </c>
      <c r="F1394" s="22">
        <f t="shared" si="171"/>
        <v>9736</v>
      </c>
      <c r="G1394" s="23"/>
    </row>
    <row r="1395" spans="1:7" s="141" customFormat="1" x14ac:dyDescent="0.25">
      <c r="A1395" s="140"/>
      <c r="B1395" s="138" t="s">
        <v>129</v>
      </c>
      <c r="C1395" s="34">
        <f t="shared" si="171"/>
        <v>194031.7</v>
      </c>
      <c r="D1395" s="22">
        <f t="shared" si="171"/>
        <v>11308</v>
      </c>
      <c r="E1395" s="22">
        <f t="shared" si="171"/>
        <v>11252</v>
      </c>
      <c r="F1395" s="22">
        <f t="shared" si="171"/>
        <v>11194</v>
      </c>
      <c r="G1395" s="23"/>
    </row>
    <row r="1396" spans="1:7" s="141" customFormat="1" x14ac:dyDescent="0.25">
      <c r="A1396" s="140"/>
      <c r="B1396" s="138" t="s">
        <v>207</v>
      </c>
      <c r="C1396" s="34">
        <f t="shared" si="171"/>
        <v>11782.2</v>
      </c>
      <c r="D1396" s="22">
        <f t="shared" si="171"/>
        <v>15407</v>
      </c>
      <c r="E1396" s="22">
        <f t="shared" si="171"/>
        <v>15783</v>
      </c>
      <c r="F1396" s="22">
        <f t="shared" si="171"/>
        <v>16177</v>
      </c>
      <c r="G1396" s="23"/>
    </row>
    <row r="1397" spans="1:7" s="141" customFormat="1" x14ac:dyDescent="0.25">
      <c r="A1397" s="140"/>
      <c r="B1397" s="138" t="s">
        <v>208</v>
      </c>
      <c r="C1397" s="34">
        <f t="shared" si="171"/>
        <v>74050.2</v>
      </c>
      <c r="D1397" s="22">
        <f t="shared" si="171"/>
        <v>30547</v>
      </c>
      <c r="E1397" s="22">
        <f t="shared" si="171"/>
        <v>31494</v>
      </c>
      <c r="F1397" s="22">
        <f t="shared" si="171"/>
        <v>32548</v>
      </c>
      <c r="G1397" s="23"/>
    </row>
    <row r="1398" spans="1:7" s="141" customFormat="1" x14ac:dyDescent="0.25">
      <c r="A1398" s="140"/>
      <c r="B1398" s="138" t="s">
        <v>209</v>
      </c>
      <c r="C1398" s="34">
        <f t="shared" si="171"/>
        <v>202404.1</v>
      </c>
      <c r="D1398" s="22">
        <f t="shared" si="171"/>
        <v>8865</v>
      </c>
      <c r="E1398" s="22">
        <f t="shared" si="171"/>
        <v>8862</v>
      </c>
      <c r="F1398" s="22">
        <f t="shared" si="171"/>
        <v>8859</v>
      </c>
      <c r="G1398" s="23"/>
    </row>
    <row r="1399" spans="1:7" s="141" customFormat="1" x14ac:dyDescent="0.25">
      <c r="A1399" s="140"/>
      <c r="B1399" s="138" t="s">
        <v>210</v>
      </c>
      <c r="C1399" s="22">
        <f t="shared" si="171"/>
        <v>118018</v>
      </c>
      <c r="D1399" s="22">
        <f t="shared" si="171"/>
        <v>6495</v>
      </c>
      <c r="E1399" s="22">
        <f t="shared" si="171"/>
        <v>6339</v>
      </c>
      <c r="F1399" s="22">
        <f t="shared" si="171"/>
        <v>6175</v>
      </c>
      <c r="G1399" s="23"/>
    </row>
    <row r="1400" spans="1:7" s="16" customFormat="1" x14ac:dyDescent="0.25">
      <c r="A1400" s="140"/>
      <c r="B1400" s="138" t="s">
        <v>211</v>
      </c>
      <c r="C1400" s="34">
        <f t="shared" si="171"/>
        <v>72221.3</v>
      </c>
      <c r="D1400" s="22">
        <f t="shared" si="171"/>
        <v>11605</v>
      </c>
      <c r="E1400" s="22">
        <f t="shared" si="171"/>
        <v>11652</v>
      </c>
      <c r="F1400" s="22">
        <f t="shared" si="171"/>
        <v>11701</v>
      </c>
    </row>
    <row r="1401" spans="1:7" s="19" customFormat="1" x14ac:dyDescent="0.25">
      <c r="A1401" s="140"/>
      <c r="B1401" s="138" t="s">
        <v>212</v>
      </c>
      <c r="C1401" s="34">
        <f t="shared" si="171"/>
        <v>61379.199999999997</v>
      </c>
      <c r="D1401" s="22">
        <f t="shared" si="171"/>
        <v>12388</v>
      </c>
      <c r="E1401" s="22">
        <f t="shared" si="171"/>
        <v>12523</v>
      </c>
      <c r="F1401" s="22">
        <f t="shared" si="171"/>
        <v>12664</v>
      </c>
      <c r="G1401" s="23"/>
    </row>
    <row r="1402" spans="1:7" s="19" customFormat="1" x14ac:dyDescent="0.25">
      <c r="A1402" s="140"/>
      <c r="B1402" s="138" t="s">
        <v>213</v>
      </c>
      <c r="C1402" s="34">
        <f t="shared" si="171"/>
        <v>42878.9</v>
      </c>
      <c r="D1402" s="22">
        <f t="shared" si="171"/>
        <v>9813</v>
      </c>
      <c r="E1402" s="22">
        <f t="shared" si="171"/>
        <v>9823</v>
      </c>
      <c r="F1402" s="22">
        <f t="shared" si="171"/>
        <v>9832</v>
      </c>
      <c r="G1402" s="23"/>
    </row>
    <row r="1403" spans="1:7" s="19" customFormat="1" x14ac:dyDescent="0.25">
      <c r="A1403" s="140"/>
      <c r="B1403" s="138" t="s">
        <v>214</v>
      </c>
      <c r="C1403" s="34">
        <f t="shared" si="171"/>
        <v>56980.2</v>
      </c>
      <c r="D1403" s="22">
        <f t="shared" si="171"/>
        <v>11471</v>
      </c>
      <c r="E1403" s="22">
        <f t="shared" si="171"/>
        <v>11599</v>
      </c>
      <c r="F1403" s="22">
        <f t="shared" si="171"/>
        <v>11743</v>
      </c>
      <c r="G1403" s="23"/>
    </row>
    <row r="1404" spans="1:7" s="19" customFormat="1" x14ac:dyDescent="0.25">
      <c r="A1404" s="102"/>
      <c r="B1404" s="14" t="s">
        <v>48</v>
      </c>
      <c r="C1404" s="20">
        <f>SUM(C1405:C1423)</f>
        <v>1721839</v>
      </c>
      <c r="D1404" s="20">
        <f t="shared" ref="D1404:F1404" si="172">SUM(D1405:D1423)</f>
        <v>281313</v>
      </c>
      <c r="E1404" s="20">
        <f t="shared" si="172"/>
        <v>282785</v>
      </c>
      <c r="F1404" s="20">
        <f t="shared" si="172"/>
        <v>284464</v>
      </c>
      <c r="G1404" s="23"/>
    </row>
    <row r="1405" spans="1:7" s="19" customFormat="1" x14ac:dyDescent="0.25">
      <c r="A1405" s="135"/>
      <c r="B1405" s="12" t="s">
        <v>215</v>
      </c>
      <c r="C1405" s="34">
        <f>C1610+C1815</f>
        <v>29984.5</v>
      </c>
      <c r="D1405" s="22">
        <f t="shared" ref="D1405:F1405" si="173">D1610+D1815</f>
        <v>42760</v>
      </c>
      <c r="E1405" s="22">
        <f t="shared" si="173"/>
        <v>44125</v>
      </c>
      <c r="F1405" s="22">
        <f t="shared" si="173"/>
        <v>45563</v>
      </c>
      <c r="G1405" s="23"/>
    </row>
    <row r="1406" spans="1:7" s="19" customFormat="1" x14ac:dyDescent="0.25">
      <c r="A1406" s="135"/>
      <c r="B1406" s="138" t="s">
        <v>216</v>
      </c>
      <c r="C1406" s="22">
        <f t="shared" ref="C1406:F1421" si="174">C1611+C1816</f>
        <v>195220</v>
      </c>
      <c r="D1406" s="22">
        <f t="shared" si="174"/>
        <v>14438</v>
      </c>
      <c r="E1406" s="22">
        <f t="shared" si="174"/>
        <v>14660</v>
      </c>
      <c r="F1406" s="22">
        <f t="shared" si="174"/>
        <v>14894</v>
      </c>
      <c r="G1406" s="23"/>
    </row>
    <row r="1407" spans="1:7" s="19" customFormat="1" x14ac:dyDescent="0.25">
      <c r="A1407" s="135"/>
      <c r="B1407" s="138" t="s">
        <v>217</v>
      </c>
      <c r="C1407" s="34">
        <f t="shared" si="174"/>
        <v>21987.5</v>
      </c>
      <c r="D1407" s="22">
        <f t="shared" si="174"/>
        <v>10137</v>
      </c>
      <c r="E1407" s="22">
        <f t="shared" si="174"/>
        <v>10062</v>
      </c>
      <c r="F1407" s="22">
        <f t="shared" si="174"/>
        <v>9983</v>
      </c>
      <c r="G1407" s="23"/>
    </row>
    <row r="1408" spans="1:7" s="19" customFormat="1" x14ac:dyDescent="0.25">
      <c r="A1408" s="135"/>
      <c r="B1408" s="138" t="s">
        <v>218</v>
      </c>
      <c r="C1408" s="34">
        <f t="shared" si="174"/>
        <v>31517.4</v>
      </c>
      <c r="D1408" s="22">
        <f t="shared" si="174"/>
        <v>28746</v>
      </c>
      <c r="E1408" s="22">
        <f t="shared" si="174"/>
        <v>29661</v>
      </c>
      <c r="F1408" s="22">
        <f t="shared" si="174"/>
        <v>30624</v>
      </c>
      <c r="G1408" s="23"/>
    </row>
    <row r="1409" spans="1:7" s="19" customFormat="1" x14ac:dyDescent="0.25">
      <c r="A1409" s="135"/>
      <c r="B1409" s="138" t="s">
        <v>53</v>
      </c>
      <c r="C1409" s="22">
        <f t="shared" si="174"/>
        <v>34033</v>
      </c>
      <c r="D1409" s="22">
        <f t="shared" si="174"/>
        <v>10219</v>
      </c>
      <c r="E1409" s="22">
        <f t="shared" si="174"/>
        <v>9959</v>
      </c>
      <c r="F1409" s="22">
        <f t="shared" si="174"/>
        <v>9706</v>
      </c>
      <c r="G1409" s="23"/>
    </row>
    <row r="1410" spans="1:7" s="19" customFormat="1" x14ac:dyDescent="0.25">
      <c r="A1410" s="135"/>
      <c r="B1410" s="138" t="s">
        <v>219</v>
      </c>
      <c r="C1410" s="22">
        <f t="shared" si="174"/>
        <v>32287</v>
      </c>
      <c r="D1410" s="22">
        <f t="shared" si="174"/>
        <v>10905</v>
      </c>
      <c r="E1410" s="22">
        <f t="shared" si="174"/>
        <v>10829</v>
      </c>
      <c r="F1410" s="22">
        <f t="shared" si="174"/>
        <v>10749</v>
      </c>
      <c r="G1410" s="23"/>
    </row>
    <row r="1411" spans="1:7" s="19" customFormat="1" x14ac:dyDescent="0.25">
      <c r="A1411" s="135"/>
      <c r="B1411" s="138" t="s">
        <v>220</v>
      </c>
      <c r="C1411" s="22">
        <f t="shared" si="174"/>
        <v>38736</v>
      </c>
      <c r="D1411" s="22">
        <f t="shared" si="174"/>
        <v>6857</v>
      </c>
      <c r="E1411" s="22">
        <f t="shared" si="174"/>
        <v>6606</v>
      </c>
      <c r="F1411" s="22">
        <f t="shared" si="174"/>
        <v>6348</v>
      </c>
      <c r="G1411" s="23"/>
    </row>
    <row r="1412" spans="1:7" s="19" customFormat="1" x14ac:dyDescent="0.25">
      <c r="A1412" s="135"/>
      <c r="B1412" s="138" t="s">
        <v>221</v>
      </c>
      <c r="C1412" s="22">
        <f t="shared" si="174"/>
        <v>24215</v>
      </c>
      <c r="D1412" s="22">
        <f t="shared" si="174"/>
        <v>9133</v>
      </c>
      <c r="E1412" s="22">
        <f t="shared" si="174"/>
        <v>8980</v>
      </c>
      <c r="F1412" s="22">
        <f t="shared" si="174"/>
        <v>8821</v>
      </c>
      <c r="G1412" s="23"/>
    </row>
    <row r="1413" spans="1:7" s="19" customFormat="1" x14ac:dyDescent="0.25">
      <c r="A1413" s="135"/>
      <c r="B1413" s="138" t="s">
        <v>52</v>
      </c>
      <c r="C1413" s="22">
        <f t="shared" si="174"/>
        <v>317329</v>
      </c>
      <c r="D1413" s="22">
        <f t="shared" si="174"/>
        <v>13138</v>
      </c>
      <c r="E1413" s="22">
        <f t="shared" si="174"/>
        <v>12962</v>
      </c>
      <c r="F1413" s="22">
        <f t="shared" si="174"/>
        <v>12781</v>
      </c>
      <c r="G1413" s="23"/>
    </row>
    <row r="1414" spans="1:7" s="19" customFormat="1" x14ac:dyDescent="0.25">
      <c r="A1414" s="135"/>
      <c r="B1414" s="138" t="s">
        <v>222</v>
      </c>
      <c r="C1414" s="22">
        <f t="shared" si="174"/>
        <v>29011</v>
      </c>
      <c r="D1414" s="22">
        <f t="shared" si="174"/>
        <v>14962</v>
      </c>
      <c r="E1414" s="22">
        <f t="shared" si="174"/>
        <v>14984</v>
      </c>
      <c r="F1414" s="22">
        <f t="shared" si="174"/>
        <v>15033</v>
      </c>
      <c r="G1414" s="23"/>
    </row>
    <row r="1415" spans="1:7" s="19" customFormat="1" x14ac:dyDescent="0.25">
      <c r="A1415" s="135"/>
      <c r="B1415" s="138" t="s">
        <v>223</v>
      </c>
      <c r="C1415" s="34">
        <f t="shared" si="174"/>
        <v>67605.100000000006</v>
      </c>
      <c r="D1415" s="22">
        <f t="shared" si="174"/>
        <v>40197</v>
      </c>
      <c r="E1415" s="22">
        <f t="shared" si="174"/>
        <v>40247</v>
      </c>
      <c r="F1415" s="22">
        <f t="shared" si="174"/>
        <v>40312</v>
      </c>
      <c r="G1415" s="23"/>
    </row>
    <row r="1416" spans="1:7" s="19" customFormat="1" x14ac:dyDescent="0.25">
      <c r="A1416" s="135"/>
      <c r="B1416" s="138" t="s">
        <v>224</v>
      </c>
      <c r="C1416" s="22">
        <f t="shared" si="174"/>
        <v>22410</v>
      </c>
      <c r="D1416" s="22">
        <f t="shared" si="174"/>
        <v>6154</v>
      </c>
      <c r="E1416" s="22">
        <f t="shared" si="174"/>
        <v>5992</v>
      </c>
      <c r="F1416" s="22">
        <f t="shared" si="174"/>
        <v>5823</v>
      </c>
      <c r="G1416" s="23"/>
    </row>
    <row r="1417" spans="1:7" s="19" customFormat="1" x14ac:dyDescent="0.25">
      <c r="A1417" s="135"/>
      <c r="B1417" s="138" t="s">
        <v>225</v>
      </c>
      <c r="C1417" s="34">
        <f t="shared" si="174"/>
        <v>17143.400000000001</v>
      </c>
      <c r="D1417" s="22">
        <f t="shared" si="174"/>
        <v>8887</v>
      </c>
      <c r="E1417" s="22">
        <f t="shared" si="174"/>
        <v>8875</v>
      </c>
      <c r="F1417" s="22">
        <f t="shared" si="174"/>
        <v>8866</v>
      </c>
      <c r="G1417" s="23"/>
    </row>
    <row r="1418" spans="1:7" s="19" customFormat="1" x14ac:dyDescent="0.25">
      <c r="A1418" s="135"/>
      <c r="B1418" s="138" t="s">
        <v>82</v>
      </c>
      <c r="C1418" s="22">
        <f t="shared" si="174"/>
        <v>40565</v>
      </c>
      <c r="D1418" s="22">
        <f t="shared" si="174"/>
        <v>9553</v>
      </c>
      <c r="E1418" s="22">
        <f t="shared" si="174"/>
        <v>9507</v>
      </c>
      <c r="F1418" s="22">
        <f t="shared" si="174"/>
        <v>9458</v>
      </c>
      <c r="G1418" s="23"/>
    </row>
    <row r="1419" spans="1:7" s="19" customFormat="1" x14ac:dyDescent="0.25">
      <c r="A1419" s="135"/>
      <c r="B1419" s="138" t="s">
        <v>50</v>
      </c>
      <c r="C1419" s="22">
        <f t="shared" si="174"/>
        <v>31139</v>
      </c>
      <c r="D1419" s="22">
        <f t="shared" si="174"/>
        <v>16313</v>
      </c>
      <c r="E1419" s="22">
        <f t="shared" si="174"/>
        <v>16292</v>
      </c>
      <c r="F1419" s="22">
        <f t="shared" si="174"/>
        <v>16295</v>
      </c>
      <c r="G1419" s="23"/>
    </row>
    <row r="1420" spans="1:7" s="16" customFormat="1" x14ac:dyDescent="0.25">
      <c r="A1420" s="135"/>
      <c r="B1420" s="138" t="s">
        <v>51</v>
      </c>
      <c r="C1420" s="34">
        <f t="shared" si="174"/>
        <v>30096.799999999999</v>
      </c>
      <c r="D1420" s="22">
        <f t="shared" si="174"/>
        <v>20247</v>
      </c>
      <c r="E1420" s="22">
        <f t="shared" si="174"/>
        <v>20375</v>
      </c>
      <c r="F1420" s="22">
        <f t="shared" si="174"/>
        <v>20530</v>
      </c>
    </row>
    <row r="1421" spans="1:7" s="19" customFormat="1" x14ac:dyDescent="0.25">
      <c r="A1421" s="135"/>
      <c r="B1421" s="138" t="s">
        <v>226</v>
      </c>
      <c r="C1421" s="22">
        <f t="shared" si="174"/>
        <v>13431</v>
      </c>
      <c r="D1421" s="22">
        <f t="shared" si="174"/>
        <v>9832</v>
      </c>
      <c r="E1421" s="22">
        <f t="shared" si="174"/>
        <v>9864</v>
      </c>
      <c r="F1421" s="22">
        <f t="shared" si="174"/>
        <v>9899</v>
      </c>
      <c r="G1421" s="23"/>
    </row>
    <row r="1422" spans="1:7" s="19" customFormat="1" x14ac:dyDescent="0.25">
      <c r="A1422" s="135"/>
      <c r="B1422" s="138" t="s">
        <v>227</v>
      </c>
      <c r="C1422" s="34">
        <f t="shared" ref="C1422:F1423" si="175">C1627+C1832</f>
        <v>719727.7</v>
      </c>
      <c r="D1422" s="22">
        <f t="shared" si="175"/>
        <v>0</v>
      </c>
      <c r="E1422" s="22">
        <f t="shared" si="175"/>
        <v>0</v>
      </c>
      <c r="F1422" s="22">
        <f t="shared" si="175"/>
        <v>0</v>
      </c>
      <c r="G1422" s="23"/>
    </row>
    <row r="1423" spans="1:7" s="19" customFormat="1" x14ac:dyDescent="0.25">
      <c r="A1423" s="135"/>
      <c r="B1423" s="138" t="s">
        <v>228</v>
      </c>
      <c r="C1423" s="34">
        <f t="shared" si="175"/>
        <v>25400.6</v>
      </c>
      <c r="D1423" s="22">
        <f t="shared" si="175"/>
        <v>8835</v>
      </c>
      <c r="E1423" s="22">
        <f t="shared" si="175"/>
        <v>8805</v>
      </c>
      <c r="F1423" s="22">
        <f t="shared" si="175"/>
        <v>8779</v>
      </c>
      <c r="G1423" s="23"/>
    </row>
    <row r="1424" spans="1:7" s="19" customFormat="1" x14ac:dyDescent="0.25">
      <c r="A1424" s="102"/>
      <c r="B1424" s="14" t="s">
        <v>54</v>
      </c>
      <c r="C1424" s="33">
        <f>SUM(C1425:C1440)</f>
        <v>530376.89999999991</v>
      </c>
      <c r="D1424" s="20">
        <f t="shared" ref="D1424:F1424" si="176">SUM(D1425:D1440)</f>
        <v>153583</v>
      </c>
      <c r="E1424" s="20">
        <f t="shared" si="176"/>
        <v>153204</v>
      </c>
      <c r="F1424" s="20">
        <f t="shared" si="176"/>
        <v>152913</v>
      </c>
      <c r="G1424" s="23"/>
    </row>
    <row r="1425" spans="1:7" s="19" customFormat="1" x14ac:dyDescent="0.25">
      <c r="A1425" s="135"/>
      <c r="B1425" s="138" t="s">
        <v>55</v>
      </c>
      <c r="C1425" s="34">
        <f>C1630+C1835</f>
        <v>277277.8</v>
      </c>
      <c r="D1425" s="22">
        <f t="shared" ref="D1425:F1425" si="177">D1630+D1835</f>
        <v>2084</v>
      </c>
      <c r="E1425" s="22">
        <f t="shared" si="177"/>
        <v>1446</v>
      </c>
      <c r="F1425" s="22">
        <f t="shared" si="177"/>
        <v>786</v>
      </c>
      <c r="G1425" s="23"/>
    </row>
    <row r="1426" spans="1:7" s="19" customFormat="1" x14ac:dyDescent="0.25">
      <c r="A1426" s="135"/>
      <c r="B1426" s="138" t="s">
        <v>229</v>
      </c>
      <c r="C1426" s="22">
        <f t="shared" ref="C1426:F1440" si="178">C1631+C1836</f>
        <v>23977</v>
      </c>
      <c r="D1426" s="22">
        <f t="shared" si="178"/>
        <v>13415</v>
      </c>
      <c r="E1426" s="22">
        <f t="shared" si="178"/>
        <v>13474</v>
      </c>
      <c r="F1426" s="22">
        <f t="shared" si="178"/>
        <v>13536</v>
      </c>
      <c r="G1426" s="23"/>
    </row>
    <row r="1427" spans="1:7" s="19" customFormat="1" x14ac:dyDescent="0.25">
      <c r="A1427" s="135"/>
      <c r="B1427" s="138" t="s">
        <v>230</v>
      </c>
      <c r="C1427" s="22">
        <f t="shared" si="178"/>
        <v>15484</v>
      </c>
      <c r="D1427" s="22">
        <f t="shared" si="178"/>
        <v>9153</v>
      </c>
      <c r="E1427" s="22">
        <f t="shared" si="178"/>
        <v>9191</v>
      </c>
      <c r="F1427" s="22">
        <f t="shared" si="178"/>
        <v>9231</v>
      </c>
      <c r="G1427" s="23"/>
    </row>
    <row r="1428" spans="1:7" s="19" customFormat="1" x14ac:dyDescent="0.25">
      <c r="A1428" s="135"/>
      <c r="B1428" s="138" t="s">
        <v>231</v>
      </c>
      <c r="C1428" s="22">
        <f t="shared" si="178"/>
        <v>10628</v>
      </c>
      <c r="D1428" s="22">
        <f t="shared" si="178"/>
        <v>8314</v>
      </c>
      <c r="E1428" s="22">
        <f t="shared" si="178"/>
        <v>8327</v>
      </c>
      <c r="F1428" s="22">
        <f t="shared" si="178"/>
        <v>8342</v>
      </c>
      <c r="G1428" s="23"/>
    </row>
    <row r="1429" spans="1:7" s="19" customFormat="1" x14ac:dyDescent="0.25">
      <c r="A1429" s="135"/>
      <c r="B1429" s="138" t="s">
        <v>232</v>
      </c>
      <c r="C1429" s="22">
        <f t="shared" si="178"/>
        <v>11884</v>
      </c>
      <c r="D1429" s="22">
        <f t="shared" si="178"/>
        <v>8250</v>
      </c>
      <c r="E1429" s="22">
        <f t="shared" si="178"/>
        <v>8220</v>
      </c>
      <c r="F1429" s="22">
        <f t="shared" si="178"/>
        <v>8198</v>
      </c>
      <c r="G1429" s="23"/>
    </row>
    <row r="1430" spans="1:7" s="19" customFormat="1" x14ac:dyDescent="0.25">
      <c r="A1430" s="135"/>
      <c r="B1430" s="138" t="s">
        <v>233</v>
      </c>
      <c r="C1430" s="22">
        <f t="shared" si="178"/>
        <v>15599</v>
      </c>
      <c r="D1430" s="22">
        <f t="shared" si="178"/>
        <v>10783</v>
      </c>
      <c r="E1430" s="22">
        <f t="shared" si="178"/>
        <v>10780</v>
      </c>
      <c r="F1430" s="22">
        <f t="shared" si="178"/>
        <v>10779</v>
      </c>
      <c r="G1430" s="23"/>
    </row>
    <row r="1431" spans="1:7" s="19" customFormat="1" x14ac:dyDescent="0.25">
      <c r="A1431" s="135"/>
      <c r="B1431" s="138" t="s">
        <v>234</v>
      </c>
      <c r="C1431" s="22">
        <f t="shared" si="178"/>
        <v>36002</v>
      </c>
      <c r="D1431" s="22">
        <f t="shared" si="178"/>
        <v>11539</v>
      </c>
      <c r="E1431" s="22">
        <f t="shared" si="178"/>
        <v>11576</v>
      </c>
      <c r="F1431" s="22">
        <f t="shared" si="178"/>
        <v>11633</v>
      </c>
      <c r="G1431" s="23"/>
    </row>
    <row r="1432" spans="1:7" s="19" customFormat="1" x14ac:dyDescent="0.25">
      <c r="A1432" s="135"/>
      <c r="B1432" s="138" t="s">
        <v>235</v>
      </c>
      <c r="C1432" s="22">
        <f t="shared" si="178"/>
        <v>13024</v>
      </c>
      <c r="D1432" s="22">
        <f t="shared" si="178"/>
        <v>10488</v>
      </c>
      <c r="E1432" s="22">
        <f t="shared" si="178"/>
        <v>10532</v>
      </c>
      <c r="F1432" s="22">
        <f t="shared" si="178"/>
        <v>10580</v>
      </c>
      <c r="G1432" s="23"/>
    </row>
    <row r="1433" spans="1:7" s="19" customFormat="1" x14ac:dyDescent="0.25">
      <c r="A1433" s="135"/>
      <c r="B1433" s="138" t="s">
        <v>236</v>
      </c>
      <c r="C1433" s="22">
        <f t="shared" si="178"/>
        <v>10728</v>
      </c>
      <c r="D1433" s="22">
        <f t="shared" si="178"/>
        <v>7383</v>
      </c>
      <c r="E1433" s="22">
        <f t="shared" si="178"/>
        <v>7366</v>
      </c>
      <c r="F1433" s="22">
        <f t="shared" si="178"/>
        <v>7349</v>
      </c>
      <c r="G1433" s="23"/>
    </row>
    <row r="1434" spans="1:7" s="19" customFormat="1" x14ac:dyDescent="0.25">
      <c r="A1434" s="135"/>
      <c r="B1434" s="138" t="s">
        <v>204</v>
      </c>
      <c r="C1434" s="22">
        <f t="shared" si="178"/>
        <v>15108</v>
      </c>
      <c r="D1434" s="22">
        <f t="shared" si="178"/>
        <v>11375</v>
      </c>
      <c r="E1434" s="22">
        <f t="shared" si="178"/>
        <v>11427</v>
      </c>
      <c r="F1434" s="22">
        <f t="shared" si="178"/>
        <v>11494</v>
      </c>
      <c r="G1434" s="23"/>
    </row>
    <row r="1435" spans="1:7" s="19" customFormat="1" x14ac:dyDescent="0.25">
      <c r="A1435" s="135"/>
      <c r="B1435" s="138" t="s">
        <v>237</v>
      </c>
      <c r="C1435" s="22">
        <f t="shared" si="178"/>
        <v>16746</v>
      </c>
      <c r="D1435" s="22">
        <f t="shared" si="178"/>
        <v>13590</v>
      </c>
      <c r="E1435" s="22">
        <f t="shared" si="178"/>
        <v>13639</v>
      </c>
      <c r="F1435" s="22">
        <f t="shared" si="178"/>
        <v>13701</v>
      </c>
      <c r="G1435" s="23"/>
    </row>
    <row r="1436" spans="1:7" s="19" customFormat="1" x14ac:dyDescent="0.25">
      <c r="A1436" s="135"/>
      <c r="B1436" s="138" t="s">
        <v>238</v>
      </c>
      <c r="C1436" s="22">
        <f t="shared" si="178"/>
        <v>13844</v>
      </c>
      <c r="D1436" s="22">
        <f t="shared" si="178"/>
        <v>8598</v>
      </c>
      <c r="E1436" s="22">
        <f t="shared" si="178"/>
        <v>8631</v>
      </c>
      <c r="F1436" s="22">
        <f t="shared" si="178"/>
        <v>8672</v>
      </c>
      <c r="G1436" s="23"/>
    </row>
    <row r="1437" spans="1:7" s="16" customFormat="1" x14ac:dyDescent="0.25">
      <c r="A1437" s="135"/>
      <c r="B1437" s="138" t="s">
        <v>239</v>
      </c>
      <c r="C1437" s="34">
        <f t="shared" si="178"/>
        <v>20724.099999999999</v>
      </c>
      <c r="D1437" s="22">
        <f t="shared" si="178"/>
        <v>9198</v>
      </c>
      <c r="E1437" s="22">
        <f t="shared" si="178"/>
        <v>9205</v>
      </c>
      <c r="F1437" s="22">
        <f t="shared" si="178"/>
        <v>9222</v>
      </c>
    </row>
    <row r="1438" spans="1:7" s="141" customFormat="1" x14ac:dyDescent="0.25">
      <c r="A1438" s="135"/>
      <c r="B1438" s="138" t="s">
        <v>240</v>
      </c>
      <c r="C1438" s="22">
        <f t="shared" si="178"/>
        <v>20758</v>
      </c>
      <c r="D1438" s="22">
        <f t="shared" si="178"/>
        <v>9348</v>
      </c>
      <c r="E1438" s="22">
        <f t="shared" si="178"/>
        <v>9345</v>
      </c>
      <c r="F1438" s="22">
        <f t="shared" si="178"/>
        <v>9349</v>
      </c>
      <c r="G1438" s="23"/>
    </row>
    <row r="1439" spans="1:7" s="141" customFormat="1" x14ac:dyDescent="0.25">
      <c r="A1439" s="135"/>
      <c r="B1439" s="138" t="s">
        <v>241</v>
      </c>
      <c r="C1439" s="22">
        <f t="shared" si="178"/>
        <v>18482</v>
      </c>
      <c r="D1439" s="22">
        <f t="shared" si="178"/>
        <v>12352</v>
      </c>
      <c r="E1439" s="22">
        <f t="shared" si="178"/>
        <v>12363</v>
      </c>
      <c r="F1439" s="22">
        <f t="shared" si="178"/>
        <v>12404</v>
      </c>
      <c r="G1439" s="23"/>
    </row>
    <row r="1440" spans="1:7" s="141" customFormat="1" x14ac:dyDescent="0.25">
      <c r="A1440" s="135"/>
      <c r="B1440" s="138" t="s">
        <v>242</v>
      </c>
      <c r="C1440" s="22">
        <f t="shared" si="178"/>
        <v>10111</v>
      </c>
      <c r="D1440" s="22">
        <f t="shared" si="178"/>
        <v>7713</v>
      </c>
      <c r="E1440" s="22">
        <f t="shared" si="178"/>
        <v>7682</v>
      </c>
      <c r="F1440" s="22">
        <f t="shared" si="178"/>
        <v>7637</v>
      </c>
      <c r="G1440" s="23"/>
    </row>
    <row r="1441" spans="1:7" s="141" customFormat="1" x14ac:dyDescent="0.25">
      <c r="A1441" s="102"/>
      <c r="B1441" s="14" t="s">
        <v>105</v>
      </c>
      <c r="C1441" s="33">
        <f>SUM(C1442:C1452)</f>
        <v>807235.29999999993</v>
      </c>
      <c r="D1441" s="20">
        <f t="shared" ref="D1441:F1441" si="179">SUM(D1442:D1452)</f>
        <v>207503</v>
      </c>
      <c r="E1441" s="20">
        <f t="shared" si="179"/>
        <v>209990</v>
      </c>
      <c r="F1441" s="20">
        <f t="shared" si="179"/>
        <v>212623</v>
      </c>
      <c r="G1441" s="23"/>
    </row>
    <row r="1442" spans="1:7" s="141" customFormat="1" x14ac:dyDescent="0.25">
      <c r="A1442" s="140"/>
      <c r="B1442" s="138" t="s">
        <v>243</v>
      </c>
      <c r="C1442" s="22">
        <f>C1647+C1852</f>
        <v>16575</v>
      </c>
      <c r="D1442" s="22">
        <f t="shared" ref="D1442:F1442" si="180">D1647+D1852</f>
        <v>28935</v>
      </c>
      <c r="E1442" s="22">
        <f t="shared" si="180"/>
        <v>29897</v>
      </c>
      <c r="F1442" s="22">
        <f t="shared" si="180"/>
        <v>30909</v>
      </c>
      <c r="G1442" s="23"/>
    </row>
    <row r="1443" spans="1:7" s="141" customFormat="1" x14ac:dyDescent="0.25">
      <c r="A1443" s="140"/>
      <c r="B1443" s="138" t="s">
        <v>244</v>
      </c>
      <c r="C1443" s="34">
        <f t="shared" ref="C1443:F1452" si="181">C1648+C1853</f>
        <v>39024.5</v>
      </c>
      <c r="D1443" s="22">
        <f t="shared" si="181"/>
        <v>15647</v>
      </c>
      <c r="E1443" s="22">
        <f t="shared" si="181"/>
        <v>15795</v>
      </c>
      <c r="F1443" s="22">
        <f t="shared" si="181"/>
        <v>15950</v>
      </c>
      <c r="G1443" s="23"/>
    </row>
    <row r="1444" spans="1:7" s="141" customFormat="1" x14ac:dyDescent="0.25">
      <c r="A1444" s="140"/>
      <c r="B1444" s="138" t="s">
        <v>245</v>
      </c>
      <c r="C1444" s="34">
        <f t="shared" si="181"/>
        <v>57384.800000000003</v>
      </c>
      <c r="D1444" s="22">
        <f t="shared" si="181"/>
        <v>26205</v>
      </c>
      <c r="E1444" s="22">
        <f t="shared" si="181"/>
        <v>26510</v>
      </c>
      <c r="F1444" s="22">
        <f t="shared" si="181"/>
        <v>26836</v>
      </c>
      <c r="G1444" s="23"/>
    </row>
    <row r="1445" spans="1:7" s="141" customFormat="1" x14ac:dyDescent="0.25">
      <c r="A1445" s="140"/>
      <c r="B1445" s="138" t="s">
        <v>246</v>
      </c>
      <c r="C1445" s="22">
        <f t="shared" si="181"/>
        <v>32502</v>
      </c>
      <c r="D1445" s="22">
        <f t="shared" si="181"/>
        <v>15990</v>
      </c>
      <c r="E1445" s="22">
        <f t="shared" si="181"/>
        <v>16224</v>
      </c>
      <c r="F1445" s="22">
        <f t="shared" si="181"/>
        <v>16470</v>
      </c>
      <c r="G1445" s="23"/>
    </row>
    <row r="1446" spans="1:7" s="141" customFormat="1" x14ac:dyDescent="0.25">
      <c r="A1446" s="140"/>
      <c r="B1446" s="138" t="s">
        <v>247</v>
      </c>
      <c r="C1446" s="34">
        <f t="shared" si="181"/>
        <v>22418.2</v>
      </c>
      <c r="D1446" s="22">
        <f t="shared" si="181"/>
        <v>13969</v>
      </c>
      <c r="E1446" s="22">
        <f t="shared" si="181"/>
        <v>14139</v>
      </c>
      <c r="F1446" s="22">
        <f t="shared" si="181"/>
        <v>14318</v>
      </c>
      <c r="G1446" s="23"/>
    </row>
    <row r="1447" spans="1:7" s="141" customFormat="1" x14ac:dyDescent="0.25">
      <c r="A1447" s="140"/>
      <c r="B1447" s="138" t="s">
        <v>248</v>
      </c>
      <c r="C1447" s="34">
        <f t="shared" si="181"/>
        <v>33332.6</v>
      </c>
      <c r="D1447" s="22">
        <f t="shared" si="181"/>
        <v>13953</v>
      </c>
      <c r="E1447" s="22">
        <f t="shared" si="181"/>
        <v>14151</v>
      </c>
      <c r="F1447" s="22">
        <f t="shared" si="181"/>
        <v>14361</v>
      </c>
      <c r="G1447" s="23"/>
    </row>
    <row r="1448" spans="1:7" s="141" customFormat="1" x14ac:dyDescent="0.25">
      <c r="A1448" s="140"/>
      <c r="B1448" s="138" t="s">
        <v>249</v>
      </c>
      <c r="C1448" s="34">
        <f t="shared" si="181"/>
        <v>30309.200000000001</v>
      </c>
      <c r="D1448" s="22">
        <f t="shared" si="181"/>
        <v>20875</v>
      </c>
      <c r="E1448" s="22">
        <f t="shared" si="181"/>
        <v>21242</v>
      </c>
      <c r="F1448" s="22">
        <f t="shared" si="181"/>
        <v>21628</v>
      </c>
      <c r="G1448" s="23"/>
    </row>
    <row r="1449" spans="1:7" s="16" customFormat="1" x14ac:dyDescent="0.25">
      <c r="A1449" s="140"/>
      <c r="B1449" s="138" t="s">
        <v>56</v>
      </c>
      <c r="C1449" s="34">
        <f t="shared" si="181"/>
        <v>456755.1</v>
      </c>
      <c r="D1449" s="22">
        <f t="shared" si="181"/>
        <v>3581</v>
      </c>
      <c r="E1449" s="22">
        <f t="shared" si="181"/>
        <v>2600</v>
      </c>
      <c r="F1449" s="22">
        <f t="shared" si="181"/>
        <v>1576</v>
      </c>
    </row>
    <row r="1450" spans="1:7" s="19" customFormat="1" x14ac:dyDescent="0.25">
      <c r="A1450" s="140"/>
      <c r="B1450" s="138" t="s">
        <v>250</v>
      </c>
      <c r="C1450" s="22">
        <f t="shared" si="181"/>
        <v>31000</v>
      </c>
      <c r="D1450" s="22">
        <f t="shared" si="181"/>
        <v>23908</v>
      </c>
      <c r="E1450" s="22">
        <f t="shared" si="181"/>
        <v>24367</v>
      </c>
      <c r="F1450" s="22">
        <f t="shared" si="181"/>
        <v>24851</v>
      </c>
      <c r="G1450" s="23"/>
    </row>
    <row r="1451" spans="1:7" s="19" customFormat="1" x14ac:dyDescent="0.25">
      <c r="A1451" s="140"/>
      <c r="B1451" s="138" t="s">
        <v>251</v>
      </c>
      <c r="C1451" s="34">
        <f t="shared" si="181"/>
        <v>37713.699999999997</v>
      </c>
      <c r="D1451" s="22">
        <f t="shared" si="181"/>
        <v>24114</v>
      </c>
      <c r="E1451" s="22">
        <f t="shared" si="181"/>
        <v>24498</v>
      </c>
      <c r="F1451" s="22">
        <f t="shared" si="181"/>
        <v>24905</v>
      </c>
      <c r="G1451" s="23"/>
    </row>
    <row r="1452" spans="1:7" s="19" customFormat="1" x14ac:dyDescent="0.25">
      <c r="A1452" s="140"/>
      <c r="B1452" s="138" t="s">
        <v>252</v>
      </c>
      <c r="C1452" s="34">
        <f t="shared" si="181"/>
        <v>50220.2</v>
      </c>
      <c r="D1452" s="22">
        <f t="shared" si="181"/>
        <v>20326</v>
      </c>
      <c r="E1452" s="22">
        <f t="shared" si="181"/>
        <v>20567</v>
      </c>
      <c r="F1452" s="22">
        <f t="shared" si="181"/>
        <v>20819</v>
      </c>
      <c r="G1452" s="23"/>
    </row>
    <row r="1453" spans="1:7" s="19" customFormat="1" x14ac:dyDescent="0.25">
      <c r="A1453" s="102"/>
      <c r="B1453" s="14" t="s">
        <v>57</v>
      </c>
      <c r="C1453" s="33">
        <f>SUM(C1454:C1464)</f>
        <v>894466.4</v>
      </c>
      <c r="D1453" s="20">
        <f t="shared" ref="D1453:F1453" si="182">SUM(D1454:D1464)</f>
        <v>124569</v>
      </c>
      <c r="E1453" s="20">
        <f t="shared" si="182"/>
        <v>124055</v>
      </c>
      <c r="F1453" s="20">
        <f t="shared" si="182"/>
        <v>123528</v>
      </c>
      <c r="G1453" s="23"/>
    </row>
    <row r="1454" spans="1:7" s="19" customFormat="1" x14ac:dyDescent="0.25">
      <c r="A1454" s="135"/>
      <c r="B1454" s="12" t="s">
        <v>253</v>
      </c>
      <c r="C1454" s="34">
        <f>C1659+C1864</f>
        <v>295891.40000000002</v>
      </c>
      <c r="D1454" s="22">
        <f t="shared" ref="D1454:F1454" si="183">D1659+D1864</f>
        <v>0</v>
      </c>
      <c r="E1454" s="22">
        <f t="shared" si="183"/>
        <v>0</v>
      </c>
      <c r="F1454" s="22">
        <f t="shared" si="183"/>
        <v>0</v>
      </c>
      <c r="G1454" s="23"/>
    </row>
    <row r="1455" spans="1:7" s="19" customFormat="1" x14ac:dyDescent="0.25">
      <c r="A1455" s="135"/>
      <c r="B1455" s="12" t="s">
        <v>254</v>
      </c>
      <c r="C1455" s="22">
        <f t="shared" ref="C1455:F1464" si="184">C1660+C1865</f>
        <v>26989</v>
      </c>
      <c r="D1455" s="22">
        <f t="shared" si="184"/>
        <v>19063</v>
      </c>
      <c r="E1455" s="22">
        <f t="shared" si="184"/>
        <v>18288</v>
      </c>
      <c r="F1455" s="22">
        <f t="shared" si="184"/>
        <v>17481</v>
      </c>
      <c r="G1455" s="23"/>
    </row>
    <row r="1456" spans="1:7" s="19" customFormat="1" x14ac:dyDescent="0.25">
      <c r="A1456" s="135"/>
      <c r="B1456" s="12" t="s">
        <v>255</v>
      </c>
      <c r="C1456" s="22">
        <f t="shared" si="184"/>
        <v>121552</v>
      </c>
      <c r="D1456" s="22">
        <f t="shared" si="184"/>
        <v>13998</v>
      </c>
      <c r="E1456" s="22">
        <f t="shared" si="184"/>
        <v>14136</v>
      </c>
      <c r="F1456" s="22">
        <f t="shared" si="184"/>
        <v>14282</v>
      </c>
      <c r="G1456" s="23"/>
    </row>
    <row r="1457" spans="1:10" s="19" customFormat="1" x14ac:dyDescent="0.25">
      <c r="A1457" s="135"/>
      <c r="B1457" s="12" t="s">
        <v>256</v>
      </c>
      <c r="C1457" s="22">
        <f t="shared" si="184"/>
        <v>135897</v>
      </c>
      <c r="D1457" s="22">
        <f t="shared" si="184"/>
        <v>13927</v>
      </c>
      <c r="E1457" s="22">
        <f t="shared" si="184"/>
        <v>14135</v>
      </c>
      <c r="F1457" s="22">
        <f t="shared" si="184"/>
        <v>14355</v>
      </c>
      <c r="G1457" s="23"/>
    </row>
    <row r="1458" spans="1:10" s="19" customFormat="1" x14ac:dyDescent="0.25">
      <c r="A1458" s="135"/>
      <c r="B1458" s="12" t="s">
        <v>257</v>
      </c>
      <c r="C1458" s="22">
        <f t="shared" si="184"/>
        <v>27483</v>
      </c>
      <c r="D1458" s="22">
        <f t="shared" si="184"/>
        <v>14520</v>
      </c>
      <c r="E1458" s="22">
        <f t="shared" si="184"/>
        <v>14621</v>
      </c>
      <c r="F1458" s="22">
        <f t="shared" si="184"/>
        <v>14727</v>
      </c>
      <c r="G1458" s="23"/>
    </row>
    <row r="1459" spans="1:10" s="19" customFormat="1" x14ac:dyDescent="0.25">
      <c r="A1459" s="135"/>
      <c r="B1459" s="12" t="s">
        <v>258</v>
      </c>
      <c r="C1459" s="22">
        <f t="shared" si="184"/>
        <v>25024</v>
      </c>
      <c r="D1459" s="22">
        <f t="shared" si="184"/>
        <v>8712</v>
      </c>
      <c r="E1459" s="22">
        <f t="shared" si="184"/>
        <v>8620</v>
      </c>
      <c r="F1459" s="22">
        <f t="shared" si="184"/>
        <v>8525</v>
      </c>
      <c r="G1459" s="23"/>
    </row>
    <row r="1460" spans="1:10" s="19" customFormat="1" x14ac:dyDescent="0.25">
      <c r="A1460" s="135"/>
      <c r="B1460" s="12" t="s">
        <v>259</v>
      </c>
      <c r="C1460" s="22">
        <f t="shared" si="184"/>
        <v>128124</v>
      </c>
      <c r="D1460" s="22">
        <f t="shared" si="184"/>
        <v>11617</v>
      </c>
      <c r="E1460" s="22">
        <f t="shared" si="184"/>
        <v>11590</v>
      </c>
      <c r="F1460" s="22">
        <f t="shared" si="184"/>
        <v>11562</v>
      </c>
      <c r="G1460" s="23"/>
    </row>
    <row r="1461" spans="1:10" s="37" customFormat="1" x14ac:dyDescent="0.25">
      <c r="A1461" s="135"/>
      <c r="B1461" s="12" t="s">
        <v>260</v>
      </c>
      <c r="C1461" s="22">
        <f t="shared" si="184"/>
        <v>57374</v>
      </c>
      <c r="D1461" s="22">
        <f t="shared" si="184"/>
        <v>10723</v>
      </c>
      <c r="E1461" s="22">
        <f t="shared" si="184"/>
        <v>10734</v>
      </c>
      <c r="F1461" s="22">
        <f t="shared" si="184"/>
        <v>10747</v>
      </c>
      <c r="G1461" s="85"/>
    </row>
    <row r="1462" spans="1:10" s="19" customFormat="1" x14ac:dyDescent="0.25">
      <c r="A1462" s="135"/>
      <c r="B1462" s="12" t="s">
        <v>261</v>
      </c>
      <c r="C1462" s="22">
        <f t="shared" si="184"/>
        <v>27397</v>
      </c>
      <c r="D1462" s="22">
        <f t="shared" si="184"/>
        <v>9895</v>
      </c>
      <c r="E1462" s="22">
        <f t="shared" si="184"/>
        <v>9834</v>
      </c>
      <c r="F1462" s="22">
        <f t="shared" si="184"/>
        <v>9770</v>
      </c>
    </row>
    <row r="1463" spans="1:10" s="16" customFormat="1" x14ac:dyDescent="0.25">
      <c r="A1463" s="135"/>
      <c r="B1463" s="12" t="s">
        <v>262</v>
      </c>
      <c r="C1463" s="22">
        <f t="shared" si="184"/>
        <v>25510</v>
      </c>
      <c r="D1463" s="22">
        <f t="shared" si="184"/>
        <v>9019</v>
      </c>
      <c r="E1463" s="22">
        <f t="shared" si="184"/>
        <v>9032</v>
      </c>
      <c r="F1463" s="22">
        <f t="shared" si="184"/>
        <v>9045</v>
      </c>
      <c r="G1463" s="43"/>
      <c r="H1463" s="43"/>
      <c r="I1463" s="43"/>
      <c r="J1463" s="43"/>
    </row>
    <row r="1464" spans="1:10" s="19" customFormat="1" x14ac:dyDescent="0.25">
      <c r="A1464" s="135"/>
      <c r="B1464" s="12" t="s">
        <v>263</v>
      </c>
      <c r="C1464" s="22">
        <f t="shared" si="184"/>
        <v>23225</v>
      </c>
      <c r="D1464" s="22">
        <f t="shared" si="184"/>
        <v>13095</v>
      </c>
      <c r="E1464" s="22">
        <f t="shared" si="184"/>
        <v>13065</v>
      </c>
      <c r="F1464" s="22">
        <f t="shared" si="184"/>
        <v>13034</v>
      </c>
      <c r="G1464" s="23"/>
    </row>
    <row r="1465" spans="1:10" s="19" customFormat="1" x14ac:dyDescent="0.25">
      <c r="A1465" s="95">
        <v>88</v>
      </c>
      <c r="B1465" s="35" t="s">
        <v>108</v>
      </c>
      <c r="C1465" s="20">
        <f>C1467+C1482+C1495+C1508+C1525+C1539+C1558+C1578+C1591+C1609+C1629+C1646+C1658</f>
        <v>3213318</v>
      </c>
      <c r="D1465" s="20">
        <f t="shared" ref="D1465:F1465" si="185">D1467+D1482+D1495+D1508+D1525+D1539+D1558+D1578+D1591+D1609+D1629+D1646+D1658</f>
        <v>3065388</v>
      </c>
      <c r="E1465" s="20">
        <f t="shared" si="185"/>
        <v>3086207</v>
      </c>
      <c r="F1465" s="20">
        <f t="shared" si="185"/>
        <v>3110989</v>
      </c>
      <c r="G1465" s="23"/>
    </row>
    <row r="1466" spans="1:10" s="19" customFormat="1" x14ac:dyDescent="0.25">
      <c r="A1466" s="17"/>
      <c r="B1466" s="12" t="s">
        <v>28</v>
      </c>
      <c r="C1466" s="151">
        <f>[1]Айыртау!C159+[1]Акжар!C170+[1]Аккайын!C170+[1]Есиль!C163+[1]Жамбыл!C159+[1]Жумаб!C164+[1]Кызыл!C185+[1]Мамл!C159+[1]Мусреп!C182+[1]Тайынша!C172+[1]Тимир!C179+[1]Уалих!C168+'[1]Шал ак'!C161</f>
        <v>3213318</v>
      </c>
      <c r="D1466" s="151">
        <f>[1]Айыртау!D159+[1]Акжар!D170+[1]Аккайын!D170+[1]Есиль!D163+[1]Жамбыл!D159+[1]Жумаб!D164+[1]Кызыл!D185+[1]Мамл!D159+[1]Мусреп!D182+[1]Тайынша!D172+[1]Тимир!D179+[1]Уалих!D168+'[1]Шал ак'!D161</f>
        <v>3065388</v>
      </c>
      <c r="E1466" s="151">
        <f>[1]Айыртау!E159+[1]Акжар!E170+[1]Аккайын!E170+[1]Есиль!E163+[1]Жамбыл!E159+[1]Жумаб!E164+[1]Кызыл!E185+[1]Мамл!E159+[1]Мусреп!E182+[1]Тайынша!E172+[1]Тимир!E179+[1]Уалих!E168+'[1]Шал ак'!E161</f>
        <v>3086207</v>
      </c>
      <c r="F1466" s="151">
        <f>[1]Айыртау!F159+[1]Акжар!F170+[1]Аккайын!F170+[1]Есиль!F163+[1]Жамбыл!F159+[1]Жумаб!F164+[1]Кызыл!F185+[1]Мамл!F159+[1]Мусреп!F182+[1]Тайынша!F172+[1]Тимир!F179+[1]Уалих!F168+'[1]Шал ак'!F161</f>
        <v>3110989</v>
      </c>
      <c r="G1466" s="23"/>
    </row>
    <row r="1467" spans="1:10" s="19" customFormat="1" x14ac:dyDescent="0.25">
      <c r="A1467" s="102"/>
      <c r="B1467" s="14" t="s">
        <v>29</v>
      </c>
      <c r="C1467" s="20">
        <v>196775</v>
      </c>
      <c r="D1467" s="20">
        <v>243425</v>
      </c>
      <c r="E1467" s="20">
        <v>244606</v>
      </c>
      <c r="F1467" s="20">
        <v>247933</v>
      </c>
      <c r="G1467" s="23"/>
    </row>
    <row r="1468" spans="1:10" s="19" customFormat="1" x14ac:dyDescent="0.25">
      <c r="A1468" s="135"/>
      <c r="B1468" s="138" t="s">
        <v>38</v>
      </c>
      <c r="C1468" s="22">
        <v>15579</v>
      </c>
      <c r="D1468" s="22">
        <v>17351</v>
      </c>
      <c r="E1468" s="22">
        <v>17404</v>
      </c>
      <c r="F1468" s="22">
        <v>17464</v>
      </c>
      <c r="G1468" s="23"/>
    </row>
    <row r="1469" spans="1:10" s="19" customFormat="1" x14ac:dyDescent="0.25">
      <c r="A1469" s="135"/>
      <c r="B1469" s="138" t="s">
        <v>33</v>
      </c>
      <c r="C1469" s="22">
        <v>14617</v>
      </c>
      <c r="D1469" s="22">
        <v>13957</v>
      </c>
      <c r="E1469" s="22">
        <v>13964</v>
      </c>
      <c r="F1469" s="22">
        <v>13972</v>
      </c>
      <c r="G1469" s="23"/>
    </row>
    <row r="1470" spans="1:10" s="19" customFormat="1" x14ac:dyDescent="0.25">
      <c r="A1470" s="135"/>
      <c r="B1470" s="138" t="s">
        <v>37</v>
      </c>
      <c r="C1470" s="22">
        <v>16214</v>
      </c>
      <c r="D1470" s="22">
        <v>15446</v>
      </c>
      <c r="E1470" s="22">
        <v>15473</v>
      </c>
      <c r="F1470" s="22">
        <v>15503</v>
      </c>
      <c r="G1470" s="23"/>
    </row>
    <row r="1471" spans="1:10" s="19" customFormat="1" x14ac:dyDescent="0.25">
      <c r="A1471" s="135"/>
      <c r="B1471" s="138" t="s">
        <v>35</v>
      </c>
      <c r="C1471" s="22">
        <v>14313</v>
      </c>
      <c r="D1471" s="22">
        <v>12932</v>
      </c>
      <c r="E1471" s="22">
        <v>12870</v>
      </c>
      <c r="F1471" s="22">
        <v>12807</v>
      </c>
      <c r="G1471" s="23"/>
    </row>
    <row r="1472" spans="1:10" s="19" customFormat="1" x14ac:dyDescent="0.25">
      <c r="A1472" s="135"/>
      <c r="B1472" s="138" t="s">
        <v>34</v>
      </c>
      <c r="C1472" s="22">
        <v>0</v>
      </c>
      <c r="D1472" s="22">
        <v>3256</v>
      </c>
      <c r="E1472" s="22">
        <v>2603</v>
      </c>
      <c r="F1472" s="22">
        <v>1934</v>
      </c>
      <c r="G1472" s="23"/>
    </row>
    <row r="1473" spans="1:10" s="19" customFormat="1" x14ac:dyDescent="0.25">
      <c r="A1473" s="135"/>
      <c r="B1473" s="138" t="s">
        <v>36</v>
      </c>
      <c r="C1473" s="22">
        <v>19004</v>
      </c>
      <c r="D1473" s="22">
        <v>23510</v>
      </c>
      <c r="E1473" s="22">
        <v>23774</v>
      </c>
      <c r="F1473" s="22">
        <v>24053</v>
      </c>
      <c r="G1473" s="23"/>
    </row>
    <row r="1474" spans="1:10" s="19" customFormat="1" x14ac:dyDescent="0.25">
      <c r="A1474" s="135"/>
      <c r="B1474" s="138" t="s">
        <v>31</v>
      </c>
      <c r="C1474" s="22">
        <v>16490</v>
      </c>
      <c r="D1474" s="22">
        <v>51378</v>
      </c>
      <c r="E1474" s="22">
        <v>52132</v>
      </c>
      <c r="F1474" s="22">
        <v>54978</v>
      </c>
      <c r="G1474" s="23"/>
    </row>
    <row r="1475" spans="1:10" s="19" customFormat="1" x14ac:dyDescent="0.25">
      <c r="A1475" s="135"/>
      <c r="B1475" s="138" t="s">
        <v>32</v>
      </c>
      <c r="C1475" s="22">
        <v>18066</v>
      </c>
      <c r="D1475" s="22">
        <v>23945</v>
      </c>
      <c r="E1475" s="22">
        <v>24275</v>
      </c>
      <c r="F1475" s="22">
        <v>24626</v>
      </c>
      <c r="G1475" s="23"/>
    </row>
    <row r="1476" spans="1:10" s="19" customFormat="1" x14ac:dyDescent="0.25">
      <c r="A1476" s="135"/>
      <c r="B1476" s="138" t="s">
        <v>30</v>
      </c>
      <c r="C1476" s="22">
        <v>15440</v>
      </c>
      <c r="D1476" s="22">
        <v>15103</v>
      </c>
      <c r="E1476" s="22">
        <v>15164</v>
      </c>
      <c r="F1476" s="22">
        <v>15230</v>
      </c>
      <c r="G1476" s="23"/>
    </row>
    <row r="1477" spans="1:10" s="19" customFormat="1" x14ac:dyDescent="0.25">
      <c r="A1477" s="135"/>
      <c r="B1477" s="138" t="s">
        <v>118</v>
      </c>
      <c r="C1477" s="22">
        <v>14470</v>
      </c>
      <c r="D1477" s="22">
        <v>14387</v>
      </c>
      <c r="E1477" s="22">
        <v>14401</v>
      </c>
      <c r="F1477" s="22">
        <v>14418</v>
      </c>
      <c r="G1477" s="23"/>
    </row>
    <row r="1478" spans="1:10" s="16" customFormat="1" x14ac:dyDescent="0.25">
      <c r="A1478" s="135"/>
      <c r="B1478" s="138" t="s">
        <v>119</v>
      </c>
      <c r="C1478" s="22">
        <v>9377</v>
      </c>
      <c r="D1478" s="22">
        <v>9205</v>
      </c>
      <c r="E1478" s="22">
        <v>9292</v>
      </c>
      <c r="F1478" s="22">
        <v>9385</v>
      </c>
      <c r="G1478" s="43"/>
      <c r="H1478" s="43"/>
      <c r="I1478" s="43"/>
      <c r="J1478" s="43"/>
    </row>
    <row r="1479" spans="1:10" s="131" customFormat="1" x14ac:dyDescent="0.25">
      <c r="A1479" s="135"/>
      <c r="B1479" s="138" t="s">
        <v>120</v>
      </c>
      <c r="C1479" s="22">
        <v>16209</v>
      </c>
      <c r="D1479" s="22">
        <v>16453</v>
      </c>
      <c r="E1479" s="22">
        <v>16605</v>
      </c>
      <c r="F1479" s="22">
        <v>16768</v>
      </c>
    </row>
    <row r="1480" spans="1:10" s="131" customFormat="1" x14ac:dyDescent="0.25">
      <c r="A1480" s="135"/>
      <c r="B1480" s="138" t="s">
        <v>121</v>
      </c>
      <c r="C1480" s="22">
        <v>12966</v>
      </c>
      <c r="D1480" s="22">
        <v>12799</v>
      </c>
      <c r="E1480" s="22">
        <v>12804</v>
      </c>
      <c r="F1480" s="22">
        <v>12810</v>
      </c>
    </row>
    <row r="1481" spans="1:10" s="131" customFormat="1" x14ac:dyDescent="0.25">
      <c r="A1481" s="135"/>
      <c r="B1481" s="138" t="s">
        <v>122</v>
      </c>
      <c r="C1481" s="22">
        <v>14030</v>
      </c>
      <c r="D1481" s="22">
        <v>13703</v>
      </c>
      <c r="E1481" s="22">
        <v>13845</v>
      </c>
      <c r="F1481" s="22">
        <v>13985</v>
      </c>
    </row>
    <row r="1482" spans="1:10" s="131" customFormat="1" x14ac:dyDescent="0.25">
      <c r="A1482" s="102"/>
      <c r="B1482" s="14" t="s">
        <v>59</v>
      </c>
      <c r="C1482" s="20">
        <v>270118</v>
      </c>
      <c r="D1482" s="20">
        <v>191366</v>
      </c>
      <c r="E1482" s="20">
        <v>192342</v>
      </c>
      <c r="F1482" s="20">
        <v>193590</v>
      </c>
    </row>
    <row r="1483" spans="1:10" s="131" customFormat="1" x14ac:dyDescent="0.25">
      <c r="A1483" s="128"/>
      <c r="B1483" s="129" t="s">
        <v>60</v>
      </c>
      <c r="C1483" s="130">
        <v>33801</v>
      </c>
      <c r="D1483" s="130">
        <v>8736</v>
      </c>
      <c r="E1483" s="130">
        <v>8168</v>
      </c>
      <c r="F1483" s="130">
        <v>7893</v>
      </c>
    </row>
    <row r="1484" spans="1:10" s="131" customFormat="1" x14ac:dyDescent="0.25">
      <c r="A1484" s="128"/>
      <c r="B1484" s="129" t="s">
        <v>61</v>
      </c>
      <c r="C1484" s="130">
        <v>35443</v>
      </c>
      <c r="D1484" s="130">
        <v>30522</v>
      </c>
      <c r="E1484" s="130">
        <v>30686</v>
      </c>
      <c r="F1484" s="130">
        <v>30906</v>
      </c>
    </row>
    <row r="1485" spans="1:10" s="131" customFormat="1" x14ac:dyDescent="0.25">
      <c r="A1485" s="128"/>
      <c r="B1485" s="129" t="s">
        <v>123</v>
      </c>
      <c r="C1485" s="130">
        <v>16285</v>
      </c>
      <c r="D1485" s="130">
        <v>14605</v>
      </c>
      <c r="E1485" s="130">
        <v>14844</v>
      </c>
      <c r="F1485" s="130">
        <v>15111</v>
      </c>
    </row>
    <row r="1486" spans="1:10" s="131" customFormat="1" x14ac:dyDescent="0.25">
      <c r="A1486" s="128"/>
      <c r="B1486" s="129" t="s">
        <v>124</v>
      </c>
      <c r="C1486" s="130">
        <v>19660</v>
      </c>
      <c r="D1486" s="130">
        <v>24230</v>
      </c>
      <c r="E1486" s="130">
        <v>24775</v>
      </c>
      <c r="F1486" s="130">
        <v>25372</v>
      </c>
    </row>
    <row r="1487" spans="1:10" s="131" customFormat="1" x14ac:dyDescent="0.25">
      <c r="A1487" s="128"/>
      <c r="B1487" s="129" t="s">
        <v>125</v>
      </c>
      <c r="C1487" s="130">
        <v>30890</v>
      </c>
      <c r="D1487" s="130">
        <v>24244</v>
      </c>
      <c r="E1487" s="130">
        <v>24477</v>
      </c>
      <c r="F1487" s="130">
        <v>24764</v>
      </c>
    </row>
    <row r="1488" spans="1:10" s="131" customFormat="1" x14ac:dyDescent="0.25">
      <c r="A1488" s="128"/>
      <c r="B1488" s="129" t="s">
        <v>126</v>
      </c>
      <c r="C1488" s="130">
        <v>17434</v>
      </c>
      <c r="D1488" s="130">
        <v>12173</v>
      </c>
      <c r="E1488" s="130">
        <v>12244</v>
      </c>
      <c r="F1488" s="130">
        <v>12321</v>
      </c>
    </row>
    <row r="1489" spans="1:10" s="131" customFormat="1" x14ac:dyDescent="0.25">
      <c r="A1489" s="128"/>
      <c r="B1489" s="129" t="s">
        <v>127</v>
      </c>
      <c r="C1489" s="130">
        <v>23412</v>
      </c>
      <c r="D1489" s="130">
        <v>11442</v>
      </c>
      <c r="E1489" s="130">
        <v>11455</v>
      </c>
      <c r="F1489" s="130">
        <v>11470</v>
      </c>
    </row>
    <row r="1490" spans="1:10" s="131" customFormat="1" x14ac:dyDescent="0.25">
      <c r="A1490" s="128"/>
      <c r="B1490" s="129" t="s">
        <v>128</v>
      </c>
      <c r="C1490" s="130">
        <v>19897</v>
      </c>
      <c r="D1490" s="130">
        <v>15989</v>
      </c>
      <c r="E1490" s="130">
        <v>16104</v>
      </c>
      <c r="F1490" s="130">
        <v>16257</v>
      </c>
    </row>
    <row r="1491" spans="1:10" s="28" customFormat="1" x14ac:dyDescent="0.25">
      <c r="A1491" s="128"/>
      <c r="B1491" s="129" t="s">
        <v>129</v>
      </c>
      <c r="C1491" s="130">
        <v>18690</v>
      </c>
      <c r="D1491" s="130">
        <v>12318</v>
      </c>
      <c r="E1491" s="130">
        <v>12389</v>
      </c>
      <c r="F1491" s="130">
        <v>12476</v>
      </c>
      <c r="G1491" s="43"/>
      <c r="H1491" s="43"/>
      <c r="I1491" s="43"/>
      <c r="J1491" s="43"/>
    </row>
    <row r="1492" spans="1:10" s="131" customFormat="1" x14ac:dyDescent="0.25">
      <c r="A1492" s="128"/>
      <c r="B1492" s="129" t="s">
        <v>130</v>
      </c>
      <c r="C1492" s="130">
        <v>24719</v>
      </c>
      <c r="D1492" s="130">
        <v>18314</v>
      </c>
      <c r="E1492" s="130">
        <v>18424</v>
      </c>
      <c r="F1492" s="130">
        <v>18571</v>
      </c>
    </row>
    <row r="1493" spans="1:10" s="131" customFormat="1" x14ac:dyDescent="0.25">
      <c r="A1493" s="128"/>
      <c r="B1493" s="129" t="s">
        <v>131</v>
      </c>
      <c r="C1493" s="130">
        <v>16580</v>
      </c>
      <c r="D1493" s="130">
        <v>13331</v>
      </c>
      <c r="E1493" s="130">
        <v>13441</v>
      </c>
      <c r="F1493" s="130">
        <v>13559</v>
      </c>
    </row>
    <row r="1494" spans="1:10" s="131" customFormat="1" x14ac:dyDescent="0.25">
      <c r="A1494" s="128"/>
      <c r="B1494" s="129" t="s">
        <v>132</v>
      </c>
      <c r="C1494" s="130">
        <v>13307</v>
      </c>
      <c r="D1494" s="130">
        <v>5462</v>
      </c>
      <c r="E1494" s="130">
        <v>5335</v>
      </c>
      <c r="F1494" s="130">
        <v>4890</v>
      </c>
    </row>
    <row r="1495" spans="1:10" s="131" customFormat="1" x14ac:dyDescent="0.25">
      <c r="A1495" s="25"/>
      <c r="B1495" s="26" t="s">
        <v>62</v>
      </c>
      <c r="C1495" s="132">
        <v>251415</v>
      </c>
      <c r="D1495" s="132">
        <v>238811</v>
      </c>
      <c r="E1495" s="132">
        <v>241457</v>
      </c>
      <c r="F1495" s="132">
        <v>243864</v>
      </c>
    </row>
    <row r="1496" spans="1:10" s="131" customFormat="1" x14ac:dyDescent="0.25">
      <c r="A1496" s="128"/>
      <c r="B1496" s="133" t="s">
        <v>133</v>
      </c>
      <c r="C1496" s="134">
        <v>20514</v>
      </c>
      <c r="D1496" s="134">
        <v>8453</v>
      </c>
      <c r="E1496" s="134">
        <v>8176</v>
      </c>
      <c r="F1496" s="134">
        <v>7890</v>
      </c>
    </row>
    <row r="1497" spans="1:10" s="131" customFormat="1" x14ac:dyDescent="0.25">
      <c r="A1497" s="128"/>
      <c r="B1497" s="133" t="s">
        <v>63</v>
      </c>
      <c r="C1497" s="134">
        <v>16515</v>
      </c>
      <c r="D1497" s="134">
        <v>18552</v>
      </c>
      <c r="E1497" s="134">
        <v>18710</v>
      </c>
      <c r="F1497" s="134">
        <v>18881</v>
      </c>
    </row>
    <row r="1498" spans="1:10" s="131" customFormat="1" x14ac:dyDescent="0.25">
      <c r="A1498" s="128"/>
      <c r="B1498" s="133" t="s">
        <v>134</v>
      </c>
      <c r="C1498" s="134">
        <v>21462</v>
      </c>
      <c r="D1498" s="134">
        <v>30270</v>
      </c>
      <c r="E1498" s="134">
        <v>31092</v>
      </c>
      <c r="F1498" s="134">
        <v>31914</v>
      </c>
    </row>
    <row r="1499" spans="1:10" s="131" customFormat="1" x14ac:dyDescent="0.25">
      <c r="A1499" s="128"/>
      <c r="B1499" s="133" t="s">
        <v>135</v>
      </c>
      <c r="C1499" s="134">
        <v>21535</v>
      </c>
      <c r="D1499" s="134">
        <v>19959</v>
      </c>
      <c r="E1499" s="134">
        <v>20149</v>
      </c>
      <c r="F1499" s="134">
        <v>20313</v>
      </c>
    </row>
    <row r="1500" spans="1:10" s="131" customFormat="1" x14ac:dyDescent="0.25">
      <c r="A1500" s="128"/>
      <c r="B1500" s="133" t="s">
        <v>136</v>
      </c>
      <c r="C1500" s="134">
        <v>25912</v>
      </c>
      <c r="D1500" s="134">
        <v>25345</v>
      </c>
      <c r="E1500" s="134">
        <v>25659</v>
      </c>
      <c r="F1500" s="134">
        <v>25916</v>
      </c>
    </row>
    <row r="1501" spans="1:10" s="131" customFormat="1" x14ac:dyDescent="0.25">
      <c r="A1501" s="128"/>
      <c r="B1501" s="133" t="s">
        <v>137</v>
      </c>
      <c r="C1501" s="134">
        <v>20664</v>
      </c>
      <c r="D1501" s="134">
        <v>19231</v>
      </c>
      <c r="E1501" s="134">
        <v>19430</v>
      </c>
      <c r="F1501" s="134">
        <v>19588</v>
      </c>
    </row>
    <row r="1502" spans="1:10" s="131" customFormat="1" x14ac:dyDescent="0.25">
      <c r="A1502" s="128"/>
      <c r="B1502" s="133" t="s">
        <v>138</v>
      </c>
      <c r="C1502" s="134">
        <v>16654</v>
      </c>
      <c r="D1502" s="134">
        <v>13487</v>
      </c>
      <c r="E1502" s="134">
        <v>13548</v>
      </c>
      <c r="F1502" s="134">
        <v>13613</v>
      </c>
    </row>
    <row r="1503" spans="1:10" s="131" customFormat="1" x14ac:dyDescent="0.25">
      <c r="A1503" s="128"/>
      <c r="B1503" s="133" t="s">
        <v>139</v>
      </c>
      <c r="C1503" s="134">
        <v>24483</v>
      </c>
      <c r="D1503" s="134">
        <v>23501</v>
      </c>
      <c r="E1503" s="134">
        <v>23761</v>
      </c>
      <c r="F1503" s="134">
        <v>23976</v>
      </c>
    </row>
    <row r="1504" spans="1:10" s="28" customFormat="1" x14ac:dyDescent="0.25">
      <c r="A1504" s="128"/>
      <c r="B1504" s="133" t="s">
        <v>65</v>
      </c>
      <c r="C1504" s="134">
        <v>16405</v>
      </c>
      <c r="D1504" s="134">
        <v>15291</v>
      </c>
      <c r="E1504" s="134">
        <v>15366</v>
      </c>
      <c r="F1504" s="134">
        <v>15448</v>
      </c>
      <c r="G1504" s="43"/>
      <c r="H1504" s="43"/>
      <c r="I1504" s="43"/>
      <c r="J1504" s="43"/>
    </row>
    <row r="1505" spans="1:7" s="19" customFormat="1" x14ac:dyDescent="0.25">
      <c r="A1505" s="128"/>
      <c r="B1505" s="133" t="s">
        <v>140</v>
      </c>
      <c r="C1505" s="134">
        <v>29250</v>
      </c>
      <c r="D1505" s="134">
        <v>26053</v>
      </c>
      <c r="E1505" s="134">
        <v>26360</v>
      </c>
      <c r="F1505" s="134">
        <v>26625</v>
      </c>
      <c r="G1505" s="23"/>
    </row>
    <row r="1506" spans="1:7" s="19" customFormat="1" x14ac:dyDescent="0.25">
      <c r="A1506" s="128"/>
      <c r="B1506" s="133" t="s">
        <v>141</v>
      </c>
      <c r="C1506" s="134">
        <v>15506</v>
      </c>
      <c r="D1506" s="134">
        <v>18856</v>
      </c>
      <c r="E1506" s="134">
        <v>19187</v>
      </c>
      <c r="F1506" s="134">
        <v>19536</v>
      </c>
      <c r="G1506" s="23"/>
    </row>
    <row r="1507" spans="1:7" s="19" customFormat="1" x14ac:dyDescent="0.25">
      <c r="A1507" s="128"/>
      <c r="B1507" s="133" t="s">
        <v>142</v>
      </c>
      <c r="C1507" s="134">
        <v>22515</v>
      </c>
      <c r="D1507" s="134">
        <v>19813</v>
      </c>
      <c r="E1507" s="134">
        <v>20019</v>
      </c>
      <c r="F1507" s="134">
        <v>20164</v>
      </c>
      <c r="G1507" s="23"/>
    </row>
    <row r="1508" spans="1:7" s="19" customFormat="1" x14ac:dyDescent="0.25">
      <c r="A1508" s="25"/>
      <c r="B1508" s="26" t="s">
        <v>66</v>
      </c>
      <c r="C1508" s="132">
        <v>256240</v>
      </c>
      <c r="D1508" s="132">
        <v>215164</v>
      </c>
      <c r="E1508" s="132">
        <v>215567</v>
      </c>
      <c r="F1508" s="132">
        <v>216960</v>
      </c>
      <c r="G1508" s="23"/>
    </row>
    <row r="1509" spans="1:7" s="19" customFormat="1" x14ac:dyDescent="0.25">
      <c r="A1509" s="135"/>
      <c r="B1509" s="136" t="s">
        <v>69</v>
      </c>
      <c r="C1509" s="22">
        <v>34093</v>
      </c>
      <c r="D1509" s="22">
        <v>3177</v>
      </c>
      <c r="E1509" s="22">
        <v>2083</v>
      </c>
      <c r="F1509" s="22">
        <v>943</v>
      </c>
      <c r="G1509" s="23"/>
    </row>
    <row r="1510" spans="1:7" s="19" customFormat="1" x14ac:dyDescent="0.25">
      <c r="A1510" s="135"/>
      <c r="B1510" s="136" t="s">
        <v>68</v>
      </c>
      <c r="C1510" s="22">
        <v>13396</v>
      </c>
      <c r="D1510" s="22">
        <v>2806</v>
      </c>
      <c r="E1510" s="22">
        <v>2293</v>
      </c>
      <c r="F1510" s="22">
        <v>1758</v>
      </c>
      <c r="G1510" s="23"/>
    </row>
    <row r="1511" spans="1:7" s="19" customFormat="1" x14ac:dyDescent="0.25">
      <c r="A1511" s="135"/>
      <c r="B1511" s="136" t="s">
        <v>67</v>
      </c>
      <c r="C1511" s="22">
        <v>16761</v>
      </c>
      <c r="D1511" s="22">
        <v>16971</v>
      </c>
      <c r="E1511" s="22">
        <v>17398</v>
      </c>
      <c r="F1511" s="22">
        <v>17850</v>
      </c>
      <c r="G1511" s="23"/>
    </row>
    <row r="1512" spans="1:7" s="19" customFormat="1" x14ac:dyDescent="0.25">
      <c r="A1512" s="135"/>
      <c r="B1512" s="136" t="s">
        <v>143</v>
      </c>
      <c r="C1512" s="22">
        <v>12961</v>
      </c>
      <c r="D1512" s="22">
        <v>11659</v>
      </c>
      <c r="E1512" s="22">
        <v>11772</v>
      </c>
      <c r="F1512" s="22">
        <v>11892</v>
      </c>
      <c r="G1512" s="23"/>
    </row>
    <row r="1513" spans="1:7" s="19" customFormat="1" x14ac:dyDescent="0.25">
      <c r="A1513" s="135"/>
      <c r="B1513" s="136" t="s">
        <v>144</v>
      </c>
      <c r="C1513" s="22">
        <v>12106</v>
      </c>
      <c r="D1513" s="22">
        <v>12688</v>
      </c>
      <c r="E1513" s="22">
        <v>12831</v>
      </c>
      <c r="F1513" s="22">
        <v>12980</v>
      </c>
      <c r="G1513" s="23"/>
    </row>
    <row r="1514" spans="1:7" s="19" customFormat="1" x14ac:dyDescent="0.25">
      <c r="A1514" s="135"/>
      <c r="B1514" s="136" t="s">
        <v>145</v>
      </c>
      <c r="C1514" s="22">
        <v>13748</v>
      </c>
      <c r="D1514" s="22">
        <v>20827</v>
      </c>
      <c r="E1514" s="22">
        <v>20981</v>
      </c>
      <c r="F1514" s="22">
        <v>22066</v>
      </c>
      <c r="G1514" s="23"/>
    </row>
    <row r="1515" spans="1:7" s="19" customFormat="1" x14ac:dyDescent="0.25">
      <c r="A1515" s="135"/>
      <c r="B1515" s="136" t="s">
        <v>146</v>
      </c>
      <c r="C1515" s="22">
        <v>15073</v>
      </c>
      <c r="D1515" s="22">
        <v>13566</v>
      </c>
      <c r="E1515" s="22">
        <v>13725</v>
      </c>
      <c r="F1515" s="22">
        <v>13892</v>
      </c>
      <c r="G1515" s="23"/>
    </row>
    <row r="1516" spans="1:7" s="19" customFormat="1" x14ac:dyDescent="0.25">
      <c r="A1516" s="135"/>
      <c r="B1516" s="136" t="s">
        <v>147</v>
      </c>
      <c r="C1516" s="22">
        <v>13116</v>
      </c>
      <c r="D1516" s="22">
        <v>13472</v>
      </c>
      <c r="E1516" s="22">
        <v>13684</v>
      </c>
      <c r="F1516" s="22">
        <v>13909</v>
      </c>
      <c r="G1516" s="23"/>
    </row>
    <row r="1517" spans="1:7" s="19" customFormat="1" x14ac:dyDescent="0.25">
      <c r="A1517" s="135"/>
      <c r="B1517" s="136" t="s">
        <v>148</v>
      </c>
      <c r="C1517" s="22">
        <v>14788</v>
      </c>
      <c r="D1517" s="22">
        <v>10303</v>
      </c>
      <c r="E1517" s="22">
        <v>10274</v>
      </c>
      <c r="F1517" s="22">
        <v>10246</v>
      </c>
      <c r="G1517" s="23"/>
    </row>
    <row r="1518" spans="1:7" s="19" customFormat="1" x14ac:dyDescent="0.25">
      <c r="A1518" s="135"/>
      <c r="B1518" s="136" t="s">
        <v>149</v>
      </c>
      <c r="C1518" s="22">
        <v>16195</v>
      </c>
      <c r="D1518" s="22">
        <v>31605</v>
      </c>
      <c r="E1518" s="22">
        <v>32152</v>
      </c>
      <c r="F1518" s="22">
        <v>32760</v>
      </c>
      <c r="G1518" s="23"/>
    </row>
    <row r="1519" spans="1:7" s="19" customFormat="1" x14ac:dyDescent="0.25">
      <c r="A1519" s="135"/>
      <c r="B1519" s="136" t="s">
        <v>150</v>
      </c>
      <c r="C1519" s="22">
        <v>13324</v>
      </c>
      <c r="D1519" s="22">
        <v>9682</v>
      </c>
      <c r="E1519" s="22">
        <v>9692</v>
      </c>
      <c r="F1519" s="22">
        <v>9706</v>
      </c>
      <c r="G1519" s="23"/>
    </row>
    <row r="1520" spans="1:7" s="19" customFormat="1" x14ac:dyDescent="0.25">
      <c r="A1520" s="135"/>
      <c r="B1520" s="136" t="s">
        <v>151</v>
      </c>
      <c r="C1520" s="22">
        <v>23803</v>
      </c>
      <c r="D1520" s="22">
        <v>22055</v>
      </c>
      <c r="E1520" s="22">
        <v>22296</v>
      </c>
      <c r="F1520" s="22">
        <v>22551</v>
      </c>
      <c r="G1520" s="23"/>
    </row>
    <row r="1521" spans="1:10" s="16" customFormat="1" x14ac:dyDescent="0.25">
      <c r="A1521" s="135"/>
      <c r="B1521" s="136" t="s">
        <v>152</v>
      </c>
      <c r="C1521" s="22">
        <v>11632</v>
      </c>
      <c r="D1521" s="22">
        <v>9903</v>
      </c>
      <c r="E1521" s="22">
        <v>9935</v>
      </c>
      <c r="F1521" s="22">
        <v>9969</v>
      </c>
      <c r="G1521" s="43"/>
      <c r="H1521" s="43"/>
      <c r="I1521" s="43"/>
      <c r="J1521" s="43"/>
    </row>
    <row r="1522" spans="1:10" s="131" customFormat="1" x14ac:dyDescent="0.25">
      <c r="A1522" s="135"/>
      <c r="B1522" s="136" t="s">
        <v>153</v>
      </c>
      <c r="C1522" s="22">
        <v>12203</v>
      </c>
      <c r="D1522" s="22">
        <v>9062</v>
      </c>
      <c r="E1522" s="22">
        <v>9023</v>
      </c>
      <c r="F1522" s="22">
        <v>8985</v>
      </c>
    </row>
    <row r="1523" spans="1:10" s="131" customFormat="1" x14ac:dyDescent="0.25">
      <c r="A1523" s="135"/>
      <c r="B1523" s="136" t="s">
        <v>154</v>
      </c>
      <c r="C1523" s="22">
        <v>18889</v>
      </c>
      <c r="D1523" s="22">
        <v>14482</v>
      </c>
      <c r="E1523" s="22">
        <v>14425</v>
      </c>
      <c r="F1523" s="22">
        <v>14366</v>
      </c>
    </row>
    <row r="1524" spans="1:10" s="131" customFormat="1" x14ac:dyDescent="0.25">
      <c r="A1524" s="135"/>
      <c r="B1524" s="136" t="s">
        <v>155</v>
      </c>
      <c r="C1524" s="22">
        <v>14152</v>
      </c>
      <c r="D1524" s="22">
        <v>12906</v>
      </c>
      <c r="E1524" s="22">
        <v>13003</v>
      </c>
      <c r="F1524" s="22">
        <v>13087</v>
      </c>
    </row>
    <row r="1525" spans="1:10" s="131" customFormat="1" x14ac:dyDescent="0.25">
      <c r="A1525" s="102"/>
      <c r="B1525" s="14" t="s">
        <v>70</v>
      </c>
      <c r="C1525" s="20">
        <v>244145</v>
      </c>
      <c r="D1525" s="20">
        <v>205708</v>
      </c>
      <c r="E1525" s="20">
        <v>206631</v>
      </c>
      <c r="F1525" s="20">
        <v>207492</v>
      </c>
    </row>
    <row r="1526" spans="1:10" s="131" customFormat="1" x14ac:dyDescent="0.25">
      <c r="A1526" s="128"/>
      <c r="B1526" s="137" t="s">
        <v>156</v>
      </c>
      <c r="C1526" s="130">
        <v>18160</v>
      </c>
      <c r="D1526" s="130">
        <v>9784</v>
      </c>
      <c r="E1526" s="130">
        <v>9139</v>
      </c>
      <c r="F1526" s="130">
        <v>8484</v>
      </c>
    </row>
    <row r="1527" spans="1:10" s="131" customFormat="1" x14ac:dyDescent="0.25">
      <c r="A1527" s="128"/>
      <c r="B1527" s="137" t="s">
        <v>157</v>
      </c>
      <c r="C1527" s="130">
        <v>17954</v>
      </c>
      <c r="D1527" s="130">
        <v>19040</v>
      </c>
      <c r="E1527" s="130">
        <v>19084</v>
      </c>
      <c r="F1527" s="130">
        <v>19133</v>
      </c>
    </row>
    <row r="1528" spans="1:10" s="131" customFormat="1" x14ac:dyDescent="0.25">
      <c r="A1528" s="128"/>
      <c r="B1528" s="137" t="s">
        <v>76</v>
      </c>
      <c r="C1528" s="130">
        <v>23207</v>
      </c>
      <c r="D1528" s="130">
        <v>21470</v>
      </c>
      <c r="E1528" s="130">
        <v>21671</v>
      </c>
      <c r="F1528" s="130">
        <v>21890</v>
      </c>
    </row>
    <row r="1529" spans="1:10" s="131" customFormat="1" x14ac:dyDescent="0.25">
      <c r="A1529" s="128"/>
      <c r="B1529" s="137" t="s">
        <v>158</v>
      </c>
      <c r="C1529" s="130">
        <v>17337</v>
      </c>
      <c r="D1529" s="130">
        <v>14604</v>
      </c>
      <c r="E1529" s="130">
        <v>14732</v>
      </c>
      <c r="F1529" s="130">
        <v>14865</v>
      </c>
    </row>
    <row r="1530" spans="1:10" s="131" customFormat="1" x14ac:dyDescent="0.25">
      <c r="A1530" s="128"/>
      <c r="B1530" s="137" t="s">
        <v>159</v>
      </c>
      <c r="C1530" s="130">
        <v>28936</v>
      </c>
      <c r="D1530" s="130">
        <v>27290</v>
      </c>
      <c r="E1530" s="130">
        <v>28439</v>
      </c>
      <c r="F1530" s="130">
        <v>29660</v>
      </c>
    </row>
    <row r="1531" spans="1:10" s="131" customFormat="1" x14ac:dyDescent="0.25">
      <c r="A1531" s="128"/>
      <c r="B1531" s="137" t="s">
        <v>160</v>
      </c>
      <c r="C1531" s="130">
        <v>17939</v>
      </c>
      <c r="D1531" s="130">
        <v>2223</v>
      </c>
      <c r="E1531" s="130">
        <v>1201</v>
      </c>
      <c r="F1531" s="130">
        <v>137</v>
      </c>
    </row>
    <row r="1532" spans="1:10" s="131" customFormat="1" x14ac:dyDescent="0.25">
      <c r="A1532" s="128"/>
      <c r="B1532" s="137" t="s">
        <v>161</v>
      </c>
      <c r="C1532" s="130">
        <v>22671</v>
      </c>
      <c r="D1532" s="130">
        <v>41604</v>
      </c>
      <c r="E1532" s="130">
        <v>42693</v>
      </c>
      <c r="F1532" s="130">
        <v>43645</v>
      </c>
    </row>
    <row r="1533" spans="1:10" s="131" customFormat="1" x14ac:dyDescent="0.25">
      <c r="A1533" s="128"/>
      <c r="B1533" s="137" t="s">
        <v>162</v>
      </c>
      <c r="C1533" s="130">
        <v>33474</v>
      </c>
      <c r="D1533" s="130">
        <v>26091</v>
      </c>
      <c r="E1533" s="130">
        <v>26489</v>
      </c>
      <c r="F1533" s="130">
        <v>26926</v>
      </c>
    </row>
    <row r="1534" spans="1:10" s="131" customFormat="1" x14ac:dyDescent="0.25">
      <c r="A1534" s="128"/>
      <c r="B1534" s="137" t="s">
        <v>163</v>
      </c>
      <c r="C1534" s="130">
        <v>12168</v>
      </c>
      <c r="D1534" s="130">
        <v>7927</v>
      </c>
      <c r="E1534" s="130">
        <v>7832</v>
      </c>
      <c r="F1534" s="130">
        <v>7734</v>
      </c>
    </row>
    <row r="1535" spans="1:10" s="16" customFormat="1" x14ac:dyDescent="0.25">
      <c r="A1535" s="128"/>
      <c r="B1535" s="137" t="s">
        <v>164</v>
      </c>
      <c r="C1535" s="130">
        <v>12374</v>
      </c>
      <c r="D1535" s="130">
        <v>7822</v>
      </c>
      <c r="E1535" s="130">
        <v>7733</v>
      </c>
      <c r="F1535" s="130">
        <v>7641</v>
      </c>
      <c r="G1535" s="43"/>
      <c r="H1535" s="43"/>
      <c r="I1535" s="43"/>
      <c r="J1535" s="43"/>
    </row>
    <row r="1536" spans="1:10" s="19" customFormat="1" x14ac:dyDescent="0.25">
      <c r="A1536" s="128"/>
      <c r="B1536" s="137" t="s">
        <v>165</v>
      </c>
      <c r="C1536" s="130">
        <v>14520</v>
      </c>
      <c r="D1536" s="130">
        <v>10718</v>
      </c>
      <c r="E1536" s="130">
        <v>10663</v>
      </c>
      <c r="F1536" s="130">
        <v>10604</v>
      </c>
      <c r="G1536" s="23"/>
    </row>
    <row r="1537" spans="1:7" s="19" customFormat="1" x14ac:dyDescent="0.25">
      <c r="A1537" s="128"/>
      <c r="B1537" s="137" t="s">
        <v>166</v>
      </c>
      <c r="C1537" s="130">
        <v>14306</v>
      </c>
      <c r="D1537" s="130">
        <v>10155</v>
      </c>
      <c r="E1537" s="130">
        <v>10059</v>
      </c>
      <c r="F1537" s="130">
        <v>9959</v>
      </c>
      <c r="G1537" s="23"/>
    </row>
    <row r="1538" spans="1:7" s="19" customFormat="1" x14ac:dyDescent="0.25">
      <c r="A1538" s="128"/>
      <c r="B1538" s="137" t="s">
        <v>167</v>
      </c>
      <c r="C1538" s="130">
        <v>11099</v>
      </c>
      <c r="D1538" s="130">
        <v>6980</v>
      </c>
      <c r="E1538" s="130">
        <v>6896</v>
      </c>
      <c r="F1538" s="130">
        <v>6814</v>
      </c>
      <c r="G1538" s="23"/>
    </row>
    <row r="1539" spans="1:7" s="19" customFormat="1" x14ac:dyDescent="0.25">
      <c r="A1539" s="102"/>
      <c r="B1539" s="14" t="s">
        <v>99</v>
      </c>
      <c r="C1539" s="20">
        <v>320265</v>
      </c>
      <c r="D1539" s="20">
        <v>519850</v>
      </c>
      <c r="E1539" s="20">
        <v>531499</v>
      </c>
      <c r="F1539" s="20">
        <v>543512</v>
      </c>
      <c r="G1539" s="23"/>
    </row>
    <row r="1540" spans="1:7" s="19" customFormat="1" x14ac:dyDescent="0.25">
      <c r="A1540" s="135"/>
      <c r="B1540" s="136" t="s">
        <v>168</v>
      </c>
      <c r="C1540" s="22">
        <v>27908</v>
      </c>
      <c r="D1540" s="22">
        <v>43067</v>
      </c>
      <c r="E1540" s="22">
        <v>43855</v>
      </c>
      <c r="F1540" s="22">
        <v>44679</v>
      </c>
      <c r="G1540" s="23"/>
    </row>
    <row r="1541" spans="1:7" s="19" customFormat="1" x14ac:dyDescent="0.25">
      <c r="A1541" s="135"/>
      <c r="B1541" s="136" t="s">
        <v>73</v>
      </c>
      <c r="C1541" s="22">
        <v>17010</v>
      </c>
      <c r="D1541" s="22">
        <v>21400</v>
      </c>
      <c r="E1541" s="22">
        <v>21499</v>
      </c>
      <c r="F1541" s="22">
        <v>21578</v>
      </c>
      <c r="G1541" s="23"/>
    </row>
    <row r="1542" spans="1:7" s="19" customFormat="1" x14ac:dyDescent="0.25">
      <c r="A1542" s="135"/>
      <c r="B1542" s="136" t="s">
        <v>74</v>
      </c>
      <c r="C1542" s="22">
        <v>9310</v>
      </c>
      <c r="D1542" s="22">
        <v>11089</v>
      </c>
      <c r="E1542" s="22">
        <v>11038</v>
      </c>
      <c r="F1542" s="22">
        <v>10988</v>
      </c>
      <c r="G1542" s="23"/>
    </row>
    <row r="1543" spans="1:7" s="19" customFormat="1" x14ac:dyDescent="0.25">
      <c r="A1543" s="135"/>
      <c r="B1543" s="136" t="s">
        <v>169</v>
      </c>
      <c r="C1543" s="22">
        <v>11156</v>
      </c>
      <c r="D1543" s="22">
        <v>10252</v>
      </c>
      <c r="E1543" s="22">
        <v>10326</v>
      </c>
      <c r="F1543" s="22">
        <v>10407</v>
      </c>
      <c r="G1543" s="23"/>
    </row>
    <row r="1544" spans="1:7" s="19" customFormat="1" x14ac:dyDescent="0.25">
      <c r="A1544" s="135"/>
      <c r="B1544" s="136" t="s">
        <v>170</v>
      </c>
      <c r="C1544" s="22">
        <v>19160</v>
      </c>
      <c r="D1544" s="22">
        <v>48687</v>
      </c>
      <c r="E1544" s="22">
        <v>50307</v>
      </c>
      <c r="F1544" s="22">
        <v>52009</v>
      </c>
      <c r="G1544" s="23"/>
    </row>
    <row r="1545" spans="1:7" s="19" customFormat="1" x14ac:dyDescent="0.25">
      <c r="A1545" s="135"/>
      <c r="B1545" s="136" t="s">
        <v>171</v>
      </c>
      <c r="C1545" s="22">
        <v>13464</v>
      </c>
      <c r="D1545" s="22">
        <v>72428</v>
      </c>
      <c r="E1545" s="22">
        <v>75467</v>
      </c>
      <c r="F1545" s="22">
        <v>78660</v>
      </c>
      <c r="G1545" s="23"/>
    </row>
    <row r="1546" spans="1:7" s="19" customFormat="1" x14ac:dyDescent="0.25">
      <c r="A1546" s="135"/>
      <c r="B1546" s="136" t="s">
        <v>172</v>
      </c>
      <c r="C1546" s="22">
        <v>15176</v>
      </c>
      <c r="D1546" s="22">
        <v>22185</v>
      </c>
      <c r="E1546" s="22">
        <v>22742</v>
      </c>
      <c r="F1546" s="22">
        <v>23326</v>
      </c>
      <c r="G1546" s="23"/>
    </row>
    <row r="1547" spans="1:7" s="19" customFormat="1" x14ac:dyDescent="0.25">
      <c r="A1547" s="135"/>
      <c r="B1547" s="136" t="s">
        <v>173</v>
      </c>
      <c r="C1547" s="22">
        <v>24193</v>
      </c>
      <c r="D1547" s="22">
        <v>22718</v>
      </c>
      <c r="E1547" s="22">
        <v>22909</v>
      </c>
      <c r="F1547" s="22">
        <v>23084</v>
      </c>
      <c r="G1547" s="23"/>
    </row>
    <row r="1548" spans="1:7" s="19" customFormat="1" x14ac:dyDescent="0.25">
      <c r="A1548" s="135"/>
      <c r="B1548" s="136" t="s">
        <v>174</v>
      </c>
      <c r="C1548" s="22">
        <v>13456</v>
      </c>
      <c r="D1548" s="22">
        <v>13839</v>
      </c>
      <c r="E1548" s="22">
        <v>13891</v>
      </c>
      <c r="F1548" s="22">
        <v>13946</v>
      </c>
      <c r="G1548" s="23"/>
    </row>
    <row r="1549" spans="1:7" s="19" customFormat="1" x14ac:dyDescent="0.25">
      <c r="A1549" s="135"/>
      <c r="B1549" s="136" t="s">
        <v>175</v>
      </c>
      <c r="C1549" s="22">
        <v>33098</v>
      </c>
      <c r="D1549" s="22">
        <v>31868</v>
      </c>
      <c r="E1549" s="22">
        <v>32103</v>
      </c>
      <c r="F1549" s="22">
        <v>32301</v>
      </c>
      <c r="G1549" s="23"/>
    </row>
    <row r="1550" spans="1:7" s="19" customFormat="1" x14ac:dyDescent="0.25">
      <c r="A1550" s="135"/>
      <c r="B1550" s="136" t="s">
        <v>176</v>
      </c>
      <c r="C1550" s="22">
        <v>16601</v>
      </c>
      <c r="D1550" s="22">
        <v>16686</v>
      </c>
      <c r="E1550" s="22">
        <v>16741</v>
      </c>
      <c r="F1550" s="22">
        <v>16797</v>
      </c>
      <c r="G1550" s="23"/>
    </row>
    <row r="1551" spans="1:7" s="19" customFormat="1" x14ac:dyDescent="0.25">
      <c r="A1551" s="135"/>
      <c r="B1551" s="136" t="s">
        <v>177</v>
      </c>
      <c r="C1551" s="22">
        <v>21276</v>
      </c>
      <c r="D1551" s="22">
        <v>18503</v>
      </c>
      <c r="E1551" s="22">
        <v>18505</v>
      </c>
      <c r="F1551" s="22">
        <v>18486</v>
      </c>
      <c r="G1551" s="23"/>
    </row>
    <row r="1552" spans="1:7" s="19" customFormat="1" x14ac:dyDescent="0.25">
      <c r="A1552" s="135"/>
      <c r="B1552" s="136" t="s">
        <v>178</v>
      </c>
      <c r="C1552" s="22">
        <v>11174</v>
      </c>
      <c r="D1552" s="22">
        <v>9673</v>
      </c>
      <c r="E1552" s="22">
        <v>9508</v>
      </c>
      <c r="F1552" s="22">
        <v>9337</v>
      </c>
      <c r="G1552" s="23"/>
    </row>
    <row r="1553" spans="1:10" s="19" customFormat="1" x14ac:dyDescent="0.25">
      <c r="A1553" s="135"/>
      <c r="B1553" s="136" t="s">
        <v>179</v>
      </c>
      <c r="C1553" s="22">
        <v>8907</v>
      </c>
      <c r="D1553" s="22">
        <v>9858</v>
      </c>
      <c r="E1553" s="22">
        <v>9825</v>
      </c>
      <c r="F1553" s="22">
        <v>9793</v>
      </c>
      <c r="G1553" s="23"/>
    </row>
    <row r="1554" spans="1:10" s="16" customFormat="1" x14ac:dyDescent="0.25">
      <c r="A1554" s="135"/>
      <c r="B1554" s="136" t="s">
        <v>180</v>
      </c>
      <c r="C1554" s="22">
        <v>20710</v>
      </c>
      <c r="D1554" s="22">
        <v>19923</v>
      </c>
      <c r="E1554" s="22">
        <v>20068</v>
      </c>
      <c r="F1554" s="22">
        <v>20194</v>
      </c>
      <c r="G1554" s="43"/>
      <c r="H1554" s="43"/>
      <c r="I1554" s="43"/>
      <c r="J1554" s="43"/>
    </row>
    <row r="1555" spans="1:10" s="19" customFormat="1" x14ac:dyDescent="0.25">
      <c r="A1555" s="135"/>
      <c r="B1555" s="136" t="s">
        <v>181</v>
      </c>
      <c r="C1555" s="22">
        <v>18251</v>
      </c>
      <c r="D1555" s="22">
        <v>17048</v>
      </c>
      <c r="E1555" s="22">
        <v>17131</v>
      </c>
      <c r="F1555" s="22">
        <v>17202</v>
      </c>
      <c r="G1555" s="23"/>
    </row>
    <row r="1556" spans="1:10" s="19" customFormat="1" x14ac:dyDescent="0.25">
      <c r="A1556" s="135"/>
      <c r="B1556" s="136" t="s">
        <v>182</v>
      </c>
      <c r="C1556" s="22">
        <v>17737</v>
      </c>
      <c r="D1556" s="22">
        <v>112652</v>
      </c>
      <c r="E1556" s="22">
        <v>117571</v>
      </c>
      <c r="F1556" s="22">
        <v>122721</v>
      </c>
      <c r="G1556" s="23"/>
    </row>
    <row r="1557" spans="1:10" s="19" customFormat="1" x14ac:dyDescent="0.25">
      <c r="A1557" s="135"/>
      <c r="B1557" s="136" t="s">
        <v>183</v>
      </c>
      <c r="C1557" s="22">
        <v>21678</v>
      </c>
      <c r="D1557" s="22">
        <v>17974</v>
      </c>
      <c r="E1557" s="22">
        <v>18013</v>
      </c>
      <c r="F1557" s="22">
        <v>18004</v>
      </c>
      <c r="G1557" s="23"/>
    </row>
    <row r="1558" spans="1:10" s="19" customFormat="1" x14ac:dyDescent="0.25">
      <c r="A1558" s="102"/>
      <c r="B1558" s="14" t="s">
        <v>75</v>
      </c>
      <c r="C1558" s="20">
        <v>303944</v>
      </c>
      <c r="D1558" s="20">
        <v>277307</v>
      </c>
      <c r="E1558" s="20">
        <v>277124</v>
      </c>
      <c r="F1558" s="20">
        <v>276883</v>
      </c>
      <c r="G1558" s="23"/>
    </row>
    <row r="1559" spans="1:10" s="19" customFormat="1" x14ac:dyDescent="0.25">
      <c r="A1559" s="135"/>
      <c r="B1559" s="136" t="s">
        <v>184</v>
      </c>
      <c r="C1559" s="22">
        <v>18586</v>
      </c>
      <c r="D1559" s="22">
        <v>182</v>
      </c>
      <c r="E1559" s="22">
        <v>253</v>
      </c>
      <c r="F1559" s="22">
        <v>238</v>
      </c>
      <c r="G1559" s="23"/>
    </row>
    <row r="1560" spans="1:10" s="19" customFormat="1" x14ac:dyDescent="0.25">
      <c r="A1560" s="135"/>
      <c r="B1560" s="136" t="s">
        <v>76</v>
      </c>
      <c r="C1560" s="22">
        <v>13803</v>
      </c>
      <c r="D1560" s="22">
        <v>19844</v>
      </c>
      <c r="E1560" s="22">
        <v>20218</v>
      </c>
      <c r="F1560" s="22">
        <v>20611</v>
      </c>
      <c r="G1560" s="23"/>
    </row>
    <row r="1561" spans="1:10" s="19" customFormat="1" x14ac:dyDescent="0.25">
      <c r="A1561" s="135"/>
      <c r="B1561" s="136" t="s">
        <v>78</v>
      </c>
      <c r="C1561" s="22">
        <v>27061</v>
      </c>
      <c r="D1561" s="22">
        <v>22818</v>
      </c>
      <c r="E1561" s="22">
        <v>22724</v>
      </c>
      <c r="F1561" s="22">
        <v>22611</v>
      </c>
      <c r="G1561" s="23"/>
    </row>
    <row r="1562" spans="1:10" s="19" customFormat="1" x14ac:dyDescent="0.25">
      <c r="A1562" s="135"/>
      <c r="B1562" s="136" t="s">
        <v>80</v>
      </c>
      <c r="C1562" s="22">
        <v>10314</v>
      </c>
      <c r="D1562" s="22">
        <v>3645</v>
      </c>
      <c r="E1562" s="22">
        <v>3116</v>
      </c>
      <c r="F1562" s="22">
        <v>2561</v>
      </c>
      <c r="G1562" s="23"/>
    </row>
    <row r="1563" spans="1:10" s="19" customFormat="1" x14ac:dyDescent="0.25">
      <c r="A1563" s="135"/>
      <c r="B1563" s="136" t="s">
        <v>81</v>
      </c>
      <c r="C1563" s="22">
        <v>11118</v>
      </c>
      <c r="D1563" s="22">
        <v>1527</v>
      </c>
      <c r="E1563" s="22">
        <v>1066</v>
      </c>
      <c r="F1563" s="22">
        <v>585</v>
      </c>
      <c r="G1563" s="23"/>
    </row>
    <row r="1564" spans="1:10" s="19" customFormat="1" x14ac:dyDescent="0.25">
      <c r="A1564" s="135"/>
      <c r="B1564" s="136" t="s">
        <v>82</v>
      </c>
      <c r="C1564" s="22">
        <v>21705</v>
      </c>
      <c r="D1564" s="22">
        <v>17715</v>
      </c>
      <c r="E1564" s="22">
        <v>17492</v>
      </c>
      <c r="F1564" s="22">
        <v>17247</v>
      </c>
      <c r="G1564" s="23"/>
    </row>
    <row r="1565" spans="1:10" s="19" customFormat="1" x14ac:dyDescent="0.25">
      <c r="A1565" s="135"/>
      <c r="B1565" s="136" t="s">
        <v>83</v>
      </c>
      <c r="C1565" s="22">
        <v>22237</v>
      </c>
      <c r="D1565" s="22">
        <v>16117</v>
      </c>
      <c r="E1565" s="22">
        <v>15980</v>
      </c>
      <c r="F1565" s="22">
        <v>15828</v>
      </c>
      <c r="G1565" s="23"/>
    </row>
    <row r="1566" spans="1:10" s="19" customFormat="1" x14ac:dyDescent="0.25">
      <c r="A1566" s="135"/>
      <c r="B1566" s="136" t="s">
        <v>84</v>
      </c>
      <c r="C1566" s="22">
        <v>14394</v>
      </c>
      <c r="D1566" s="22">
        <v>9850</v>
      </c>
      <c r="E1566" s="22">
        <v>9305</v>
      </c>
      <c r="F1566" s="22">
        <v>8721</v>
      </c>
      <c r="G1566" s="23"/>
    </row>
    <row r="1567" spans="1:10" s="19" customFormat="1" x14ac:dyDescent="0.25">
      <c r="A1567" s="135"/>
      <c r="B1567" s="136" t="s">
        <v>185</v>
      </c>
      <c r="C1567" s="22">
        <v>13619</v>
      </c>
      <c r="D1567" s="22">
        <v>20028</v>
      </c>
      <c r="E1567" s="22">
        <v>20433</v>
      </c>
      <c r="F1567" s="22">
        <v>20855</v>
      </c>
      <c r="G1567" s="23"/>
    </row>
    <row r="1568" spans="1:10" s="19" customFormat="1" x14ac:dyDescent="0.25">
      <c r="A1568" s="135"/>
      <c r="B1568" s="136" t="s">
        <v>186</v>
      </c>
      <c r="C1568" s="22">
        <v>11309</v>
      </c>
      <c r="D1568" s="22">
        <v>15273</v>
      </c>
      <c r="E1568" s="22">
        <v>14773</v>
      </c>
      <c r="F1568" s="22">
        <v>14349</v>
      </c>
      <c r="G1568" s="23"/>
    </row>
    <row r="1569" spans="1:10" s="19" customFormat="1" x14ac:dyDescent="0.25">
      <c r="A1569" s="135"/>
      <c r="B1569" s="136" t="s">
        <v>187</v>
      </c>
      <c r="C1569" s="22">
        <v>9705</v>
      </c>
      <c r="D1569" s="22">
        <v>14597</v>
      </c>
      <c r="E1569" s="22">
        <v>14734</v>
      </c>
      <c r="F1569" s="22">
        <v>14878</v>
      </c>
      <c r="G1569" s="23"/>
    </row>
    <row r="1570" spans="1:10" s="19" customFormat="1" x14ac:dyDescent="0.25">
      <c r="A1570" s="135"/>
      <c r="B1570" s="136" t="s">
        <v>188</v>
      </c>
      <c r="C1570" s="22">
        <v>20641</v>
      </c>
      <c r="D1570" s="22">
        <v>35917</v>
      </c>
      <c r="E1570" s="22">
        <v>36872</v>
      </c>
      <c r="F1570" s="22">
        <v>37869</v>
      </c>
      <c r="G1570" s="23"/>
    </row>
    <row r="1571" spans="1:10" s="19" customFormat="1" x14ac:dyDescent="0.25">
      <c r="A1571" s="135"/>
      <c r="B1571" s="136" t="s">
        <v>189</v>
      </c>
      <c r="C1571" s="22">
        <v>15941</v>
      </c>
      <c r="D1571" s="22">
        <v>9226</v>
      </c>
      <c r="E1571" s="22">
        <v>9032</v>
      </c>
      <c r="F1571" s="22">
        <v>8824</v>
      </c>
      <c r="G1571" s="23"/>
    </row>
    <row r="1572" spans="1:10" s="19" customFormat="1" x14ac:dyDescent="0.25">
      <c r="A1572" s="135"/>
      <c r="B1572" s="136" t="s">
        <v>190</v>
      </c>
      <c r="C1572" s="22">
        <v>20803</v>
      </c>
      <c r="D1572" s="22">
        <v>45609</v>
      </c>
      <c r="E1572" s="22">
        <v>46880</v>
      </c>
      <c r="F1572" s="22">
        <v>48208</v>
      </c>
      <c r="G1572" s="23"/>
    </row>
    <row r="1573" spans="1:10" s="19" customFormat="1" x14ac:dyDescent="0.25">
      <c r="A1573" s="135"/>
      <c r="B1573" s="136" t="s">
        <v>191</v>
      </c>
      <c r="C1573" s="22">
        <v>15018</v>
      </c>
      <c r="D1573" s="22">
        <v>2461</v>
      </c>
      <c r="E1573" s="22">
        <v>1940</v>
      </c>
      <c r="F1573" s="22">
        <v>1394</v>
      </c>
      <c r="G1573" s="23"/>
    </row>
    <row r="1574" spans="1:10" s="16" customFormat="1" x14ac:dyDescent="0.25">
      <c r="A1574" s="135"/>
      <c r="B1574" s="136" t="s">
        <v>192</v>
      </c>
      <c r="C1574" s="22">
        <v>10368</v>
      </c>
      <c r="D1574" s="22">
        <v>7048</v>
      </c>
      <c r="E1574" s="22">
        <v>6880</v>
      </c>
      <c r="F1574" s="22">
        <v>6702</v>
      </c>
      <c r="G1574" s="43"/>
      <c r="H1574" s="43"/>
      <c r="I1574" s="43"/>
      <c r="J1574" s="43"/>
    </row>
    <row r="1575" spans="1:10" s="16" customFormat="1" x14ac:dyDescent="0.25">
      <c r="A1575" s="135"/>
      <c r="B1575" s="136" t="s">
        <v>193</v>
      </c>
      <c r="C1575" s="22">
        <v>12217</v>
      </c>
      <c r="D1575" s="22">
        <v>7643</v>
      </c>
      <c r="E1575" s="22">
        <v>7601</v>
      </c>
      <c r="F1575" s="22">
        <v>7556</v>
      </c>
      <c r="G1575" s="139"/>
    </row>
    <row r="1576" spans="1:10" s="19" customFormat="1" x14ac:dyDescent="0.25">
      <c r="A1576" s="135"/>
      <c r="B1576" s="136" t="s">
        <v>194</v>
      </c>
      <c r="C1576" s="22">
        <v>13291</v>
      </c>
      <c r="D1576" s="22">
        <v>13869</v>
      </c>
      <c r="E1576" s="22">
        <v>14039</v>
      </c>
      <c r="F1576" s="22">
        <v>14214</v>
      </c>
      <c r="G1576" s="23"/>
    </row>
    <row r="1577" spans="1:10" s="19" customFormat="1" x14ac:dyDescent="0.25">
      <c r="A1577" s="135"/>
      <c r="B1577" s="136" t="s">
        <v>195</v>
      </c>
      <c r="C1577" s="22">
        <v>21814</v>
      </c>
      <c r="D1577" s="22">
        <v>13938</v>
      </c>
      <c r="E1577" s="22">
        <v>13786</v>
      </c>
      <c r="F1577" s="22">
        <v>13632</v>
      </c>
      <c r="G1577" s="23"/>
    </row>
    <row r="1578" spans="1:10" s="19" customFormat="1" x14ac:dyDescent="0.25">
      <c r="A1578" s="102"/>
      <c r="B1578" s="14" t="s">
        <v>101</v>
      </c>
      <c r="C1578" s="20">
        <v>288000</v>
      </c>
      <c r="D1578" s="20">
        <v>212001</v>
      </c>
      <c r="E1578" s="20">
        <v>212886</v>
      </c>
      <c r="F1578" s="20">
        <v>213900</v>
      </c>
      <c r="G1578" s="23"/>
    </row>
    <row r="1579" spans="1:10" s="19" customFormat="1" x14ac:dyDescent="0.25">
      <c r="A1579" s="102"/>
      <c r="B1579" s="138" t="s">
        <v>196</v>
      </c>
      <c r="C1579" s="22">
        <v>41769</v>
      </c>
      <c r="D1579" s="22">
        <v>8094</v>
      </c>
      <c r="E1579" s="22">
        <v>7394</v>
      </c>
      <c r="F1579" s="22">
        <v>6665</v>
      </c>
      <c r="G1579" s="23"/>
    </row>
    <row r="1580" spans="1:10" s="19" customFormat="1" x14ac:dyDescent="0.25">
      <c r="A1580" s="135"/>
      <c r="B1580" s="138" t="s">
        <v>58</v>
      </c>
      <c r="C1580" s="22">
        <v>29153</v>
      </c>
      <c r="D1580" s="22">
        <v>20061</v>
      </c>
      <c r="E1580" s="22">
        <v>20001</v>
      </c>
      <c r="F1580" s="22">
        <v>19954</v>
      </c>
      <c r="G1580" s="23"/>
    </row>
    <row r="1581" spans="1:10" s="19" customFormat="1" x14ac:dyDescent="0.25">
      <c r="A1581" s="135"/>
      <c r="B1581" s="138" t="s">
        <v>197</v>
      </c>
      <c r="C1581" s="22">
        <v>26056</v>
      </c>
      <c r="D1581" s="22">
        <v>23669</v>
      </c>
      <c r="E1581" s="22">
        <v>23921</v>
      </c>
      <c r="F1581" s="22">
        <v>24200</v>
      </c>
      <c r="G1581" s="23"/>
    </row>
    <row r="1582" spans="1:10" s="19" customFormat="1" x14ac:dyDescent="0.25">
      <c r="A1582" s="135"/>
      <c r="B1582" s="138" t="s">
        <v>198</v>
      </c>
      <c r="C1582" s="22">
        <v>20901</v>
      </c>
      <c r="D1582" s="22">
        <v>14547</v>
      </c>
      <c r="E1582" s="22">
        <v>14614</v>
      </c>
      <c r="F1582" s="22">
        <v>14690</v>
      </c>
      <c r="G1582" s="23"/>
    </row>
    <row r="1583" spans="1:10" s="19" customFormat="1" x14ac:dyDescent="0.25">
      <c r="A1583" s="135"/>
      <c r="B1583" s="138" t="s">
        <v>199</v>
      </c>
      <c r="C1583" s="22">
        <v>24384</v>
      </c>
      <c r="D1583" s="22">
        <v>17854</v>
      </c>
      <c r="E1583" s="22">
        <v>17817</v>
      </c>
      <c r="F1583" s="22">
        <v>17789</v>
      </c>
      <c r="G1583" s="23"/>
    </row>
    <row r="1584" spans="1:10" s="19" customFormat="1" x14ac:dyDescent="0.25">
      <c r="A1584" s="135"/>
      <c r="B1584" s="138" t="s">
        <v>200</v>
      </c>
      <c r="C1584" s="22">
        <v>22631</v>
      </c>
      <c r="D1584" s="22">
        <v>29715</v>
      </c>
      <c r="E1584" s="22">
        <v>30473</v>
      </c>
      <c r="F1584" s="22">
        <v>31271</v>
      </c>
      <c r="G1584" s="23"/>
    </row>
    <row r="1585" spans="1:10" s="19" customFormat="1" x14ac:dyDescent="0.25">
      <c r="A1585" s="135"/>
      <c r="B1585" s="138" t="s">
        <v>201</v>
      </c>
      <c r="C1585" s="22">
        <v>23884</v>
      </c>
      <c r="D1585" s="22">
        <v>16954</v>
      </c>
      <c r="E1585" s="22">
        <v>16983</v>
      </c>
      <c r="F1585" s="22">
        <v>17021</v>
      </c>
      <c r="G1585" s="23"/>
    </row>
    <row r="1586" spans="1:10" s="19" customFormat="1" x14ac:dyDescent="0.25">
      <c r="A1586" s="135"/>
      <c r="B1586" s="138" t="s">
        <v>202</v>
      </c>
      <c r="C1586" s="22">
        <v>18867</v>
      </c>
      <c r="D1586" s="22">
        <v>12871</v>
      </c>
      <c r="E1586" s="22">
        <v>12829</v>
      </c>
      <c r="F1586" s="22">
        <v>12785</v>
      </c>
      <c r="G1586" s="23"/>
    </row>
    <row r="1587" spans="1:10" s="16" customFormat="1" x14ac:dyDescent="0.25">
      <c r="A1587" s="135"/>
      <c r="B1587" s="138" t="s">
        <v>203</v>
      </c>
      <c r="C1587" s="22">
        <v>14545</v>
      </c>
      <c r="D1587" s="22">
        <v>9766</v>
      </c>
      <c r="E1587" s="22">
        <v>9701</v>
      </c>
      <c r="F1587" s="22">
        <v>9634</v>
      </c>
      <c r="G1587" s="43"/>
      <c r="H1587" s="43"/>
      <c r="I1587" s="43"/>
      <c r="J1587" s="43"/>
    </row>
    <row r="1588" spans="1:10" s="141" customFormat="1" x14ac:dyDescent="0.25">
      <c r="A1588" s="135"/>
      <c r="B1588" s="138" t="s">
        <v>204</v>
      </c>
      <c r="C1588" s="22">
        <v>26361</v>
      </c>
      <c r="D1588" s="22">
        <v>18060</v>
      </c>
      <c r="E1588" s="22">
        <v>18063</v>
      </c>
      <c r="F1588" s="22">
        <v>18076</v>
      </c>
      <c r="G1588" s="23"/>
    </row>
    <row r="1589" spans="1:10" s="141" customFormat="1" x14ac:dyDescent="0.25">
      <c r="A1589" s="135"/>
      <c r="B1589" s="138" t="s">
        <v>205</v>
      </c>
      <c r="C1589" s="22">
        <v>17835</v>
      </c>
      <c r="D1589" s="22">
        <v>25283</v>
      </c>
      <c r="E1589" s="22">
        <v>25924</v>
      </c>
      <c r="F1589" s="22">
        <v>26598</v>
      </c>
      <c r="G1589" s="23"/>
    </row>
    <row r="1590" spans="1:10" s="141" customFormat="1" x14ac:dyDescent="0.25">
      <c r="A1590" s="135"/>
      <c r="B1590" s="138" t="s">
        <v>206</v>
      </c>
      <c r="C1590" s="22">
        <v>21614</v>
      </c>
      <c r="D1590" s="22">
        <v>15127</v>
      </c>
      <c r="E1590" s="22">
        <v>15166</v>
      </c>
      <c r="F1590" s="22">
        <v>15217</v>
      </c>
      <c r="G1590" s="23"/>
    </row>
    <row r="1591" spans="1:10" s="141" customFormat="1" x14ac:dyDescent="0.25">
      <c r="A1591" s="102"/>
      <c r="B1591" s="14" t="s">
        <v>103</v>
      </c>
      <c r="C1591" s="20">
        <v>183174</v>
      </c>
      <c r="D1591" s="20">
        <v>194788</v>
      </c>
      <c r="E1591" s="20">
        <v>194061</v>
      </c>
      <c r="F1591" s="20">
        <v>193327</v>
      </c>
      <c r="G1591" s="23"/>
    </row>
    <row r="1592" spans="1:10" s="141" customFormat="1" x14ac:dyDescent="0.25">
      <c r="A1592" s="140"/>
      <c r="B1592" s="138" t="s">
        <v>43</v>
      </c>
      <c r="C1592" s="22">
        <v>6994</v>
      </c>
      <c r="D1592" s="22">
        <v>4101</v>
      </c>
      <c r="E1592" s="22">
        <v>3877</v>
      </c>
      <c r="F1592" s="22">
        <v>3643</v>
      </c>
      <c r="G1592" s="23"/>
    </row>
    <row r="1593" spans="1:10" s="141" customFormat="1" x14ac:dyDescent="0.25">
      <c r="A1593" s="140"/>
      <c r="B1593" s="138" t="s">
        <v>112</v>
      </c>
      <c r="C1593" s="22">
        <v>11806</v>
      </c>
      <c r="D1593" s="22">
        <v>7545</v>
      </c>
      <c r="E1593" s="22">
        <v>7337</v>
      </c>
      <c r="F1593" s="22">
        <v>7119</v>
      </c>
      <c r="G1593" s="23"/>
    </row>
    <row r="1594" spans="1:10" s="141" customFormat="1" x14ac:dyDescent="0.25">
      <c r="A1594" s="140"/>
      <c r="B1594" s="138" t="s">
        <v>41</v>
      </c>
      <c r="C1594" s="22">
        <v>0</v>
      </c>
      <c r="D1594" s="22">
        <v>0</v>
      </c>
      <c r="E1594" s="22">
        <v>0</v>
      </c>
      <c r="F1594" s="22">
        <v>0</v>
      </c>
      <c r="G1594" s="23"/>
    </row>
    <row r="1595" spans="1:10" s="141" customFormat="1" x14ac:dyDescent="0.25">
      <c r="A1595" s="140"/>
      <c r="B1595" s="138" t="s">
        <v>42</v>
      </c>
      <c r="C1595" s="22">
        <v>19273</v>
      </c>
      <c r="D1595" s="22">
        <v>16071</v>
      </c>
      <c r="E1595" s="22">
        <v>15645</v>
      </c>
      <c r="F1595" s="22">
        <v>15200</v>
      </c>
      <c r="G1595" s="23"/>
    </row>
    <row r="1596" spans="1:10" s="141" customFormat="1" x14ac:dyDescent="0.25">
      <c r="A1596" s="140"/>
      <c r="B1596" s="138" t="s">
        <v>39</v>
      </c>
      <c r="C1596" s="22">
        <v>19422</v>
      </c>
      <c r="D1596" s="22">
        <v>22793</v>
      </c>
      <c r="E1596" s="22">
        <v>22919</v>
      </c>
      <c r="F1596" s="22">
        <v>23054</v>
      </c>
      <c r="G1596" s="23"/>
    </row>
    <row r="1597" spans="1:10" s="141" customFormat="1" x14ac:dyDescent="0.25">
      <c r="A1597" s="140"/>
      <c r="B1597" s="138" t="s">
        <v>45</v>
      </c>
      <c r="C1597" s="22">
        <v>11426</v>
      </c>
      <c r="D1597" s="22">
        <v>10846</v>
      </c>
      <c r="E1597" s="22">
        <v>10781</v>
      </c>
      <c r="F1597" s="22">
        <v>10714</v>
      </c>
      <c r="G1597" s="23"/>
    </row>
    <row r="1598" spans="1:10" s="141" customFormat="1" x14ac:dyDescent="0.25">
      <c r="A1598" s="140"/>
      <c r="B1598" s="138" t="s">
        <v>47</v>
      </c>
      <c r="C1598" s="22">
        <v>3393</v>
      </c>
      <c r="D1598" s="22">
        <v>3523</v>
      </c>
      <c r="E1598" s="22">
        <v>3251</v>
      </c>
      <c r="F1598" s="22">
        <v>2968</v>
      </c>
      <c r="G1598" s="23"/>
    </row>
    <row r="1599" spans="1:10" s="141" customFormat="1" x14ac:dyDescent="0.25">
      <c r="A1599" s="140"/>
      <c r="B1599" s="138" t="s">
        <v>46</v>
      </c>
      <c r="C1599" s="22">
        <v>13582</v>
      </c>
      <c r="D1599" s="22">
        <v>12010</v>
      </c>
      <c r="E1599" s="22">
        <v>10924</v>
      </c>
      <c r="F1599" s="22">
        <v>9736</v>
      </c>
      <c r="G1599" s="23"/>
    </row>
    <row r="1600" spans="1:10" s="141" customFormat="1" x14ac:dyDescent="0.25">
      <c r="A1600" s="140"/>
      <c r="B1600" s="138" t="s">
        <v>129</v>
      </c>
      <c r="C1600" s="22">
        <v>10550</v>
      </c>
      <c r="D1600" s="22">
        <v>11308</v>
      </c>
      <c r="E1600" s="22">
        <v>11252</v>
      </c>
      <c r="F1600" s="22">
        <v>11194</v>
      </c>
      <c r="G1600" s="23"/>
    </row>
    <row r="1601" spans="1:10" s="141" customFormat="1" x14ac:dyDescent="0.25">
      <c r="A1601" s="140"/>
      <c r="B1601" s="138" t="s">
        <v>207</v>
      </c>
      <c r="C1601" s="22">
        <v>8859</v>
      </c>
      <c r="D1601" s="22">
        <v>15407</v>
      </c>
      <c r="E1601" s="22">
        <v>15783</v>
      </c>
      <c r="F1601" s="22">
        <v>16177</v>
      </c>
      <c r="G1601" s="23"/>
    </row>
    <row r="1602" spans="1:10" s="141" customFormat="1" x14ac:dyDescent="0.25">
      <c r="A1602" s="140"/>
      <c r="B1602" s="138" t="s">
        <v>208</v>
      </c>
      <c r="C1602" s="22">
        <v>13244</v>
      </c>
      <c r="D1602" s="22">
        <v>30547</v>
      </c>
      <c r="E1602" s="22">
        <v>31494</v>
      </c>
      <c r="F1602" s="22">
        <v>32548</v>
      </c>
      <c r="G1602" s="23"/>
    </row>
    <row r="1603" spans="1:10" s="141" customFormat="1" x14ac:dyDescent="0.25">
      <c r="A1603" s="140"/>
      <c r="B1603" s="138" t="s">
        <v>209</v>
      </c>
      <c r="C1603" s="22">
        <v>8625</v>
      </c>
      <c r="D1603" s="22">
        <v>8865</v>
      </c>
      <c r="E1603" s="22">
        <v>8862</v>
      </c>
      <c r="F1603" s="22">
        <v>8859</v>
      </c>
      <c r="G1603" s="23"/>
    </row>
    <row r="1604" spans="1:10" s="141" customFormat="1" x14ac:dyDescent="0.25">
      <c r="A1604" s="140"/>
      <c r="B1604" s="138" t="s">
        <v>210</v>
      </c>
      <c r="C1604" s="22">
        <v>7671</v>
      </c>
      <c r="D1604" s="22">
        <v>6495</v>
      </c>
      <c r="E1604" s="22">
        <v>6339</v>
      </c>
      <c r="F1604" s="22">
        <v>6175</v>
      </c>
      <c r="G1604" s="23"/>
    </row>
    <row r="1605" spans="1:10" s="16" customFormat="1" x14ac:dyDescent="0.25">
      <c r="A1605" s="140"/>
      <c r="B1605" s="138" t="s">
        <v>211</v>
      </c>
      <c r="C1605" s="22">
        <v>12276</v>
      </c>
      <c r="D1605" s="22">
        <v>11605</v>
      </c>
      <c r="E1605" s="22">
        <v>11652</v>
      </c>
      <c r="F1605" s="22">
        <v>11701</v>
      </c>
      <c r="G1605" s="43"/>
      <c r="H1605" s="43"/>
      <c r="I1605" s="43"/>
      <c r="J1605" s="43"/>
    </row>
    <row r="1606" spans="1:10" s="19" customFormat="1" x14ac:dyDescent="0.25">
      <c r="A1606" s="140"/>
      <c r="B1606" s="138" t="s">
        <v>212</v>
      </c>
      <c r="C1606" s="22">
        <v>13115</v>
      </c>
      <c r="D1606" s="22">
        <v>12388</v>
      </c>
      <c r="E1606" s="22">
        <v>12523</v>
      </c>
      <c r="F1606" s="22">
        <v>12664</v>
      </c>
      <c r="G1606" s="23"/>
    </row>
    <row r="1607" spans="1:10" s="19" customFormat="1" x14ac:dyDescent="0.25">
      <c r="A1607" s="140"/>
      <c r="B1607" s="138" t="s">
        <v>213</v>
      </c>
      <c r="C1607" s="22">
        <v>10669</v>
      </c>
      <c r="D1607" s="22">
        <v>9813</v>
      </c>
      <c r="E1607" s="22">
        <v>9823</v>
      </c>
      <c r="F1607" s="22">
        <v>9832</v>
      </c>
      <c r="G1607" s="23"/>
    </row>
    <row r="1608" spans="1:10" s="19" customFormat="1" x14ac:dyDescent="0.25">
      <c r="A1608" s="140"/>
      <c r="B1608" s="138" t="s">
        <v>214</v>
      </c>
      <c r="C1608" s="22">
        <v>12269</v>
      </c>
      <c r="D1608" s="22">
        <v>11471</v>
      </c>
      <c r="E1608" s="22">
        <v>11599</v>
      </c>
      <c r="F1608" s="22">
        <v>11743</v>
      </c>
      <c r="G1608" s="23"/>
    </row>
    <row r="1609" spans="1:10" s="19" customFormat="1" x14ac:dyDescent="0.25">
      <c r="A1609" s="102"/>
      <c r="B1609" s="14" t="s">
        <v>48</v>
      </c>
      <c r="C1609" s="20">
        <v>341065</v>
      </c>
      <c r="D1609" s="20">
        <v>281313</v>
      </c>
      <c r="E1609" s="20">
        <v>282785</v>
      </c>
      <c r="F1609" s="20">
        <v>284464</v>
      </c>
      <c r="G1609" s="23"/>
    </row>
    <row r="1610" spans="1:10" s="19" customFormat="1" x14ac:dyDescent="0.25">
      <c r="A1610" s="135"/>
      <c r="B1610" s="12" t="s">
        <v>215</v>
      </c>
      <c r="C1610" s="22">
        <v>18176</v>
      </c>
      <c r="D1610" s="22">
        <v>42760</v>
      </c>
      <c r="E1610" s="22">
        <v>44125</v>
      </c>
      <c r="F1610" s="22">
        <v>45563</v>
      </c>
      <c r="G1610" s="23"/>
    </row>
    <row r="1611" spans="1:10" s="19" customFormat="1" x14ac:dyDescent="0.25">
      <c r="A1611" s="135"/>
      <c r="B1611" s="138" t="s">
        <v>216</v>
      </c>
      <c r="C1611" s="22">
        <v>12147</v>
      </c>
      <c r="D1611" s="22">
        <v>14438</v>
      </c>
      <c r="E1611" s="22">
        <v>14660</v>
      </c>
      <c r="F1611" s="22">
        <v>14894</v>
      </c>
      <c r="G1611" s="23"/>
    </row>
    <row r="1612" spans="1:10" s="19" customFormat="1" x14ac:dyDescent="0.25">
      <c r="A1612" s="135"/>
      <c r="B1612" s="138" t="s">
        <v>217</v>
      </c>
      <c r="C1612" s="22">
        <v>13887</v>
      </c>
      <c r="D1612" s="22">
        <v>10137</v>
      </c>
      <c r="E1612" s="22">
        <v>10062</v>
      </c>
      <c r="F1612" s="22">
        <v>9983</v>
      </c>
      <c r="G1612" s="23"/>
    </row>
    <row r="1613" spans="1:10" s="19" customFormat="1" x14ac:dyDescent="0.25">
      <c r="A1613" s="135"/>
      <c r="B1613" s="138" t="s">
        <v>218</v>
      </c>
      <c r="C1613" s="22">
        <v>12708</v>
      </c>
      <c r="D1613" s="22">
        <v>28746</v>
      </c>
      <c r="E1613" s="22">
        <v>29661</v>
      </c>
      <c r="F1613" s="22">
        <v>30624</v>
      </c>
      <c r="G1613" s="23"/>
    </row>
    <row r="1614" spans="1:10" s="19" customFormat="1" x14ac:dyDescent="0.25">
      <c r="A1614" s="135"/>
      <c r="B1614" s="138" t="s">
        <v>53</v>
      </c>
      <c r="C1614" s="22">
        <v>17018</v>
      </c>
      <c r="D1614" s="22">
        <v>10219</v>
      </c>
      <c r="E1614" s="22">
        <v>9959</v>
      </c>
      <c r="F1614" s="22">
        <v>9706</v>
      </c>
      <c r="G1614" s="23"/>
    </row>
    <row r="1615" spans="1:10" s="19" customFormat="1" x14ac:dyDescent="0.25">
      <c r="A1615" s="135"/>
      <c r="B1615" s="138" t="s">
        <v>219</v>
      </c>
      <c r="C1615" s="22">
        <v>15172</v>
      </c>
      <c r="D1615" s="22">
        <v>10905</v>
      </c>
      <c r="E1615" s="22">
        <v>10829</v>
      </c>
      <c r="F1615" s="22">
        <v>10749</v>
      </c>
      <c r="G1615" s="23"/>
    </row>
    <row r="1616" spans="1:10" s="19" customFormat="1" x14ac:dyDescent="0.25">
      <c r="A1616" s="135"/>
      <c r="B1616" s="138" t="s">
        <v>220</v>
      </c>
      <c r="C1616" s="22">
        <v>13363</v>
      </c>
      <c r="D1616" s="22">
        <v>6857</v>
      </c>
      <c r="E1616" s="22">
        <v>6606</v>
      </c>
      <c r="F1616" s="22">
        <v>6348</v>
      </c>
      <c r="G1616" s="23"/>
    </row>
    <row r="1617" spans="1:10" s="19" customFormat="1" x14ac:dyDescent="0.25">
      <c r="A1617" s="135"/>
      <c r="B1617" s="138" t="s">
        <v>221</v>
      </c>
      <c r="C1617" s="22">
        <v>13630</v>
      </c>
      <c r="D1617" s="22">
        <v>9133</v>
      </c>
      <c r="E1617" s="22">
        <v>8980</v>
      </c>
      <c r="F1617" s="22">
        <v>8821</v>
      </c>
      <c r="G1617" s="23"/>
    </row>
    <row r="1618" spans="1:10" s="19" customFormat="1" x14ac:dyDescent="0.25">
      <c r="A1618" s="135"/>
      <c r="B1618" s="138" t="s">
        <v>52</v>
      </c>
      <c r="C1618" s="22">
        <v>23347</v>
      </c>
      <c r="D1618" s="22">
        <v>13138</v>
      </c>
      <c r="E1618" s="22">
        <v>12962</v>
      </c>
      <c r="F1618" s="22">
        <v>12781</v>
      </c>
      <c r="G1618" s="23"/>
    </row>
    <row r="1619" spans="1:10" s="19" customFormat="1" x14ac:dyDescent="0.25">
      <c r="A1619" s="135"/>
      <c r="B1619" s="138" t="s">
        <v>222</v>
      </c>
      <c r="C1619" s="22">
        <v>18636</v>
      </c>
      <c r="D1619" s="22">
        <v>14962</v>
      </c>
      <c r="E1619" s="22">
        <v>14984</v>
      </c>
      <c r="F1619" s="22">
        <v>15033</v>
      </c>
      <c r="G1619" s="23"/>
    </row>
    <row r="1620" spans="1:10" s="19" customFormat="1" x14ac:dyDescent="0.25">
      <c r="A1620" s="135"/>
      <c r="B1620" s="138" t="s">
        <v>223</v>
      </c>
      <c r="C1620" s="22">
        <v>23864</v>
      </c>
      <c r="D1620" s="22">
        <v>40197</v>
      </c>
      <c r="E1620" s="22">
        <v>40247</v>
      </c>
      <c r="F1620" s="22">
        <v>40312</v>
      </c>
      <c r="G1620" s="23"/>
    </row>
    <row r="1621" spans="1:10" s="19" customFormat="1" x14ac:dyDescent="0.25">
      <c r="A1621" s="135"/>
      <c r="B1621" s="138" t="s">
        <v>224</v>
      </c>
      <c r="C1621" s="22">
        <v>11498</v>
      </c>
      <c r="D1621" s="22">
        <v>6154</v>
      </c>
      <c r="E1621" s="22">
        <v>5992</v>
      </c>
      <c r="F1621" s="22">
        <v>5823</v>
      </c>
      <c r="G1621" s="23"/>
    </row>
    <row r="1622" spans="1:10" s="19" customFormat="1" x14ac:dyDescent="0.25">
      <c r="A1622" s="135"/>
      <c r="B1622" s="138" t="s">
        <v>225</v>
      </c>
      <c r="C1622" s="22">
        <v>12452</v>
      </c>
      <c r="D1622" s="22">
        <v>8887</v>
      </c>
      <c r="E1622" s="22">
        <v>8875</v>
      </c>
      <c r="F1622" s="22">
        <v>8866</v>
      </c>
      <c r="G1622" s="23"/>
    </row>
    <row r="1623" spans="1:10" s="19" customFormat="1" x14ac:dyDescent="0.25">
      <c r="A1623" s="135"/>
      <c r="B1623" s="138" t="s">
        <v>82</v>
      </c>
      <c r="C1623" s="22">
        <v>13780</v>
      </c>
      <c r="D1623" s="22">
        <v>9553</v>
      </c>
      <c r="E1623" s="22">
        <v>9507</v>
      </c>
      <c r="F1623" s="22">
        <v>9458</v>
      </c>
      <c r="G1623" s="23"/>
    </row>
    <row r="1624" spans="1:10" s="19" customFormat="1" x14ac:dyDescent="0.25">
      <c r="A1624" s="135"/>
      <c r="B1624" s="138" t="s">
        <v>50</v>
      </c>
      <c r="C1624" s="22">
        <v>20857</v>
      </c>
      <c r="D1624" s="22">
        <v>16313</v>
      </c>
      <c r="E1624" s="22">
        <v>16292</v>
      </c>
      <c r="F1624" s="22">
        <v>16295</v>
      </c>
      <c r="G1624" s="23"/>
    </row>
    <row r="1625" spans="1:10" s="16" customFormat="1" x14ac:dyDescent="0.25">
      <c r="A1625" s="135"/>
      <c r="B1625" s="138" t="s">
        <v>51</v>
      </c>
      <c r="C1625" s="22">
        <v>24701</v>
      </c>
      <c r="D1625" s="22">
        <v>20247</v>
      </c>
      <c r="E1625" s="22">
        <v>20375</v>
      </c>
      <c r="F1625" s="22">
        <v>20530</v>
      </c>
      <c r="G1625" s="43"/>
      <c r="H1625" s="43"/>
      <c r="I1625" s="43"/>
      <c r="J1625" s="43"/>
    </row>
    <row r="1626" spans="1:10" s="19" customFormat="1" x14ac:dyDescent="0.25">
      <c r="A1626" s="135"/>
      <c r="B1626" s="138" t="s">
        <v>226</v>
      </c>
      <c r="C1626" s="22">
        <v>11579</v>
      </c>
      <c r="D1626" s="22">
        <v>9832</v>
      </c>
      <c r="E1626" s="22">
        <v>9864</v>
      </c>
      <c r="F1626" s="22">
        <v>9899</v>
      </c>
      <c r="G1626" s="23"/>
    </row>
    <row r="1627" spans="1:10" s="19" customFormat="1" x14ac:dyDescent="0.25">
      <c r="A1627" s="135"/>
      <c r="B1627" s="138" t="s">
        <v>227</v>
      </c>
      <c r="C1627" s="22">
        <v>53340</v>
      </c>
      <c r="D1627" s="22">
        <v>0</v>
      </c>
      <c r="E1627" s="22">
        <v>0</v>
      </c>
      <c r="F1627" s="22">
        <v>0</v>
      </c>
      <c r="G1627" s="23"/>
    </row>
    <row r="1628" spans="1:10" s="19" customFormat="1" x14ac:dyDescent="0.25">
      <c r="A1628" s="135"/>
      <c r="B1628" s="138" t="s">
        <v>228</v>
      </c>
      <c r="C1628" s="22">
        <v>10910</v>
      </c>
      <c r="D1628" s="22">
        <v>8835</v>
      </c>
      <c r="E1628" s="22">
        <v>8805</v>
      </c>
      <c r="F1628" s="22">
        <v>8779</v>
      </c>
      <c r="G1628" s="23"/>
    </row>
    <row r="1629" spans="1:10" s="19" customFormat="1" x14ac:dyDescent="0.25">
      <c r="A1629" s="102"/>
      <c r="B1629" s="14" t="s">
        <v>54</v>
      </c>
      <c r="C1629" s="20">
        <v>184652</v>
      </c>
      <c r="D1629" s="20">
        <v>153583</v>
      </c>
      <c r="E1629" s="20">
        <v>153204</v>
      </c>
      <c r="F1629" s="20">
        <v>152913</v>
      </c>
      <c r="G1629" s="23"/>
    </row>
    <row r="1630" spans="1:10" s="19" customFormat="1" x14ac:dyDescent="0.25">
      <c r="A1630" s="135"/>
      <c r="B1630" s="138" t="s">
        <v>55</v>
      </c>
      <c r="C1630" s="22">
        <v>9562</v>
      </c>
      <c r="D1630" s="22">
        <v>2084</v>
      </c>
      <c r="E1630" s="22">
        <v>1446</v>
      </c>
      <c r="F1630" s="22">
        <v>786</v>
      </c>
      <c r="G1630" s="23"/>
    </row>
    <row r="1631" spans="1:10" s="19" customFormat="1" x14ac:dyDescent="0.25">
      <c r="A1631" s="135"/>
      <c r="B1631" s="138" t="s">
        <v>229</v>
      </c>
      <c r="C1631" s="22">
        <v>14577</v>
      </c>
      <c r="D1631" s="22">
        <v>13415</v>
      </c>
      <c r="E1631" s="22">
        <v>13474</v>
      </c>
      <c r="F1631" s="22">
        <v>13536</v>
      </c>
      <c r="G1631" s="23"/>
    </row>
    <row r="1632" spans="1:10" s="19" customFormat="1" x14ac:dyDescent="0.25">
      <c r="A1632" s="135"/>
      <c r="B1632" s="138" t="s">
        <v>230</v>
      </c>
      <c r="C1632" s="22">
        <v>10364</v>
      </c>
      <c r="D1632" s="22">
        <v>9153</v>
      </c>
      <c r="E1632" s="22">
        <v>9191</v>
      </c>
      <c r="F1632" s="22">
        <v>9231</v>
      </c>
      <c r="G1632" s="23"/>
    </row>
    <row r="1633" spans="1:10" s="19" customFormat="1" x14ac:dyDescent="0.25">
      <c r="A1633" s="135"/>
      <c r="B1633" s="138" t="s">
        <v>231</v>
      </c>
      <c r="C1633" s="22">
        <v>9328</v>
      </c>
      <c r="D1633" s="22">
        <v>8314</v>
      </c>
      <c r="E1633" s="22">
        <v>8327</v>
      </c>
      <c r="F1633" s="22">
        <v>8342</v>
      </c>
      <c r="G1633" s="23"/>
    </row>
    <row r="1634" spans="1:10" s="19" customFormat="1" x14ac:dyDescent="0.25">
      <c r="A1634" s="135"/>
      <c r="B1634" s="138" t="s">
        <v>232</v>
      </c>
      <c r="C1634" s="22">
        <v>10217</v>
      </c>
      <c r="D1634" s="22">
        <v>8250</v>
      </c>
      <c r="E1634" s="22">
        <v>8220</v>
      </c>
      <c r="F1634" s="22">
        <v>8198</v>
      </c>
      <c r="G1634" s="23"/>
    </row>
    <row r="1635" spans="1:10" s="19" customFormat="1" x14ac:dyDescent="0.25">
      <c r="A1635" s="135"/>
      <c r="B1635" s="138" t="s">
        <v>233</v>
      </c>
      <c r="C1635" s="22">
        <v>13052</v>
      </c>
      <c r="D1635" s="22">
        <v>10783</v>
      </c>
      <c r="E1635" s="22">
        <v>10780</v>
      </c>
      <c r="F1635" s="22">
        <v>10779</v>
      </c>
      <c r="G1635" s="23"/>
    </row>
    <row r="1636" spans="1:10" s="19" customFormat="1" x14ac:dyDescent="0.25">
      <c r="A1636" s="135"/>
      <c r="B1636" s="138" t="s">
        <v>234</v>
      </c>
      <c r="C1636" s="22">
        <v>13565</v>
      </c>
      <c r="D1636" s="22">
        <v>11539</v>
      </c>
      <c r="E1636" s="22">
        <v>11576</v>
      </c>
      <c r="F1636" s="22">
        <v>11633</v>
      </c>
      <c r="G1636" s="23"/>
    </row>
    <row r="1637" spans="1:10" s="19" customFormat="1" x14ac:dyDescent="0.25">
      <c r="A1637" s="135"/>
      <c r="B1637" s="138" t="s">
        <v>235</v>
      </c>
      <c r="C1637" s="22">
        <v>11424</v>
      </c>
      <c r="D1637" s="22">
        <v>10488</v>
      </c>
      <c r="E1637" s="22">
        <v>10532</v>
      </c>
      <c r="F1637" s="22">
        <v>10580</v>
      </c>
      <c r="G1637" s="23"/>
    </row>
    <row r="1638" spans="1:10" s="19" customFormat="1" x14ac:dyDescent="0.25">
      <c r="A1638" s="135"/>
      <c r="B1638" s="138" t="s">
        <v>236</v>
      </c>
      <c r="C1638" s="22">
        <v>9428</v>
      </c>
      <c r="D1638" s="22">
        <v>7383</v>
      </c>
      <c r="E1638" s="22">
        <v>7366</v>
      </c>
      <c r="F1638" s="22">
        <v>7349</v>
      </c>
      <c r="G1638" s="23"/>
    </row>
    <row r="1639" spans="1:10" s="19" customFormat="1" x14ac:dyDescent="0.25">
      <c r="A1639" s="135"/>
      <c r="B1639" s="138" t="s">
        <v>204</v>
      </c>
      <c r="C1639" s="22">
        <v>12831</v>
      </c>
      <c r="D1639" s="22">
        <v>11375</v>
      </c>
      <c r="E1639" s="22">
        <v>11427</v>
      </c>
      <c r="F1639" s="22">
        <v>11494</v>
      </c>
      <c r="G1639" s="23"/>
    </row>
    <row r="1640" spans="1:10" s="19" customFormat="1" x14ac:dyDescent="0.25">
      <c r="A1640" s="135"/>
      <c r="B1640" s="138" t="s">
        <v>237</v>
      </c>
      <c r="C1640" s="22">
        <v>14696</v>
      </c>
      <c r="D1640" s="22">
        <v>13590</v>
      </c>
      <c r="E1640" s="22">
        <v>13639</v>
      </c>
      <c r="F1640" s="22">
        <v>13701</v>
      </c>
      <c r="G1640" s="23"/>
    </row>
    <row r="1641" spans="1:10" s="19" customFormat="1" x14ac:dyDescent="0.25">
      <c r="A1641" s="135"/>
      <c r="B1641" s="138" t="s">
        <v>238</v>
      </c>
      <c r="C1641" s="22">
        <v>10315</v>
      </c>
      <c r="D1641" s="22">
        <v>8598</v>
      </c>
      <c r="E1641" s="22">
        <v>8631</v>
      </c>
      <c r="F1641" s="22">
        <v>8672</v>
      </c>
      <c r="G1641" s="23"/>
    </row>
    <row r="1642" spans="1:10" s="16" customFormat="1" x14ac:dyDescent="0.25">
      <c r="A1642" s="135"/>
      <c r="B1642" s="138" t="s">
        <v>239</v>
      </c>
      <c r="C1642" s="22">
        <v>10779</v>
      </c>
      <c r="D1642" s="22">
        <v>9198</v>
      </c>
      <c r="E1642" s="22">
        <v>9205</v>
      </c>
      <c r="F1642" s="22">
        <v>9222</v>
      </c>
      <c r="G1642" s="43"/>
      <c r="H1642" s="43"/>
      <c r="I1642" s="43"/>
      <c r="J1642" s="43"/>
    </row>
    <row r="1643" spans="1:10" s="141" customFormat="1" x14ac:dyDescent="0.25">
      <c r="A1643" s="135"/>
      <c r="B1643" s="138" t="s">
        <v>240</v>
      </c>
      <c r="C1643" s="22">
        <v>10965</v>
      </c>
      <c r="D1643" s="22">
        <v>9348</v>
      </c>
      <c r="E1643" s="22">
        <v>9345</v>
      </c>
      <c r="F1643" s="22">
        <v>9349</v>
      </c>
      <c r="G1643" s="23"/>
    </row>
    <row r="1644" spans="1:10" s="141" customFormat="1" x14ac:dyDescent="0.25">
      <c r="A1644" s="135"/>
      <c r="B1644" s="138" t="s">
        <v>241</v>
      </c>
      <c r="C1644" s="22">
        <v>14822</v>
      </c>
      <c r="D1644" s="22">
        <v>12352</v>
      </c>
      <c r="E1644" s="22">
        <v>12363</v>
      </c>
      <c r="F1644" s="22">
        <v>12404</v>
      </c>
      <c r="G1644" s="23"/>
    </row>
    <row r="1645" spans="1:10" s="141" customFormat="1" x14ac:dyDescent="0.25">
      <c r="A1645" s="135"/>
      <c r="B1645" s="138" t="s">
        <v>242</v>
      </c>
      <c r="C1645" s="22">
        <v>8727</v>
      </c>
      <c r="D1645" s="22">
        <v>7713</v>
      </c>
      <c r="E1645" s="22">
        <v>7682</v>
      </c>
      <c r="F1645" s="22">
        <v>7637</v>
      </c>
      <c r="G1645" s="23"/>
    </row>
    <row r="1646" spans="1:10" s="141" customFormat="1" x14ac:dyDescent="0.25">
      <c r="A1646" s="102"/>
      <c r="B1646" s="14" t="s">
        <v>105</v>
      </c>
      <c r="C1646" s="20">
        <v>263980</v>
      </c>
      <c r="D1646" s="20">
        <v>207503</v>
      </c>
      <c r="E1646" s="20">
        <v>209990</v>
      </c>
      <c r="F1646" s="20">
        <v>212623</v>
      </c>
      <c r="G1646" s="23"/>
    </row>
    <row r="1647" spans="1:10" s="141" customFormat="1" x14ac:dyDescent="0.25">
      <c r="A1647" s="140"/>
      <c r="B1647" s="138" t="s">
        <v>243</v>
      </c>
      <c r="C1647" s="22">
        <v>12809</v>
      </c>
      <c r="D1647" s="22">
        <v>28935</v>
      </c>
      <c r="E1647" s="22">
        <v>29897</v>
      </c>
      <c r="F1647" s="22">
        <v>30909</v>
      </c>
      <c r="G1647" s="23"/>
    </row>
    <row r="1648" spans="1:10" s="141" customFormat="1" x14ac:dyDescent="0.25">
      <c r="A1648" s="140"/>
      <c r="B1648" s="138" t="s">
        <v>244</v>
      </c>
      <c r="C1648" s="22">
        <v>15524</v>
      </c>
      <c r="D1648" s="22">
        <v>15647</v>
      </c>
      <c r="E1648" s="22">
        <v>15795</v>
      </c>
      <c r="F1648" s="22">
        <v>15950</v>
      </c>
      <c r="G1648" s="23"/>
    </row>
    <row r="1649" spans="1:10" s="141" customFormat="1" x14ac:dyDescent="0.25">
      <c r="A1649" s="140"/>
      <c r="B1649" s="138" t="s">
        <v>245</v>
      </c>
      <c r="C1649" s="22">
        <v>27292</v>
      </c>
      <c r="D1649" s="22">
        <v>26205</v>
      </c>
      <c r="E1649" s="22">
        <v>26510</v>
      </c>
      <c r="F1649" s="22">
        <v>26836</v>
      </c>
      <c r="G1649" s="23"/>
    </row>
    <row r="1650" spans="1:10" s="141" customFormat="1" x14ac:dyDescent="0.25">
      <c r="A1650" s="140"/>
      <c r="B1650" s="138" t="s">
        <v>246</v>
      </c>
      <c r="C1650" s="22">
        <v>15887</v>
      </c>
      <c r="D1650" s="22">
        <v>15990</v>
      </c>
      <c r="E1650" s="22">
        <v>16224</v>
      </c>
      <c r="F1650" s="22">
        <v>16470</v>
      </c>
      <c r="G1650" s="23"/>
    </row>
    <row r="1651" spans="1:10" s="141" customFormat="1" x14ac:dyDescent="0.25">
      <c r="A1651" s="140"/>
      <c r="B1651" s="138" t="s">
        <v>247</v>
      </c>
      <c r="C1651" s="22">
        <v>12631</v>
      </c>
      <c r="D1651" s="22">
        <v>13969</v>
      </c>
      <c r="E1651" s="22">
        <v>14139</v>
      </c>
      <c r="F1651" s="22">
        <v>14318</v>
      </c>
      <c r="G1651" s="23"/>
    </row>
    <row r="1652" spans="1:10" s="141" customFormat="1" x14ac:dyDescent="0.25">
      <c r="A1652" s="140"/>
      <c r="B1652" s="138" t="s">
        <v>248</v>
      </c>
      <c r="C1652" s="22">
        <v>13190</v>
      </c>
      <c r="D1652" s="22">
        <v>13953</v>
      </c>
      <c r="E1652" s="22">
        <v>14151</v>
      </c>
      <c r="F1652" s="22">
        <v>14361</v>
      </c>
      <c r="G1652" s="23"/>
    </row>
    <row r="1653" spans="1:10" s="141" customFormat="1" x14ac:dyDescent="0.25">
      <c r="A1653" s="140"/>
      <c r="B1653" s="138" t="s">
        <v>249</v>
      </c>
      <c r="C1653" s="22">
        <v>17422</v>
      </c>
      <c r="D1653" s="22">
        <v>20875</v>
      </c>
      <c r="E1653" s="22">
        <v>21242</v>
      </c>
      <c r="F1653" s="22">
        <v>21628</v>
      </c>
      <c r="G1653" s="23"/>
    </row>
    <row r="1654" spans="1:10" s="16" customFormat="1" x14ac:dyDescent="0.25">
      <c r="A1654" s="140"/>
      <c r="B1654" s="138" t="s">
        <v>56</v>
      </c>
      <c r="C1654" s="22">
        <v>90512</v>
      </c>
      <c r="D1654" s="22">
        <v>3581</v>
      </c>
      <c r="E1654" s="22">
        <v>2600</v>
      </c>
      <c r="F1654" s="22">
        <v>1576</v>
      </c>
      <c r="G1654" s="43"/>
      <c r="H1654" s="43"/>
      <c r="I1654" s="43"/>
      <c r="J1654" s="43"/>
    </row>
    <row r="1655" spans="1:10" s="19" customFormat="1" x14ac:dyDescent="0.25">
      <c r="A1655" s="140"/>
      <c r="B1655" s="138" t="s">
        <v>250</v>
      </c>
      <c r="C1655" s="22">
        <v>20452</v>
      </c>
      <c r="D1655" s="22">
        <v>23908</v>
      </c>
      <c r="E1655" s="22">
        <v>24367</v>
      </c>
      <c r="F1655" s="22">
        <v>24851</v>
      </c>
      <c r="G1655" s="23"/>
    </row>
    <row r="1656" spans="1:10" s="19" customFormat="1" x14ac:dyDescent="0.25">
      <c r="A1656" s="140"/>
      <c r="B1656" s="138" t="s">
        <v>251</v>
      </c>
      <c r="C1656" s="22">
        <v>16308</v>
      </c>
      <c r="D1656" s="22">
        <v>24114</v>
      </c>
      <c r="E1656" s="22">
        <v>24498</v>
      </c>
      <c r="F1656" s="22">
        <v>24905</v>
      </c>
      <c r="G1656" s="23"/>
    </row>
    <row r="1657" spans="1:10" s="19" customFormat="1" x14ac:dyDescent="0.25">
      <c r="A1657" s="140"/>
      <c r="B1657" s="138" t="s">
        <v>252</v>
      </c>
      <c r="C1657" s="22">
        <v>21953</v>
      </c>
      <c r="D1657" s="22">
        <v>20326</v>
      </c>
      <c r="E1657" s="22">
        <v>20567</v>
      </c>
      <c r="F1657" s="22">
        <v>20819</v>
      </c>
      <c r="G1657" s="23"/>
    </row>
    <row r="1658" spans="1:10" s="19" customFormat="1" x14ac:dyDescent="0.25">
      <c r="A1658" s="102"/>
      <c r="B1658" s="14" t="s">
        <v>57</v>
      </c>
      <c r="C1658" s="20">
        <v>109545</v>
      </c>
      <c r="D1658" s="20">
        <v>124569</v>
      </c>
      <c r="E1658" s="20">
        <v>124055</v>
      </c>
      <c r="F1658" s="20">
        <v>123528</v>
      </c>
      <c r="G1658" s="23"/>
    </row>
    <row r="1659" spans="1:10" s="19" customFormat="1" x14ac:dyDescent="0.25">
      <c r="A1659" s="135"/>
      <c r="B1659" s="12" t="s">
        <v>253</v>
      </c>
      <c r="C1659" s="22">
        <v>20000</v>
      </c>
      <c r="D1659" s="22">
        <v>0</v>
      </c>
      <c r="E1659" s="22">
        <v>0</v>
      </c>
      <c r="F1659" s="22">
        <v>0</v>
      </c>
      <c r="G1659" s="23"/>
    </row>
    <row r="1660" spans="1:10" s="19" customFormat="1" x14ac:dyDescent="0.25">
      <c r="A1660" s="135"/>
      <c r="B1660" s="12" t="s">
        <v>254</v>
      </c>
      <c r="C1660" s="22">
        <v>10300</v>
      </c>
      <c r="D1660" s="22">
        <v>19063</v>
      </c>
      <c r="E1660" s="22">
        <v>18288</v>
      </c>
      <c r="F1660" s="22">
        <v>17481</v>
      </c>
      <c r="G1660" s="23"/>
    </row>
    <row r="1661" spans="1:10" s="19" customFormat="1" x14ac:dyDescent="0.25">
      <c r="A1661" s="135"/>
      <c r="B1661" s="12" t="s">
        <v>255</v>
      </c>
      <c r="C1661" s="22">
        <v>8955</v>
      </c>
      <c r="D1661" s="22">
        <v>13998</v>
      </c>
      <c r="E1661" s="22">
        <v>14136</v>
      </c>
      <c r="F1661" s="22">
        <v>14282</v>
      </c>
      <c r="G1661" s="23"/>
    </row>
    <row r="1662" spans="1:10" s="19" customFormat="1" x14ac:dyDescent="0.25">
      <c r="A1662" s="135"/>
      <c r="B1662" s="12" t="s">
        <v>256</v>
      </c>
      <c r="C1662" s="22">
        <v>7600</v>
      </c>
      <c r="D1662" s="22">
        <v>13927</v>
      </c>
      <c r="E1662" s="22">
        <v>14135</v>
      </c>
      <c r="F1662" s="22">
        <v>14355</v>
      </c>
      <c r="G1662" s="23"/>
    </row>
    <row r="1663" spans="1:10" s="19" customFormat="1" x14ac:dyDescent="0.25">
      <c r="A1663" s="135"/>
      <c r="B1663" s="12" t="s">
        <v>257</v>
      </c>
      <c r="C1663" s="22">
        <v>9800</v>
      </c>
      <c r="D1663" s="22">
        <v>14520</v>
      </c>
      <c r="E1663" s="22">
        <v>14621</v>
      </c>
      <c r="F1663" s="22">
        <v>14727</v>
      </c>
      <c r="G1663" s="23"/>
    </row>
    <row r="1664" spans="1:10" s="19" customFormat="1" x14ac:dyDescent="0.25">
      <c r="A1664" s="135"/>
      <c r="B1664" s="12" t="s">
        <v>258</v>
      </c>
      <c r="C1664" s="22">
        <v>8300</v>
      </c>
      <c r="D1664" s="22">
        <v>8712</v>
      </c>
      <c r="E1664" s="22">
        <v>8620</v>
      </c>
      <c r="F1664" s="22">
        <v>8525</v>
      </c>
      <c r="G1664" s="23"/>
    </row>
    <row r="1665" spans="1:7" s="19" customFormat="1" x14ac:dyDescent="0.25">
      <c r="A1665" s="135"/>
      <c r="B1665" s="12" t="s">
        <v>259</v>
      </c>
      <c r="C1665" s="22">
        <v>9500</v>
      </c>
      <c r="D1665" s="22">
        <v>11617</v>
      </c>
      <c r="E1665" s="22">
        <v>11590</v>
      </c>
      <c r="F1665" s="22">
        <v>11562</v>
      </c>
      <c r="G1665" s="23"/>
    </row>
    <row r="1666" spans="1:7" s="16" customFormat="1" x14ac:dyDescent="0.25">
      <c r="A1666" s="135"/>
      <c r="B1666" s="12" t="s">
        <v>260</v>
      </c>
      <c r="C1666" s="22">
        <v>8190</v>
      </c>
      <c r="D1666" s="22">
        <v>10723</v>
      </c>
      <c r="E1666" s="22">
        <v>10734</v>
      </c>
      <c r="F1666" s="22">
        <v>10747</v>
      </c>
    </row>
    <row r="1667" spans="1:7" s="19" customFormat="1" x14ac:dyDescent="0.25">
      <c r="A1667" s="135"/>
      <c r="B1667" s="12" t="s">
        <v>261</v>
      </c>
      <c r="C1667" s="22">
        <v>7200</v>
      </c>
      <c r="D1667" s="22">
        <v>9895</v>
      </c>
      <c r="E1667" s="22">
        <v>9834</v>
      </c>
      <c r="F1667" s="22">
        <v>9770</v>
      </c>
    </row>
    <row r="1668" spans="1:7" s="16" customFormat="1" x14ac:dyDescent="0.25">
      <c r="A1668" s="135"/>
      <c r="B1668" s="12" t="s">
        <v>262</v>
      </c>
      <c r="C1668" s="22">
        <v>10900</v>
      </c>
      <c r="D1668" s="22">
        <v>9019</v>
      </c>
      <c r="E1668" s="22">
        <v>9032</v>
      </c>
      <c r="F1668" s="22">
        <v>9045</v>
      </c>
    </row>
    <row r="1669" spans="1:7" s="19" customFormat="1" x14ac:dyDescent="0.25">
      <c r="A1669" s="135"/>
      <c r="B1669" s="12" t="s">
        <v>263</v>
      </c>
      <c r="C1669" s="22">
        <v>8800</v>
      </c>
      <c r="D1669" s="22">
        <v>13095</v>
      </c>
      <c r="E1669" s="22">
        <v>13065</v>
      </c>
      <c r="F1669" s="22">
        <v>13034</v>
      </c>
      <c r="G1669" s="23"/>
    </row>
    <row r="1670" spans="1:7" s="19" customFormat="1" x14ac:dyDescent="0.25">
      <c r="A1670" s="102">
        <v>89</v>
      </c>
      <c r="B1670" s="14" t="s">
        <v>9</v>
      </c>
      <c r="C1670" s="33">
        <f>C1672+C1687+C1700+C1713+C1730+C1744+C1763+C1783+C1796+C1814+C1834+C1851+C1863</f>
        <v>10743738.600000001</v>
      </c>
      <c r="D1670" s="33"/>
      <c r="E1670" s="33">
        <f t="shared" ref="E1670:F1670" si="186">E1672+E1687+E1700+E1713+E1730+E1744+E1763+E1783+E1796+E1814+E1834+E1851+E1863</f>
        <v>0</v>
      </c>
      <c r="F1670" s="33">
        <f t="shared" si="186"/>
        <v>0</v>
      </c>
      <c r="G1670" s="23"/>
    </row>
    <row r="1671" spans="1:7" s="19" customFormat="1" x14ac:dyDescent="0.25">
      <c r="A1671" s="17"/>
      <c r="B1671" s="12" t="s">
        <v>28</v>
      </c>
      <c r="C1671" s="118">
        <f>[1]Айыртау!C174+[1]Акжар!C183+[1]Аккайын!C183+[1]Есиль!C180+[1]Жамбыл!C173+[1]Жумаб!C184+[1]Кызыл!C205+[1]Мамл!C172+[1]Мусреп!C200+[1]Тайынша!C192+[1]Тимир!C196+[1]Уалих!C180+'[1]Шал ак'!C173</f>
        <v>10743738.600000001</v>
      </c>
      <c r="D1671" s="21"/>
      <c r="E1671" s="21"/>
      <c r="F1671" s="21"/>
      <c r="G1671" s="23"/>
    </row>
    <row r="1672" spans="1:7" s="19" customFormat="1" x14ac:dyDescent="0.25">
      <c r="A1672" s="102"/>
      <c r="B1672" s="14" t="s">
        <v>29</v>
      </c>
      <c r="C1672" s="33">
        <v>436512.5</v>
      </c>
      <c r="D1672" s="20">
        <f t="shared" ref="D1672:F1672" si="187">SUM(D1673:D1686)</f>
        <v>0</v>
      </c>
      <c r="E1672" s="20">
        <f t="shared" si="187"/>
        <v>0</v>
      </c>
      <c r="F1672" s="20">
        <f t="shared" si="187"/>
        <v>0</v>
      </c>
      <c r="G1672" s="23"/>
    </row>
    <row r="1673" spans="1:7" s="19" customFormat="1" x14ac:dyDescent="0.25">
      <c r="A1673" s="135"/>
      <c r="B1673" s="138" t="s">
        <v>38</v>
      </c>
      <c r="C1673" s="22">
        <v>12778</v>
      </c>
      <c r="D1673" s="22">
        <f>[1]Айыртау!D175</f>
        <v>0</v>
      </c>
      <c r="E1673" s="22">
        <f>[1]Айыртау!E175</f>
        <v>0</v>
      </c>
      <c r="F1673" s="22">
        <f>[1]Айыртау!F175</f>
        <v>0</v>
      </c>
      <c r="G1673" s="23"/>
    </row>
    <row r="1674" spans="1:7" s="19" customFormat="1" x14ac:dyDescent="0.25">
      <c r="A1674" s="135"/>
      <c r="B1674" s="138" t="s">
        <v>33</v>
      </c>
      <c r="C1674" s="34">
        <v>108664.1</v>
      </c>
      <c r="D1674" s="22">
        <f>[1]Айыртау!D176</f>
        <v>0</v>
      </c>
      <c r="E1674" s="22">
        <f>[1]Айыртау!E176</f>
        <v>0</v>
      </c>
      <c r="F1674" s="22">
        <f>[1]Айыртау!F176</f>
        <v>0</v>
      </c>
      <c r="G1674" s="23"/>
    </row>
    <row r="1675" spans="1:7" s="19" customFormat="1" x14ac:dyDescent="0.25">
      <c r="A1675" s="135"/>
      <c r="B1675" s="138" t="s">
        <v>37</v>
      </c>
      <c r="C1675" s="22">
        <v>12531</v>
      </c>
      <c r="D1675" s="22">
        <f>[1]Айыртау!D177</f>
        <v>0</v>
      </c>
      <c r="E1675" s="22">
        <f>[1]Айыртау!E177</f>
        <v>0</v>
      </c>
      <c r="F1675" s="22">
        <f>[1]Айыртау!F177</f>
        <v>0</v>
      </c>
      <c r="G1675" s="23"/>
    </row>
    <row r="1676" spans="1:7" s="19" customFormat="1" x14ac:dyDescent="0.25">
      <c r="A1676" s="135"/>
      <c r="B1676" s="138" t="s">
        <v>35</v>
      </c>
      <c r="C1676" s="34">
        <v>23087.9</v>
      </c>
      <c r="D1676" s="22">
        <f>[1]Айыртау!D178</f>
        <v>0</v>
      </c>
      <c r="E1676" s="22">
        <f>[1]Айыртау!E178</f>
        <v>0</v>
      </c>
      <c r="F1676" s="22">
        <f>[1]Айыртау!F178</f>
        <v>0</v>
      </c>
      <c r="G1676" s="23"/>
    </row>
    <row r="1677" spans="1:7" s="19" customFormat="1" x14ac:dyDescent="0.25">
      <c r="A1677" s="135"/>
      <c r="B1677" s="138" t="s">
        <v>34</v>
      </c>
      <c r="C1677" s="34">
        <v>132265.60000000001</v>
      </c>
      <c r="D1677" s="22">
        <f>[1]Айыртау!D179</f>
        <v>0</v>
      </c>
      <c r="E1677" s="22">
        <f>[1]Айыртау!E179</f>
        <v>0</v>
      </c>
      <c r="F1677" s="22">
        <f>[1]Айыртау!F179</f>
        <v>0</v>
      </c>
      <c r="G1677" s="23"/>
    </row>
    <row r="1678" spans="1:7" s="19" customFormat="1" x14ac:dyDescent="0.25">
      <c r="A1678" s="135"/>
      <c r="B1678" s="138" t="s">
        <v>36</v>
      </c>
      <c r="C1678" s="22">
        <v>62540</v>
      </c>
      <c r="D1678" s="22">
        <f>[1]Айыртау!D180</f>
        <v>0</v>
      </c>
      <c r="E1678" s="22">
        <f>[1]Айыртау!E180</f>
        <v>0</v>
      </c>
      <c r="F1678" s="22">
        <f>[1]Айыртау!F180</f>
        <v>0</v>
      </c>
      <c r="G1678" s="23"/>
    </row>
    <row r="1679" spans="1:7" s="19" customFormat="1" x14ac:dyDescent="0.25">
      <c r="A1679" s="135"/>
      <c r="B1679" s="138" t="s">
        <v>31</v>
      </c>
      <c r="C1679" s="22">
        <v>10487</v>
      </c>
      <c r="D1679" s="22">
        <f>[1]Айыртау!D181</f>
        <v>0</v>
      </c>
      <c r="E1679" s="22">
        <f>[1]Айыртау!E181</f>
        <v>0</v>
      </c>
      <c r="F1679" s="22">
        <f>[1]Айыртау!F181</f>
        <v>0</v>
      </c>
      <c r="G1679" s="23"/>
    </row>
    <row r="1680" spans="1:7" s="19" customFormat="1" x14ac:dyDescent="0.25">
      <c r="A1680" s="135"/>
      <c r="B1680" s="138" t="s">
        <v>32</v>
      </c>
      <c r="C1680" s="22">
        <v>11426</v>
      </c>
      <c r="D1680" s="22">
        <f>[1]Айыртау!D182</f>
        <v>0</v>
      </c>
      <c r="E1680" s="22">
        <f>[1]Айыртау!E182</f>
        <v>0</v>
      </c>
      <c r="F1680" s="22">
        <f>[1]Айыртау!F182</f>
        <v>0</v>
      </c>
      <c r="G1680" s="23"/>
    </row>
    <row r="1681" spans="1:7" s="19" customFormat="1" x14ac:dyDescent="0.25">
      <c r="A1681" s="135"/>
      <c r="B1681" s="138" t="s">
        <v>30</v>
      </c>
      <c r="C1681" s="34">
        <v>17982.900000000001</v>
      </c>
      <c r="D1681" s="22">
        <f>[1]Айыртау!D183</f>
        <v>0</v>
      </c>
      <c r="E1681" s="22">
        <f>[1]Айыртау!E183</f>
        <v>0</v>
      </c>
      <c r="F1681" s="22">
        <f>[1]Айыртау!F183</f>
        <v>0</v>
      </c>
      <c r="G1681" s="23"/>
    </row>
    <row r="1682" spans="1:7" s="19" customFormat="1" x14ac:dyDescent="0.25">
      <c r="A1682" s="135"/>
      <c r="B1682" s="138" t="s">
        <v>118</v>
      </c>
      <c r="C1682" s="22">
        <v>7735</v>
      </c>
      <c r="D1682" s="22">
        <f>[1]Айыртау!D184</f>
        <v>0</v>
      </c>
      <c r="E1682" s="22">
        <f>[1]Айыртау!E184</f>
        <v>0</v>
      </c>
      <c r="F1682" s="22">
        <f>[1]Айыртау!F184</f>
        <v>0</v>
      </c>
      <c r="G1682" s="23"/>
    </row>
    <row r="1683" spans="1:7" s="16" customFormat="1" x14ac:dyDescent="0.25">
      <c r="A1683" s="135"/>
      <c r="B1683" s="138" t="s">
        <v>119</v>
      </c>
      <c r="C1683" s="22">
        <v>5028</v>
      </c>
      <c r="D1683" s="22">
        <f>[1]Айыртау!D185</f>
        <v>0</v>
      </c>
      <c r="E1683" s="22">
        <f>[1]Айыртау!E185</f>
        <v>0</v>
      </c>
      <c r="F1683" s="22">
        <f>[1]Айыртау!F185</f>
        <v>0</v>
      </c>
    </row>
    <row r="1684" spans="1:7" s="131" customFormat="1" x14ac:dyDescent="0.25">
      <c r="A1684" s="135"/>
      <c r="B1684" s="138" t="s">
        <v>120</v>
      </c>
      <c r="C1684" s="22">
        <v>13065</v>
      </c>
      <c r="D1684" s="22">
        <f>[1]Айыртау!D186</f>
        <v>0</v>
      </c>
      <c r="E1684" s="22">
        <f>[1]Айыртау!E186</f>
        <v>0</v>
      </c>
      <c r="F1684" s="22">
        <f>[1]Айыртау!F186</f>
        <v>0</v>
      </c>
    </row>
    <row r="1685" spans="1:7" s="131" customFormat="1" x14ac:dyDescent="0.25">
      <c r="A1685" s="135"/>
      <c r="B1685" s="138" t="s">
        <v>121</v>
      </c>
      <c r="C1685" s="22">
        <v>15512</v>
      </c>
      <c r="D1685" s="22">
        <f>[1]Айыртау!D187</f>
        <v>0</v>
      </c>
      <c r="E1685" s="22">
        <f>[1]Айыртау!E187</f>
        <v>0</v>
      </c>
      <c r="F1685" s="22">
        <f>[1]Айыртау!F187</f>
        <v>0</v>
      </c>
    </row>
    <row r="1686" spans="1:7" s="131" customFormat="1" x14ac:dyDescent="0.25">
      <c r="A1686" s="135"/>
      <c r="B1686" s="138" t="s">
        <v>122</v>
      </c>
      <c r="C1686" s="22">
        <v>3410</v>
      </c>
      <c r="D1686" s="22">
        <f>[1]Айыртау!D188</f>
        <v>0</v>
      </c>
      <c r="E1686" s="22">
        <f>[1]Айыртау!E188</f>
        <v>0</v>
      </c>
      <c r="F1686" s="22">
        <f>[1]Айыртау!F188</f>
        <v>0</v>
      </c>
    </row>
    <row r="1687" spans="1:7" s="131" customFormat="1" x14ac:dyDescent="0.25">
      <c r="A1687" s="102"/>
      <c r="B1687" s="14" t="s">
        <v>59</v>
      </c>
      <c r="C1687" s="33">
        <v>247125.40000000002</v>
      </c>
      <c r="D1687" s="20">
        <f t="shared" ref="D1687:F1687" si="188">SUM(D1688:D1699)</f>
        <v>0</v>
      </c>
      <c r="E1687" s="20">
        <f t="shared" si="188"/>
        <v>0</v>
      </c>
      <c r="F1687" s="20">
        <f t="shared" si="188"/>
        <v>0</v>
      </c>
    </row>
    <row r="1688" spans="1:7" s="131" customFormat="1" x14ac:dyDescent="0.25">
      <c r="A1688" s="128"/>
      <c r="B1688" s="129" t="s">
        <v>60</v>
      </c>
      <c r="C1688" s="130">
        <v>132083</v>
      </c>
      <c r="D1688" s="130">
        <f>[1]Акжар!D184</f>
        <v>0</v>
      </c>
      <c r="E1688" s="130">
        <f>[1]Акжар!E184</f>
        <v>0</v>
      </c>
      <c r="F1688" s="130">
        <f>[1]Акжар!F184</f>
        <v>0</v>
      </c>
    </row>
    <row r="1689" spans="1:7" s="131" customFormat="1" ht="15.75" customHeight="1" x14ac:dyDescent="0.25">
      <c r="A1689" s="128"/>
      <c r="B1689" s="129" t="s">
        <v>61</v>
      </c>
      <c r="C1689" s="147">
        <v>27357.599999999999</v>
      </c>
      <c r="D1689" s="130">
        <f>[1]Акжар!D185</f>
        <v>0</v>
      </c>
      <c r="E1689" s="130">
        <f>[1]Акжар!E185</f>
        <v>0</v>
      </c>
      <c r="F1689" s="130">
        <f>[1]Акжар!F185</f>
        <v>0</v>
      </c>
    </row>
    <row r="1690" spans="1:7" s="131" customFormat="1" x14ac:dyDescent="0.25">
      <c r="A1690" s="128"/>
      <c r="B1690" s="129" t="s">
        <v>123</v>
      </c>
      <c r="C1690" s="130">
        <v>8865</v>
      </c>
      <c r="D1690" s="130">
        <f>[1]Акжар!D186</f>
        <v>0</v>
      </c>
      <c r="E1690" s="130">
        <f>[1]Акжар!E186</f>
        <v>0</v>
      </c>
      <c r="F1690" s="130">
        <f>[1]Акжар!F186</f>
        <v>0</v>
      </c>
    </row>
    <row r="1691" spans="1:7" s="131" customFormat="1" x14ac:dyDescent="0.25">
      <c r="A1691" s="128"/>
      <c r="B1691" s="129" t="s">
        <v>124</v>
      </c>
      <c r="C1691" s="130">
        <v>22058</v>
      </c>
      <c r="D1691" s="130">
        <f>[1]Акжар!D187</f>
        <v>0</v>
      </c>
      <c r="E1691" s="130">
        <f>[1]Акжар!E187</f>
        <v>0</v>
      </c>
      <c r="F1691" s="130">
        <f>[1]Акжар!F187</f>
        <v>0</v>
      </c>
    </row>
    <row r="1692" spans="1:7" s="131" customFormat="1" x14ac:dyDescent="0.25">
      <c r="A1692" s="128"/>
      <c r="B1692" s="129" t="s">
        <v>125</v>
      </c>
      <c r="C1692" s="130">
        <v>4619</v>
      </c>
      <c r="D1692" s="130">
        <f>[1]Акжар!D188</f>
        <v>0</v>
      </c>
      <c r="E1692" s="130">
        <f>[1]Акжар!E188</f>
        <v>0</v>
      </c>
      <c r="F1692" s="130">
        <f>[1]Акжар!F188</f>
        <v>0</v>
      </c>
    </row>
    <row r="1693" spans="1:7" s="131" customFormat="1" x14ac:dyDescent="0.25">
      <c r="A1693" s="128"/>
      <c r="B1693" s="129" t="s">
        <v>126</v>
      </c>
      <c r="C1693" s="130">
        <v>1731</v>
      </c>
      <c r="D1693" s="130">
        <f>[1]Акжар!D189</f>
        <v>0</v>
      </c>
      <c r="E1693" s="130">
        <f>[1]Акжар!E189</f>
        <v>0</v>
      </c>
      <c r="F1693" s="130">
        <f>[1]Акжар!F189</f>
        <v>0</v>
      </c>
    </row>
    <row r="1694" spans="1:7" s="131" customFormat="1" ht="15.75" customHeight="1" x14ac:dyDescent="0.25">
      <c r="A1694" s="128"/>
      <c r="B1694" s="129" t="s">
        <v>127</v>
      </c>
      <c r="C1694" s="130">
        <v>11530</v>
      </c>
      <c r="D1694" s="130">
        <f>[1]Акжар!D190</f>
        <v>0</v>
      </c>
      <c r="E1694" s="130">
        <f>[1]Акжар!E190</f>
        <v>0</v>
      </c>
      <c r="F1694" s="130">
        <f>[1]Акжар!F190</f>
        <v>0</v>
      </c>
    </row>
    <row r="1695" spans="1:7" s="131" customFormat="1" x14ac:dyDescent="0.25">
      <c r="A1695" s="128"/>
      <c r="B1695" s="129" t="s">
        <v>128</v>
      </c>
      <c r="C1695" s="130">
        <v>8667</v>
      </c>
      <c r="D1695" s="130">
        <f>[1]Акжар!D191</f>
        <v>0</v>
      </c>
      <c r="E1695" s="130">
        <f>[1]Акжар!E191</f>
        <v>0</v>
      </c>
      <c r="F1695" s="130">
        <f>[1]Акжар!F191</f>
        <v>0</v>
      </c>
    </row>
    <row r="1696" spans="1:7" s="28" customFormat="1" x14ac:dyDescent="0.25">
      <c r="A1696" s="128"/>
      <c r="B1696" s="129" t="s">
        <v>129</v>
      </c>
      <c r="C1696" s="130">
        <v>1501</v>
      </c>
      <c r="D1696" s="130">
        <f>[1]Акжар!D192</f>
        <v>0</v>
      </c>
      <c r="E1696" s="130">
        <f>[1]Акжар!E192</f>
        <v>0</v>
      </c>
      <c r="F1696" s="130">
        <f>[1]Акжар!F192</f>
        <v>0</v>
      </c>
    </row>
    <row r="1697" spans="1:7" s="131" customFormat="1" x14ac:dyDescent="0.25">
      <c r="A1697" s="128"/>
      <c r="B1697" s="129" t="s">
        <v>130</v>
      </c>
      <c r="C1697" s="147">
        <v>12934.6</v>
      </c>
      <c r="D1697" s="130">
        <f>[1]Акжар!D193</f>
        <v>0</v>
      </c>
      <c r="E1697" s="130">
        <f>[1]Акжар!E193</f>
        <v>0</v>
      </c>
      <c r="F1697" s="130">
        <f>[1]Акжар!F193</f>
        <v>0</v>
      </c>
    </row>
    <row r="1698" spans="1:7" s="131" customFormat="1" x14ac:dyDescent="0.25">
      <c r="A1698" s="128"/>
      <c r="B1698" s="129" t="s">
        <v>131</v>
      </c>
      <c r="C1698" s="130">
        <v>1668</v>
      </c>
      <c r="D1698" s="130">
        <f>[1]Акжар!D194</f>
        <v>0</v>
      </c>
      <c r="E1698" s="130">
        <f>[1]Акжар!E194</f>
        <v>0</v>
      </c>
      <c r="F1698" s="130">
        <f>[1]Акжар!F194</f>
        <v>0</v>
      </c>
    </row>
    <row r="1699" spans="1:7" s="131" customFormat="1" x14ac:dyDescent="0.25">
      <c r="A1699" s="128"/>
      <c r="B1699" s="129" t="s">
        <v>132</v>
      </c>
      <c r="C1699" s="147">
        <v>14111.2</v>
      </c>
      <c r="D1699" s="130">
        <f>[1]Акжар!D195</f>
        <v>0</v>
      </c>
      <c r="E1699" s="130">
        <f>[1]Акжар!E195</f>
        <v>0</v>
      </c>
      <c r="F1699" s="130">
        <f>[1]Акжар!F195</f>
        <v>0</v>
      </c>
    </row>
    <row r="1700" spans="1:7" s="131" customFormat="1" x14ac:dyDescent="0.25">
      <c r="A1700" s="25"/>
      <c r="B1700" s="26" t="s">
        <v>62</v>
      </c>
      <c r="C1700" s="148">
        <v>894834.60000000009</v>
      </c>
      <c r="D1700" s="132">
        <f t="shared" ref="D1700:F1700" si="189">SUM(D1701:D1712)</f>
        <v>0</v>
      </c>
      <c r="E1700" s="132">
        <f t="shared" si="189"/>
        <v>0</v>
      </c>
      <c r="F1700" s="132">
        <f t="shared" si="189"/>
        <v>0</v>
      </c>
    </row>
    <row r="1701" spans="1:7" s="131" customFormat="1" x14ac:dyDescent="0.25">
      <c r="A1701" s="128"/>
      <c r="B1701" s="133" t="s">
        <v>133</v>
      </c>
      <c r="C1701" s="134">
        <v>76412</v>
      </c>
      <c r="D1701" s="134">
        <f>[1]Аккайын!D184</f>
        <v>0</v>
      </c>
      <c r="E1701" s="134">
        <f>[1]Аккайын!E184</f>
        <v>0</v>
      </c>
      <c r="F1701" s="134">
        <f>[1]Аккайын!F184</f>
        <v>0</v>
      </c>
    </row>
    <row r="1702" spans="1:7" s="131" customFormat="1" x14ac:dyDescent="0.25">
      <c r="A1702" s="128"/>
      <c r="B1702" s="133" t="s">
        <v>63</v>
      </c>
      <c r="C1702" s="149">
        <v>53241.4</v>
      </c>
      <c r="D1702" s="134">
        <f>[1]Аккайын!D185</f>
        <v>0</v>
      </c>
      <c r="E1702" s="134">
        <f>[1]Аккайын!E185</f>
        <v>0</v>
      </c>
      <c r="F1702" s="134">
        <f>[1]Аккайын!F185</f>
        <v>0</v>
      </c>
    </row>
    <row r="1703" spans="1:7" s="131" customFormat="1" x14ac:dyDescent="0.25">
      <c r="A1703" s="128"/>
      <c r="B1703" s="133" t="s">
        <v>134</v>
      </c>
      <c r="C1703" s="149">
        <v>9879.6</v>
      </c>
      <c r="D1703" s="134">
        <f>[1]Аккайын!D186</f>
        <v>0</v>
      </c>
      <c r="E1703" s="134">
        <f>[1]Аккайын!E186</f>
        <v>0</v>
      </c>
      <c r="F1703" s="134">
        <f>[1]Аккайын!F186</f>
        <v>0</v>
      </c>
    </row>
    <row r="1704" spans="1:7" s="131" customFormat="1" x14ac:dyDescent="0.25">
      <c r="A1704" s="128"/>
      <c r="B1704" s="133" t="s">
        <v>135</v>
      </c>
      <c r="C1704" s="149">
        <v>16691.2</v>
      </c>
      <c r="D1704" s="134">
        <f>[1]Аккайын!D187</f>
        <v>0</v>
      </c>
      <c r="E1704" s="134">
        <f>[1]Аккайын!E187</f>
        <v>0</v>
      </c>
      <c r="F1704" s="134">
        <f>[1]Аккайын!F187</f>
        <v>0</v>
      </c>
    </row>
    <row r="1705" spans="1:7" s="131" customFormat="1" x14ac:dyDescent="0.25">
      <c r="A1705" s="128"/>
      <c r="B1705" s="133" t="s">
        <v>136</v>
      </c>
      <c r="C1705" s="149">
        <v>6973.4</v>
      </c>
      <c r="D1705" s="134">
        <f>[1]Аккайын!D188</f>
        <v>0</v>
      </c>
      <c r="E1705" s="134">
        <f>[1]Аккайын!E188</f>
        <v>0</v>
      </c>
      <c r="F1705" s="134">
        <f>[1]Аккайын!F188</f>
        <v>0</v>
      </c>
    </row>
    <row r="1706" spans="1:7" s="131" customFormat="1" x14ac:dyDescent="0.25">
      <c r="A1706" s="128"/>
      <c r="B1706" s="133" t="s">
        <v>137</v>
      </c>
      <c r="C1706" s="149">
        <v>106962.4</v>
      </c>
      <c r="D1706" s="134">
        <f>[1]Аккайын!D189</f>
        <v>0</v>
      </c>
      <c r="E1706" s="134">
        <f>[1]Аккайын!E189</f>
        <v>0</v>
      </c>
      <c r="F1706" s="134">
        <f>[1]Аккайын!F189</f>
        <v>0</v>
      </c>
    </row>
    <row r="1707" spans="1:7" s="131" customFormat="1" x14ac:dyDescent="0.25">
      <c r="A1707" s="128"/>
      <c r="B1707" s="133" t="s">
        <v>138</v>
      </c>
      <c r="C1707" s="149">
        <v>14173.3</v>
      </c>
      <c r="D1707" s="134">
        <f>[1]Аккайын!D190</f>
        <v>0</v>
      </c>
      <c r="E1707" s="134">
        <f>[1]Аккайын!E190</f>
        <v>0</v>
      </c>
      <c r="F1707" s="134">
        <f>[1]Аккайын!F190</f>
        <v>0</v>
      </c>
    </row>
    <row r="1708" spans="1:7" s="131" customFormat="1" x14ac:dyDescent="0.25">
      <c r="A1708" s="128"/>
      <c r="B1708" s="133" t="s">
        <v>139</v>
      </c>
      <c r="C1708" s="149">
        <v>153023.20000000001</v>
      </c>
      <c r="D1708" s="134">
        <f>[1]Аккайын!D191</f>
        <v>0</v>
      </c>
      <c r="E1708" s="134">
        <f>[1]Аккайын!E191</f>
        <v>0</v>
      </c>
      <c r="F1708" s="134">
        <f>[1]Аккайын!F191</f>
        <v>0</v>
      </c>
    </row>
    <row r="1709" spans="1:7" s="28" customFormat="1" x14ac:dyDescent="0.25">
      <c r="A1709" s="128"/>
      <c r="B1709" s="133" t="s">
        <v>65</v>
      </c>
      <c r="C1709" s="134">
        <v>44110</v>
      </c>
      <c r="D1709" s="134">
        <f>[1]Аккайын!D192</f>
        <v>0</v>
      </c>
      <c r="E1709" s="134">
        <f>[1]Аккайын!E192</f>
        <v>0</v>
      </c>
      <c r="F1709" s="134">
        <f>[1]Аккайын!F192</f>
        <v>0</v>
      </c>
    </row>
    <row r="1710" spans="1:7" s="19" customFormat="1" x14ac:dyDescent="0.25">
      <c r="A1710" s="128"/>
      <c r="B1710" s="133" t="s">
        <v>140</v>
      </c>
      <c r="C1710" s="149">
        <v>200608.8</v>
      </c>
      <c r="D1710" s="134">
        <f>[1]Аккайын!D193</f>
        <v>0</v>
      </c>
      <c r="E1710" s="134">
        <f>[1]Аккайын!E193</f>
        <v>0</v>
      </c>
      <c r="F1710" s="134">
        <f>[1]Аккайын!F193</f>
        <v>0</v>
      </c>
      <c r="G1710" s="23"/>
    </row>
    <row r="1711" spans="1:7" s="19" customFormat="1" x14ac:dyDescent="0.25">
      <c r="A1711" s="128"/>
      <c r="B1711" s="133" t="s">
        <v>141</v>
      </c>
      <c r="C1711" s="149">
        <v>26320.3</v>
      </c>
      <c r="D1711" s="134">
        <f>[1]Аккайын!D194</f>
        <v>0</v>
      </c>
      <c r="E1711" s="134">
        <f>[1]Аккайын!E194</f>
        <v>0</v>
      </c>
      <c r="F1711" s="134">
        <f>[1]Аккайын!F194</f>
        <v>0</v>
      </c>
      <c r="G1711" s="23"/>
    </row>
    <row r="1712" spans="1:7" s="19" customFormat="1" x14ac:dyDescent="0.25">
      <c r="A1712" s="128"/>
      <c r="B1712" s="133" t="s">
        <v>142</v>
      </c>
      <c r="C1712" s="134">
        <v>186439</v>
      </c>
      <c r="D1712" s="134">
        <f>[1]Аккайын!D195</f>
        <v>0</v>
      </c>
      <c r="E1712" s="134">
        <f>[1]Аккайын!E195</f>
        <v>0</v>
      </c>
      <c r="F1712" s="134">
        <f>[1]Аккайын!F195</f>
        <v>0</v>
      </c>
      <c r="G1712" s="23"/>
    </row>
    <row r="1713" spans="1:7" s="19" customFormat="1" x14ac:dyDescent="0.25">
      <c r="A1713" s="25"/>
      <c r="B1713" s="26" t="s">
        <v>66</v>
      </c>
      <c r="C1713" s="148">
        <v>908708.49999999988</v>
      </c>
      <c r="D1713" s="132">
        <f t="shared" ref="D1713:F1713" si="190">SUM(D1714:D1729)</f>
        <v>0</v>
      </c>
      <c r="E1713" s="132">
        <f t="shared" si="190"/>
        <v>0</v>
      </c>
      <c r="F1713" s="132">
        <f t="shared" si="190"/>
        <v>0</v>
      </c>
      <c r="G1713" s="23"/>
    </row>
    <row r="1714" spans="1:7" s="19" customFormat="1" x14ac:dyDescent="0.25">
      <c r="A1714" s="135"/>
      <c r="B1714" s="136" t="s">
        <v>69</v>
      </c>
      <c r="C1714" s="22">
        <v>308224</v>
      </c>
      <c r="D1714" s="22">
        <f>[1]Есиль!D181</f>
        <v>0</v>
      </c>
      <c r="E1714" s="22">
        <f>[1]Есиль!E181</f>
        <v>0</v>
      </c>
      <c r="F1714" s="22">
        <f>[1]Есиль!F181</f>
        <v>0</v>
      </c>
      <c r="G1714" s="23"/>
    </row>
    <row r="1715" spans="1:7" s="19" customFormat="1" x14ac:dyDescent="0.25">
      <c r="A1715" s="135"/>
      <c r="B1715" s="136" t="s">
        <v>68</v>
      </c>
      <c r="C1715" s="22">
        <v>165032</v>
      </c>
      <c r="D1715" s="22">
        <f>[1]Есиль!D182</f>
        <v>0</v>
      </c>
      <c r="E1715" s="22">
        <f>[1]Есиль!E182</f>
        <v>0</v>
      </c>
      <c r="F1715" s="22">
        <f>[1]Есиль!F182</f>
        <v>0</v>
      </c>
      <c r="G1715" s="23"/>
    </row>
    <row r="1716" spans="1:7" s="19" customFormat="1" x14ac:dyDescent="0.25">
      <c r="A1716" s="135"/>
      <c r="B1716" s="136" t="s">
        <v>67</v>
      </c>
      <c r="C1716" s="22">
        <v>4594</v>
      </c>
      <c r="D1716" s="22">
        <f>[1]Есиль!D183</f>
        <v>0</v>
      </c>
      <c r="E1716" s="22">
        <f>[1]Есиль!E183</f>
        <v>0</v>
      </c>
      <c r="F1716" s="22">
        <f>[1]Есиль!F183</f>
        <v>0</v>
      </c>
      <c r="G1716" s="23"/>
    </row>
    <row r="1717" spans="1:7" s="19" customFormat="1" x14ac:dyDescent="0.25">
      <c r="A1717" s="135"/>
      <c r="B1717" s="136" t="s">
        <v>143</v>
      </c>
      <c r="C1717" s="22">
        <v>140542</v>
      </c>
      <c r="D1717" s="22">
        <f>[1]Есиль!D184</f>
        <v>0</v>
      </c>
      <c r="E1717" s="22">
        <f>[1]Есиль!E184</f>
        <v>0</v>
      </c>
      <c r="F1717" s="22">
        <f>[1]Есиль!F184</f>
        <v>0</v>
      </c>
      <c r="G1717" s="23"/>
    </row>
    <row r="1718" spans="1:7" s="19" customFormat="1" x14ac:dyDescent="0.25">
      <c r="A1718" s="135"/>
      <c r="B1718" s="136" t="s">
        <v>144</v>
      </c>
      <c r="C1718" s="22">
        <v>2668</v>
      </c>
      <c r="D1718" s="22">
        <f>[1]Есиль!D185</f>
        <v>0</v>
      </c>
      <c r="E1718" s="22">
        <f>[1]Есиль!E185</f>
        <v>0</v>
      </c>
      <c r="F1718" s="22">
        <f>[1]Есиль!F185</f>
        <v>0</v>
      </c>
      <c r="G1718" s="23"/>
    </row>
    <row r="1719" spans="1:7" s="19" customFormat="1" x14ac:dyDescent="0.25">
      <c r="A1719" s="135"/>
      <c r="B1719" s="136" t="s">
        <v>145</v>
      </c>
      <c r="C1719" s="34">
        <v>20292.2</v>
      </c>
      <c r="D1719" s="22">
        <f>[1]Есиль!D186</f>
        <v>0</v>
      </c>
      <c r="E1719" s="22">
        <f>[1]Есиль!E186</f>
        <v>0</v>
      </c>
      <c r="F1719" s="22">
        <f>[1]Есиль!F186</f>
        <v>0</v>
      </c>
      <c r="G1719" s="23"/>
    </row>
    <row r="1720" spans="1:7" s="19" customFormat="1" x14ac:dyDescent="0.25">
      <c r="A1720" s="135"/>
      <c r="B1720" s="136" t="s">
        <v>146</v>
      </c>
      <c r="C1720" s="22">
        <v>9212</v>
      </c>
      <c r="D1720" s="22">
        <f>[1]Есиль!D187</f>
        <v>0</v>
      </c>
      <c r="E1720" s="22">
        <f>[1]Есиль!E187</f>
        <v>0</v>
      </c>
      <c r="F1720" s="22">
        <f>[1]Есиль!F187</f>
        <v>0</v>
      </c>
      <c r="G1720" s="23"/>
    </row>
    <row r="1721" spans="1:7" s="19" customFormat="1" x14ac:dyDescent="0.25">
      <c r="A1721" s="135"/>
      <c r="B1721" s="136" t="s">
        <v>147</v>
      </c>
      <c r="C1721" s="22">
        <v>1420</v>
      </c>
      <c r="D1721" s="22">
        <f>[1]Есиль!D188</f>
        <v>0</v>
      </c>
      <c r="E1721" s="22">
        <f>[1]Есиль!E188</f>
        <v>0</v>
      </c>
      <c r="F1721" s="22">
        <f>[1]Есиль!F188</f>
        <v>0</v>
      </c>
      <c r="G1721" s="23"/>
    </row>
    <row r="1722" spans="1:7" s="19" customFormat="1" x14ac:dyDescent="0.25">
      <c r="A1722" s="135"/>
      <c r="B1722" s="136" t="s">
        <v>148</v>
      </c>
      <c r="C1722" s="22">
        <v>5277</v>
      </c>
      <c r="D1722" s="22">
        <f>[1]Есиль!D189</f>
        <v>0</v>
      </c>
      <c r="E1722" s="22">
        <f>[1]Есиль!E189</f>
        <v>0</v>
      </c>
      <c r="F1722" s="22">
        <f>[1]Есиль!F189</f>
        <v>0</v>
      </c>
      <c r="G1722" s="23"/>
    </row>
    <row r="1723" spans="1:7" s="19" customFormat="1" x14ac:dyDescent="0.25">
      <c r="A1723" s="135"/>
      <c r="B1723" s="136" t="s">
        <v>149</v>
      </c>
      <c r="C1723" s="22">
        <v>18232</v>
      </c>
      <c r="D1723" s="22">
        <f>[1]Есиль!D190</f>
        <v>0</v>
      </c>
      <c r="E1723" s="22">
        <f>[1]Есиль!E190</f>
        <v>0</v>
      </c>
      <c r="F1723" s="22">
        <f>[1]Есиль!F190</f>
        <v>0</v>
      </c>
      <c r="G1723" s="23"/>
    </row>
    <row r="1724" spans="1:7" s="19" customFormat="1" x14ac:dyDescent="0.25">
      <c r="A1724" s="135"/>
      <c r="B1724" s="136" t="s">
        <v>150</v>
      </c>
      <c r="C1724" s="34">
        <v>31972.1</v>
      </c>
      <c r="D1724" s="22">
        <f>[1]Есиль!D191</f>
        <v>0</v>
      </c>
      <c r="E1724" s="22">
        <f>[1]Есиль!E191</f>
        <v>0</v>
      </c>
      <c r="F1724" s="22">
        <f>[1]Есиль!F191</f>
        <v>0</v>
      </c>
      <c r="G1724" s="23"/>
    </row>
    <row r="1725" spans="1:7" s="19" customFormat="1" x14ac:dyDescent="0.25">
      <c r="A1725" s="135"/>
      <c r="B1725" s="136" t="s">
        <v>151</v>
      </c>
      <c r="C1725" s="34">
        <v>7410.2</v>
      </c>
      <c r="D1725" s="22">
        <f>[1]Есиль!D192</f>
        <v>0</v>
      </c>
      <c r="E1725" s="22">
        <f>[1]Есиль!E192</f>
        <v>0</v>
      </c>
      <c r="F1725" s="22">
        <f>[1]Есиль!F192</f>
        <v>0</v>
      </c>
      <c r="G1725" s="23"/>
    </row>
    <row r="1726" spans="1:7" s="16" customFormat="1" x14ac:dyDescent="0.25">
      <c r="A1726" s="135"/>
      <c r="B1726" s="136" t="s">
        <v>152</v>
      </c>
      <c r="C1726" s="22">
        <v>1252</v>
      </c>
      <c r="D1726" s="22">
        <f>[1]Есиль!D193</f>
        <v>0</v>
      </c>
      <c r="E1726" s="22">
        <f>[1]Есиль!E193</f>
        <v>0</v>
      </c>
      <c r="F1726" s="22">
        <f>[1]Есиль!F193</f>
        <v>0</v>
      </c>
    </row>
    <row r="1727" spans="1:7" s="131" customFormat="1" x14ac:dyDescent="0.25">
      <c r="A1727" s="135"/>
      <c r="B1727" s="136" t="s">
        <v>153</v>
      </c>
      <c r="C1727" s="22">
        <v>170169</v>
      </c>
      <c r="D1727" s="22">
        <f>[1]Есиль!D194</f>
        <v>0</v>
      </c>
      <c r="E1727" s="22">
        <f>[1]Есиль!E194</f>
        <v>0</v>
      </c>
      <c r="F1727" s="22">
        <f>[1]Есиль!F194</f>
        <v>0</v>
      </c>
    </row>
    <row r="1728" spans="1:7" s="131" customFormat="1" x14ac:dyDescent="0.25">
      <c r="A1728" s="135"/>
      <c r="B1728" s="136" t="s">
        <v>154</v>
      </c>
      <c r="C1728" s="22">
        <v>20612</v>
      </c>
      <c r="D1728" s="22">
        <f>[1]Есиль!D195</f>
        <v>0</v>
      </c>
      <c r="E1728" s="22">
        <f>[1]Есиль!E195</f>
        <v>0</v>
      </c>
      <c r="F1728" s="22">
        <f>[1]Есиль!F195</f>
        <v>0</v>
      </c>
    </row>
    <row r="1729" spans="1:7" s="131" customFormat="1" x14ac:dyDescent="0.25">
      <c r="A1729" s="135"/>
      <c r="B1729" s="136" t="s">
        <v>155</v>
      </c>
      <c r="C1729" s="22">
        <v>1800</v>
      </c>
      <c r="D1729" s="22">
        <f>[1]Есиль!D196</f>
        <v>0</v>
      </c>
      <c r="E1729" s="22">
        <f>[1]Есиль!E196</f>
        <v>0</v>
      </c>
      <c r="F1729" s="22">
        <f>[1]Есиль!F196</f>
        <v>0</v>
      </c>
    </row>
    <row r="1730" spans="1:7" s="131" customFormat="1" x14ac:dyDescent="0.25">
      <c r="A1730" s="102"/>
      <c r="B1730" s="14" t="s">
        <v>70</v>
      </c>
      <c r="C1730" s="33">
        <v>745944.89999999991</v>
      </c>
      <c r="D1730" s="20">
        <f t="shared" ref="D1730:F1730" si="191">SUM(D1731:D1743)</f>
        <v>0</v>
      </c>
      <c r="E1730" s="20">
        <f t="shared" si="191"/>
        <v>0</v>
      </c>
      <c r="F1730" s="20">
        <f t="shared" si="191"/>
        <v>0</v>
      </c>
    </row>
    <row r="1731" spans="1:7" s="131" customFormat="1" x14ac:dyDescent="0.25">
      <c r="A1731" s="128"/>
      <c r="B1731" s="137" t="s">
        <v>156</v>
      </c>
      <c r="C1731" s="147">
        <v>537560.19999999995</v>
      </c>
      <c r="D1731" s="130">
        <f>[1]Жамбыл!D174</f>
        <v>0</v>
      </c>
      <c r="E1731" s="130">
        <f>[1]Жамбыл!E174</f>
        <v>0</v>
      </c>
      <c r="F1731" s="130">
        <f>[1]Жамбыл!F174</f>
        <v>0</v>
      </c>
    </row>
    <row r="1732" spans="1:7" s="131" customFormat="1" x14ac:dyDescent="0.25">
      <c r="A1732" s="128"/>
      <c r="B1732" s="137" t="s">
        <v>157</v>
      </c>
      <c r="C1732" s="147">
        <v>44830.2</v>
      </c>
      <c r="D1732" s="130">
        <f>[1]Жамбыл!D175</f>
        <v>0</v>
      </c>
      <c r="E1732" s="130">
        <f>[1]Жамбыл!E175</f>
        <v>0</v>
      </c>
      <c r="F1732" s="130">
        <f>[1]Жамбыл!F175</f>
        <v>0</v>
      </c>
    </row>
    <row r="1733" spans="1:7" s="131" customFormat="1" x14ac:dyDescent="0.25">
      <c r="A1733" s="128"/>
      <c r="B1733" s="137" t="s">
        <v>76</v>
      </c>
      <c r="C1733" s="130">
        <v>6954</v>
      </c>
      <c r="D1733" s="130">
        <f>[1]Жамбыл!D176</f>
        <v>0</v>
      </c>
      <c r="E1733" s="130">
        <f>[1]Жамбыл!E176</f>
        <v>0</v>
      </c>
      <c r="F1733" s="130">
        <f>[1]Жамбыл!F176</f>
        <v>0</v>
      </c>
    </row>
    <row r="1734" spans="1:7" s="131" customFormat="1" x14ac:dyDescent="0.25">
      <c r="A1734" s="128"/>
      <c r="B1734" s="137" t="s">
        <v>158</v>
      </c>
      <c r="C1734" s="130">
        <v>17338</v>
      </c>
      <c r="D1734" s="130">
        <f>[1]Жамбыл!D177</f>
        <v>0</v>
      </c>
      <c r="E1734" s="130">
        <f>[1]Жамбыл!E177</f>
        <v>0</v>
      </c>
      <c r="F1734" s="130">
        <f>[1]Жамбыл!F177</f>
        <v>0</v>
      </c>
    </row>
    <row r="1735" spans="1:7" s="131" customFormat="1" x14ac:dyDescent="0.25">
      <c r="A1735" s="128"/>
      <c r="B1735" s="137" t="s">
        <v>159</v>
      </c>
      <c r="C1735" s="130">
        <v>12261</v>
      </c>
      <c r="D1735" s="130">
        <f>[1]Жамбыл!D178</f>
        <v>0</v>
      </c>
      <c r="E1735" s="130">
        <f>[1]Жамбыл!E178</f>
        <v>0</v>
      </c>
      <c r="F1735" s="130">
        <f>[1]Жамбыл!F178</f>
        <v>0</v>
      </c>
    </row>
    <row r="1736" spans="1:7" s="131" customFormat="1" x14ac:dyDescent="0.25">
      <c r="A1736" s="128"/>
      <c r="B1736" s="137" t="s">
        <v>160</v>
      </c>
      <c r="C1736" s="147">
        <v>33070.800000000003</v>
      </c>
      <c r="D1736" s="130">
        <f>[1]Жамбыл!D179</f>
        <v>0</v>
      </c>
      <c r="E1736" s="130">
        <f>[1]Жамбыл!E179</f>
        <v>0</v>
      </c>
      <c r="F1736" s="130">
        <f>[1]Жамбыл!F179</f>
        <v>0</v>
      </c>
    </row>
    <row r="1737" spans="1:7" s="131" customFormat="1" x14ac:dyDescent="0.25">
      <c r="A1737" s="128"/>
      <c r="B1737" s="137" t="s">
        <v>161</v>
      </c>
      <c r="C1737" s="130">
        <v>23220</v>
      </c>
      <c r="D1737" s="130">
        <f>[1]Жамбыл!D180</f>
        <v>0</v>
      </c>
      <c r="E1737" s="130">
        <f>[1]Жамбыл!E180</f>
        <v>0</v>
      </c>
      <c r="F1737" s="130">
        <f>[1]Жамбыл!F180</f>
        <v>0</v>
      </c>
    </row>
    <row r="1738" spans="1:7" s="131" customFormat="1" x14ac:dyDescent="0.25">
      <c r="A1738" s="128"/>
      <c r="B1738" s="137" t="s">
        <v>162</v>
      </c>
      <c r="C1738" s="130">
        <v>10020</v>
      </c>
      <c r="D1738" s="130">
        <f>[1]Жамбыл!D181</f>
        <v>0</v>
      </c>
      <c r="E1738" s="130">
        <f>[1]Жамбыл!E181</f>
        <v>0</v>
      </c>
      <c r="F1738" s="130">
        <f>[1]Жамбыл!F181</f>
        <v>0</v>
      </c>
    </row>
    <row r="1739" spans="1:7" s="131" customFormat="1" x14ac:dyDescent="0.25">
      <c r="A1739" s="128"/>
      <c r="B1739" s="137" t="s">
        <v>163</v>
      </c>
      <c r="C1739" s="147">
        <v>21012.2</v>
      </c>
      <c r="D1739" s="130">
        <f>[1]Жамбыл!D182</f>
        <v>0</v>
      </c>
      <c r="E1739" s="130">
        <f>[1]Жамбыл!E182</f>
        <v>0</v>
      </c>
      <c r="F1739" s="130">
        <f>[1]Жамбыл!F182</f>
        <v>0</v>
      </c>
    </row>
    <row r="1740" spans="1:7" s="16" customFormat="1" x14ac:dyDescent="0.25">
      <c r="A1740" s="128"/>
      <c r="B1740" s="137" t="s">
        <v>164</v>
      </c>
      <c r="C1740" s="130">
        <v>4298</v>
      </c>
      <c r="D1740" s="130">
        <f>[1]Жамбыл!D183</f>
        <v>0</v>
      </c>
      <c r="E1740" s="130">
        <f>[1]Жамбыл!E183</f>
        <v>0</v>
      </c>
      <c r="F1740" s="130">
        <f>[1]Жамбыл!F183</f>
        <v>0</v>
      </c>
    </row>
    <row r="1741" spans="1:7" s="19" customFormat="1" x14ac:dyDescent="0.25">
      <c r="A1741" s="128"/>
      <c r="B1741" s="137" t="s">
        <v>165</v>
      </c>
      <c r="C1741" s="130">
        <v>8267</v>
      </c>
      <c r="D1741" s="130">
        <f>[1]Жамбыл!D184</f>
        <v>0</v>
      </c>
      <c r="E1741" s="130">
        <f>[1]Жамбыл!E184</f>
        <v>0</v>
      </c>
      <c r="F1741" s="130">
        <f>[1]Жамбыл!F184</f>
        <v>0</v>
      </c>
      <c r="G1741" s="23"/>
    </row>
    <row r="1742" spans="1:7" s="19" customFormat="1" x14ac:dyDescent="0.25">
      <c r="A1742" s="128"/>
      <c r="B1742" s="137" t="s">
        <v>166</v>
      </c>
      <c r="C1742" s="130">
        <v>10155</v>
      </c>
      <c r="D1742" s="130">
        <f>[1]Жамбыл!D185</f>
        <v>0</v>
      </c>
      <c r="E1742" s="130">
        <f>[1]Жамбыл!E185</f>
        <v>0</v>
      </c>
      <c r="F1742" s="130">
        <f>[1]Жамбыл!F185</f>
        <v>0</v>
      </c>
      <c r="G1742" s="23"/>
    </row>
    <row r="1743" spans="1:7" s="19" customFormat="1" x14ac:dyDescent="0.25">
      <c r="A1743" s="128"/>
      <c r="B1743" s="137" t="s">
        <v>167</v>
      </c>
      <c r="C1743" s="147">
        <v>16958.5</v>
      </c>
      <c r="D1743" s="130">
        <f>[1]Жамбыл!D186</f>
        <v>0</v>
      </c>
      <c r="E1743" s="130">
        <f>[1]Жамбыл!E186</f>
        <v>0</v>
      </c>
      <c r="F1743" s="130">
        <f>[1]Жамбыл!F186</f>
        <v>0</v>
      </c>
      <c r="G1743" s="23"/>
    </row>
    <row r="1744" spans="1:7" s="19" customFormat="1" x14ac:dyDescent="0.25">
      <c r="A1744" s="102"/>
      <c r="B1744" s="14" t="s">
        <v>99</v>
      </c>
      <c r="C1744" s="33">
        <v>1619300.5000000002</v>
      </c>
      <c r="D1744" s="20">
        <f t="shared" ref="D1744:F1744" si="192">SUM(D1745:D1762)</f>
        <v>0</v>
      </c>
      <c r="E1744" s="20">
        <f t="shared" si="192"/>
        <v>0</v>
      </c>
      <c r="F1744" s="20">
        <f t="shared" si="192"/>
        <v>0</v>
      </c>
      <c r="G1744" s="23"/>
    </row>
    <row r="1745" spans="1:7" s="19" customFormat="1" x14ac:dyDescent="0.25">
      <c r="A1745" s="135"/>
      <c r="B1745" s="136" t="s">
        <v>168</v>
      </c>
      <c r="C1745" s="34">
        <v>515060.9</v>
      </c>
      <c r="D1745" s="22">
        <f>[1]Жумаб!D186</f>
        <v>0</v>
      </c>
      <c r="E1745" s="22">
        <f>[1]Жумаб!E186</f>
        <v>0</v>
      </c>
      <c r="F1745" s="22">
        <f>[1]Жумаб!F186</f>
        <v>0</v>
      </c>
      <c r="G1745" s="23"/>
    </row>
    <row r="1746" spans="1:7" s="19" customFormat="1" x14ac:dyDescent="0.25">
      <c r="A1746" s="135"/>
      <c r="B1746" s="136" t="s">
        <v>73</v>
      </c>
      <c r="C1746" s="34">
        <v>184613.9</v>
      </c>
      <c r="D1746" s="22">
        <f>[1]Жумаб!D187</f>
        <v>0</v>
      </c>
      <c r="E1746" s="22">
        <f>[1]Жумаб!E187</f>
        <v>0</v>
      </c>
      <c r="F1746" s="22">
        <f>[1]Жумаб!F187</f>
        <v>0</v>
      </c>
      <c r="G1746" s="23"/>
    </row>
    <row r="1747" spans="1:7" s="19" customFormat="1" x14ac:dyDescent="0.25">
      <c r="A1747" s="135"/>
      <c r="B1747" s="136" t="s">
        <v>74</v>
      </c>
      <c r="C1747" s="22">
        <v>156995</v>
      </c>
      <c r="D1747" s="22">
        <f>[1]Жумаб!D188</f>
        <v>0</v>
      </c>
      <c r="E1747" s="22">
        <f>[1]Жумаб!E188</f>
        <v>0</v>
      </c>
      <c r="F1747" s="22">
        <f>[1]Жумаб!F188</f>
        <v>0</v>
      </c>
      <c r="G1747" s="23"/>
    </row>
    <row r="1748" spans="1:7" s="19" customFormat="1" x14ac:dyDescent="0.25">
      <c r="A1748" s="135"/>
      <c r="B1748" s="136" t="s">
        <v>169</v>
      </c>
      <c r="C1748" s="34">
        <v>27016.5</v>
      </c>
      <c r="D1748" s="22">
        <f>[1]Жумаб!D189</f>
        <v>0</v>
      </c>
      <c r="E1748" s="22">
        <f>[1]Жумаб!E189</f>
        <v>0</v>
      </c>
      <c r="F1748" s="22">
        <f>[1]Жумаб!F189</f>
        <v>0</v>
      </c>
      <c r="G1748" s="23"/>
    </row>
    <row r="1749" spans="1:7" s="19" customFormat="1" x14ac:dyDescent="0.25">
      <c r="A1749" s="135"/>
      <c r="B1749" s="136" t="s">
        <v>170</v>
      </c>
      <c r="C1749" s="34">
        <v>18224.400000000001</v>
      </c>
      <c r="D1749" s="22">
        <f>[1]Жумаб!D190</f>
        <v>0</v>
      </c>
      <c r="E1749" s="22">
        <f>[1]Жумаб!E190</f>
        <v>0</v>
      </c>
      <c r="F1749" s="22">
        <f>[1]Жумаб!F190</f>
        <v>0</v>
      </c>
      <c r="G1749" s="23"/>
    </row>
    <row r="1750" spans="1:7" s="19" customFormat="1" x14ac:dyDescent="0.25">
      <c r="A1750" s="135"/>
      <c r="B1750" s="136" t="s">
        <v>171</v>
      </c>
      <c r="C1750" s="34">
        <v>24333.7</v>
      </c>
      <c r="D1750" s="22">
        <f>[1]Жумаб!D191</f>
        <v>0</v>
      </c>
      <c r="E1750" s="22">
        <f>[1]Жумаб!E191</f>
        <v>0</v>
      </c>
      <c r="F1750" s="22">
        <f>[1]Жумаб!F191</f>
        <v>0</v>
      </c>
      <c r="G1750" s="23"/>
    </row>
    <row r="1751" spans="1:7" s="19" customFormat="1" x14ac:dyDescent="0.25">
      <c r="A1751" s="135"/>
      <c r="B1751" s="136" t="s">
        <v>172</v>
      </c>
      <c r="C1751" s="34">
        <v>37974.199999999997</v>
      </c>
      <c r="D1751" s="22">
        <f>[1]Жумаб!D192</f>
        <v>0</v>
      </c>
      <c r="E1751" s="22">
        <f>[1]Жумаб!E192</f>
        <v>0</v>
      </c>
      <c r="F1751" s="22">
        <f>[1]Жумаб!F192</f>
        <v>0</v>
      </c>
      <c r="G1751" s="23"/>
    </row>
    <row r="1752" spans="1:7" s="19" customFormat="1" x14ac:dyDescent="0.25">
      <c r="A1752" s="135"/>
      <c r="B1752" s="136" t="s">
        <v>173</v>
      </c>
      <c r="C1752" s="34">
        <v>9316.7000000000007</v>
      </c>
      <c r="D1752" s="22">
        <f>[1]Жумаб!D193</f>
        <v>0</v>
      </c>
      <c r="E1752" s="22">
        <f>[1]Жумаб!E193</f>
        <v>0</v>
      </c>
      <c r="F1752" s="22">
        <f>[1]Жумаб!F193</f>
        <v>0</v>
      </c>
      <c r="G1752" s="23"/>
    </row>
    <row r="1753" spans="1:7" s="19" customFormat="1" x14ac:dyDescent="0.25">
      <c r="A1753" s="135"/>
      <c r="B1753" s="136" t="s">
        <v>174</v>
      </c>
      <c r="C1753" s="34">
        <v>10133.200000000001</v>
      </c>
      <c r="D1753" s="22">
        <f>[1]Жумаб!D194</f>
        <v>0</v>
      </c>
      <c r="E1753" s="22">
        <f>[1]Жумаб!E194</f>
        <v>0</v>
      </c>
      <c r="F1753" s="22">
        <f>[1]Жумаб!F194</f>
        <v>0</v>
      </c>
      <c r="G1753" s="23"/>
    </row>
    <row r="1754" spans="1:7" s="19" customFormat="1" x14ac:dyDescent="0.25">
      <c r="A1754" s="135"/>
      <c r="B1754" s="136" t="s">
        <v>175</v>
      </c>
      <c r="C1754" s="22">
        <v>198701</v>
      </c>
      <c r="D1754" s="22">
        <f>[1]Жумаб!D195</f>
        <v>0</v>
      </c>
      <c r="E1754" s="22">
        <f>[1]Жумаб!E195</f>
        <v>0</v>
      </c>
      <c r="F1754" s="22">
        <f>[1]Жумаб!F195</f>
        <v>0</v>
      </c>
      <c r="G1754" s="23"/>
    </row>
    <row r="1755" spans="1:7" s="19" customFormat="1" x14ac:dyDescent="0.25">
      <c r="A1755" s="135"/>
      <c r="B1755" s="136" t="s">
        <v>176</v>
      </c>
      <c r="C1755" s="34">
        <v>15334.1</v>
      </c>
      <c r="D1755" s="22">
        <f>[1]Жумаб!D196</f>
        <v>0</v>
      </c>
      <c r="E1755" s="22">
        <f>[1]Жумаб!E196</f>
        <v>0</v>
      </c>
      <c r="F1755" s="22">
        <f>[1]Жумаб!F196</f>
        <v>0</v>
      </c>
      <c r="G1755" s="23"/>
    </row>
    <row r="1756" spans="1:7" s="19" customFormat="1" x14ac:dyDescent="0.25">
      <c r="A1756" s="135"/>
      <c r="B1756" s="136" t="s">
        <v>177</v>
      </c>
      <c r="C1756" s="34">
        <v>120060.1</v>
      </c>
      <c r="D1756" s="22">
        <f>[1]Жумаб!D197</f>
        <v>0</v>
      </c>
      <c r="E1756" s="22">
        <f>[1]Жумаб!E197</f>
        <v>0</v>
      </c>
      <c r="F1756" s="22">
        <f>[1]Жумаб!F197</f>
        <v>0</v>
      </c>
      <c r="G1756" s="23"/>
    </row>
    <row r="1757" spans="1:7" s="19" customFormat="1" x14ac:dyDescent="0.25">
      <c r="A1757" s="135"/>
      <c r="B1757" s="136" t="s">
        <v>178</v>
      </c>
      <c r="C1757" s="34">
        <v>128458.3</v>
      </c>
      <c r="D1757" s="22">
        <f>[1]Жумаб!D198</f>
        <v>0</v>
      </c>
      <c r="E1757" s="22">
        <f>[1]Жумаб!E198</f>
        <v>0</v>
      </c>
      <c r="F1757" s="22">
        <f>[1]Жумаб!F198</f>
        <v>0</v>
      </c>
      <c r="G1757" s="23"/>
    </row>
    <row r="1758" spans="1:7" s="19" customFormat="1" x14ac:dyDescent="0.25">
      <c r="A1758" s="135"/>
      <c r="B1758" s="136" t="s">
        <v>179</v>
      </c>
      <c r="C1758" s="34">
        <v>118812.5</v>
      </c>
      <c r="D1758" s="22">
        <f>[1]Жумаб!D199</f>
        <v>0</v>
      </c>
      <c r="E1758" s="22">
        <f>[1]Жумаб!E199</f>
        <v>0</v>
      </c>
      <c r="F1758" s="22">
        <f>[1]Жумаб!F199</f>
        <v>0</v>
      </c>
      <c r="G1758" s="23"/>
    </row>
    <row r="1759" spans="1:7" s="16" customFormat="1" x14ac:dyDescent="0.25">
      <c r="A1759" s="135"/>
      <c r="B1759" s="136" t="s">
        <v>180</v>
      </c>
      <c r="C1759" s="34">
        <v>10407.9</v>
      </c>
      <c r="D1759" s="22">
        <f>[1]Жумаб!D200</f>
        <v>0</v>
      </c>
      <c r="E1759" s="22">
        <f>[1]Жумаб!E200</f>
        <v>0</v>
      </c>
      <c r="F1759" s="22">
        <f>[1]Жумаб!F200</f>
        <v>0</v>
      </c>
    </row>
    <row r="1760" spans="1:7" s="19" customFormat="1" x14ac:dyDescent="0.25">
      <c r="A1760" s="135"/>
      <c r="B1760" s="136" t="s">
        <v>181</v>
      </c>
      <c r="C1760" s="34">
        <v>17307.3</v>
      </c>
      <c r="D1760" s="22">
        <f>[1]Жумаб!D201</f>
        <v>0</v>
      </c>
      <c r="E1760" s="22">
        <f>[1]Жумаб!E201</f>
        <v>0</v>
      </c>
      <c r="F1760" s="22">
        <f>[1]Жумаб!F201</f>
        <v>0</v>
      </c>
      <c r="G1760" s="23"/>
    </row>
    <row r="1761" spans="1:7" s="19" customFormat="1" x14ac:dyDescent="0.25">
      <c r="A1761" s="135"/>
      <c r="B1761" s="136" t="s">
        <v>182</v>
      </c>
      <c r="C1761" s="34">
        <v>15955.3</v>
      </c>
      <c r="D1761" s="22">
        <f>[1]Жумаб!D202</f>
        <v>0</v>
      </c>
      <c r="E1761" s="22">
        <f>[1]Жумаб!E202</f>
        <v>0</v>
      </c>
      <c r="F1761" s="22">
        <f>[1]Жумаб!F202</f>
        <v>0</v>
      </c>
      <c r="G1761" s="23"/>
    </row>
    <row r="1762" spans="1:7" s="19" customFormat="1" x14ac:dyDescent="0.25">
      <c r="A1762" s="135"/>
      <c r="B1762" s="136" t="s">
        <v>183</v>
      </c>
      <c r="C1762" s="34">
        <v>10595.5</v>
      </c>
      <c r="D1762" s="22">
        <f>[1]Жумаб!D203</f>
        <v>0</v>
      </c>
      <c r="E1762" s="22">
        <f>[1]Жумаб!E203</f>
        <v>0</v>
      </c>
      <c r="F1762" s="22">
        <f>[1]Жумаб!F203</f>
        <v>0</v>
      </c>
      <c r="G1762" s="23"/>
    </row>
    <row r="1763" spans="1:7" s="19" customFormat="1" x14ac:dyDescent="0.25">
      <c r="A1763" s="102"/>
      <c r="B1763" s="14" t="s">
        <v>75</v>
      </c>
      <c r="C1763" s="33">
        <v>549206.9</v>
      </c>
      <c r="D1763" s="20">
        <f t="shared" ref="D1763:F1763" si="193">SUM(D1764:D1782)</f>
        <v>0</v>
      </c>
      <c r="E1763" s="20">
        <f t="shared" si="193"/>
        <v>0</v>
      </c>
      <c r="F1763" s="20">
        <f t="shared" si="193"/>
        <v>0</v>
      </c>
      <c r="G1763" s="23"/>
    </row>
    <row r="1764" spans="1:7" s="19" customFormat="1" x14ac:dyDescent="0.25">
      <c r="A1764" s="135"/>
      <c r="B1764" s="136" t="s">
        <v>184</v>
      </c>
      <c r="C1764" s="34">
        <v>123785.1</v>
      </c>
      <c r="D1764" s="22">
        <f>[1]Кызыл!D206</f>
        <v>0</v>
      </c>
      <c r="E1764" s="22">
        <f>[1]Кызыл!E206</f>
        <v>0</v>
      </c>
      <c r="F1764" s="22">
        <f>[1]Кызыл!F206</f>
        <v>0</v>
      </c>
      <c r="G1764" s="23"/>
    </row>
    <row r="1765" spans="1:7" s="19" customFormat="1" x14ac:dyDescent="0.25">
      <c r="A1765" s="135"/>
      <c r="B1765" s="136" t="s">
        <v>76</v>
      </c>
      <c r="C1765" s="34">
        <v>7291.3</v>
      </c>
      <c r="D1765" s="22">
        <f>[1]Кызыл!D207</f>
        <v>0</v>
      </c>
      <c r="E1765" s="22">
        <f>[1]Кызыл!E207</f>
        <v>0</v>
      </c>
      <c r="F1765" s="22">
        <f>[1]Кызыл!F207</f>
        <v>0</v>
      </c>
      <c r="G1765" s="23"/>
    </row>
    <row r="1766" spans="1:7" s="19" customFormat="1" x14ac:dyDescent="0.25">
      <c r="A1766" s="135"/>
      <c r="B1766" s="136" t="s">
        <v>78</v>
      </c>
      <c r="C1766" s="34">
        <v>37631.599999999999</v>
      </c>
      <c r="D1766" s="22">
        <f>[1]Кызыл!D208</f>
        <v>0</v>
      </c>
      <c r="E1766" s="22">
        <f>[1]Кызыл!E208</f>
        <v>0</v>
      </c>
      <c r="F1766" s="22">
        <f>[1]Кызыл!F208</f>
        <v>0</v>
      </c>
      <c r="G1766" s="23"/>
    </row>
    <row r="1767" spans="1:7" s="19" customFormat="1" x14ac:dyDescent="0.25">
      <c r="A1767" s="135"/>
      <c r="B1767" s="136" t="s">
        <v>80</v>
      </c>
      <c r="C1767" s="34">
        <v>69403.899999999994</v>
      </c>
      <c r="D1767" s="22">
        <f>[1]Кызыл!D209</f>
        <v>0</v>
      </c>
      <c r="E1767" s="22">
        <f>[1]Кызыл!E209</f>
        <v>0</v>
      </c>
      <c r="F1767" s="22">
        <f>[1]Кызыл!F209</f>
        <v>0</v>
      </c>
      <c r="G1767" s="23"/>
    </row>
    <row r="1768" spans="1:7" s="19" customFormat="1" x14ac:dyDescent="0.25">
      <c r="A1768" s="135"/>
      <c r="B1768" s="136" t="s">
        <v>81</v>
      </c>
      <c r="C1768" s="34">
        <v>68294.600000000006</v>
      </c>
      <c r="D1768" s="22">
        <f>[1]Кызыл!D210</f>
        <v>0</v>
      </c>
      <c r="E1768" s="22">
        <f>[1]Кызыл!E210</f>
        <v>0</v>
      </c>
      <c r="F1768" s="22">
        <f>[1]Кызыл!F210</f>
        <v>0</v>
      </c>
      <c r="G1768" s="23"/>
    </row>
    <row r="1769" spans="1:7" s="19" customFormat="1" x14ac:dyDescent="0.25">
      <c r="A1769" s="135"/>
      <c r="B1769" s="136" t="s">
        <v>82</v>
      </c>
      <c r="C1769" s="34">
        <v>37323.4</v>
      </c>
      <c r="D1769" s="22">
        <f>[1]Кызыл!D211</f>
        <v>0</v>
      </c>
      <c r="E1769" s="22">
        <f>[1]Кызыл!E211</f>
        <v>0</v>
      </c>
      <c r="F1769" s="22">
        <f>[1]Кызыл!F211</f>
        <v>0</v>
      </c>
      <c r="G1769" s="23"/>
    </row>
    <row r="1770" spans="1:7" s="19" customFormat="1" x14ac:dyDescent="0.25">
      <c r="A1770" s="135"/>
      <c r="B1770" s="136" t="s">
        <v>83</v>
      </c>
      <c r="C1770" s="34">
        <v>8148.9</v>
      </c>
      <c r="D1770" s="22">
        <f>[1]Кызыл!D212</f>
        <v>0</v>
      </c>
      <c r="E1770" s="22">
        <f>[1]Кызыл!E212</f>
        <v>0</v>
      </c>
      <c r="F1770" s="22">
        <f>[1]Кызыл!F212</f>
        <v>0</v>
      </c>
      <c r="G1770" s="23"/>
    </row>
    <row r="1771" spans="1:7" s="19" customFormat="1" x14ac:dyDescent="0.25">
      <c r="A1771" s="135"/>
      <c r="B1771" s="136" t="s">
        <v>84</v>
      </c>
      <c r="C1771" s="34">
        <v>14293.6</v>
      </c>
      <c r="D1771" s="22">
        <f>[1]Кызыл!D213</f>
        <v>0</v>
      </c>
      <c r="E1771" s="22">
        <f>[1]Кызыл!E213</f>
        <v>0</v>
      </c>
      <c r="F1771" s="22">
        <f>[1]Кызыл!F213</f>
        <v>0</v>
      </c>
      <c r="G1771" s="23"/>
    </row>
    <row r="1772" spans="1:7" s="19" customFormat="1" x14ac:dyDescent="0.25">
      <c r="A1772" s="135"/>
      <c r="B1772" s="136" t="s">
        <v>185</v>
      </c>
      <c r="C1772" s="34">
        <v>7470.1</v>
      </c>
      <c r="D1772" s="22">
        <f>[1]Кызыл!D214</f>
        <v>0</v>
      </c>
      <c r="E1772" s="22">
        <f>[1]Кызыл!E214</f>
        <v>0</v>
      </c>
      <c r="F1772" s="22">
        <f>[1]Кызыл!F214</f>
        <v>0</v>
      </c>
      <c r="G1772" s="23"/>
    </row>
    <row r="1773" spans="1:7" s="19" customFormat="1" x14ac:dyDescent="0.25">
      <c r="A1773" s="135"/>
      <c r="B1773" s="136" t="s">
        <v>186</v>
      </c>
      <c r="C1773" s="34">
        <v>9715.5</v>
      </c>
      <c r="D1773" s="22">
        <f>[1]Кызыл!D215</f>
        <v>0</v>
      </c>
      <c r="E1773" s="22">
        <f>[1]Кызыл!E215</f>
        <v>0</v>
      </c>
      <c r="F1773" s="22">
        <f>[1]Кызыл!F215</f>
        <v>0</v>
      </c>
      <c r="G1773" s="23"/>
    </row>
    <row r="1774" spans="1:7" s="19" customFormat="1" x14ac:dyDescent="0.25">
      <c r="A1774" s="135"/>
      <c r="B1774" s="136" t="s">
        <v>187</v>
      </c>
      <c r="C1774" s="34">
        <v>26509.7</v>
      </c>
      <c r="D1774" s="22">
        <f>[1]Кызыл!D216</f>
        <v>0</v>
      </c>
      <c r="E1774" s="22">
        <f>[1]Кызыл!E216</f>
        <v>0</v>
      </c>
      <c r="F1774" s="22">
        <f>[1]Кызыл!F216</f>
        <v>0</v>
      </c>
      <c r="G1774" s="23"/>
    </row>
    <row r="1775" spans="1:7" s="19" customFormat="1" x14ac:dyDescent="0.25">
      <c r="A1775" s="135"/>
      <c r="B1775" s="136" t="s">
        <v>188</v>
      </c>
      <c r="C1775" s="34">
        <v>19809.3</v>
      </c>
      <c r="D1775" s="22">
        <f>[1]Кызыл!D217</f>
        <v>0</v>
      </c>
      <c r="E1775" s="22">
        <f>[1]Кызыл!E217</f>
        <v>0</v>
      </c>
      <c r="F1775" s="22">
        <f>[1]Кызыл!F217</f>
        <v>0</v>
      </c>
      <c r="G1775" s="23"/>
    </row>
    <row r="1776" spans="1:7" s="19" customFormat="1" x14ac:dyDescent="0.25">
      <c r="A1776" s="135"/>
      <c r="B1776" s="136" t="s">
        <v>189</v>
      </c>
      <c r="C1776" s="34">
        <v>3737.9</v>
      </c>
      <c r="D1776" s="22">
        <f>[1]Кызыл!D218</f>
        <v>0</v>
      </c>
      <c r="E1776" s="22">
        <f>[1]Кызыл!E218</f>
        <v>0</v>
      </c>
      <c r="F1776" s="22">
        <f>[1]Кызыл!F218</f>
        <v>0</v>
      </c>
      <c r="G1776" s="23"/>
    </row>
    <row r="1777" spans="1:7" s="19" customFormat="1" x14ac:dyDescent="0.25">
      <c r="A1777" s="135"/>
      <c r="B1777" s="136" t="s">
        <v>190</v>
      </c>
      <c r="C1777" s="34">
        <v>25824.2</v>
      </c>
      <c r="D1777" s="22">
        <f>[1]Кызыл!D219</f>
        <v>0</v>
      </c>
      <c r="E1777" s="22">
        <f>[1]Кызыл!E219</f>
        <v>0</v>
      </c>
      <c r="F1777" s="22">
        <f>[1]Кызыл!F219</f>
        <v>0</v>
      </c>
      <c r="G1777" s="23"/>
    </row>
    <row r="1778" spans="1:7" s="19" customFormat="1" x14ac:dyDescent="0.25">
      <c r="A1778" s="135"/>
      <c r="B1778" s="136" t="s">
        <v>191</v>
      </c>
      <c r="C1778" s="34">
        <v>36382.9</v>
      </c>
      <c r="D1778" s="22">
        <f>[1]Кызыл!D220</f>
        <v>0</v>
      </c>
      <c r="E1778" s="22">
        <f>[1]Кызыл!E220</f>
        <v>0</v>
      </c>
      <c r="F1778" s="22">
        <f>[1]Кызыл!F220</f>
        <v>0</v>
      </c>
      <c r="G1778" s="23"/>
    </row>
    <row r="1779" spans="1:7" s="16" customFormat="1" x14ac:dyDescent="0.25">
      <c r="A1779" s="135"/>
      <c r="B1779" s="136" t="s">
        <v>192</v>
      </c>
      <c r="C1779" s="34">
        <v>22782.2</v>
      </c>
      <c r="D1779" s="22">
        <f>[1]Кызыл!D221</f>
        <v>0</v>
      </c>
      <c r="E1779" s="22">
        <f>[1]Кызыл!E221</f>
        <v>0</v>
      </c>
      <c r="F1779" s="22">
        <f>[1]Кызыл!F221</f>
        <v>0</v>
      </c>
    </row>
    <row r="1780" spans="1:7" s="16" customFormat="1" x14ac:dyDescent="0.25">
      <c r="A1780" s="135"/>
      <c r="B1780" s="136" t="s">
        <v>193</v>
      </c>
      <c r="C1780" s="22">
        <v>9734</v>
      </c>
      <c r="D1780" s="22">
        <f>[1]Кызыл!D222</f>
        <v>0</v>
      </c>
      <c r="E1780" s="22">
        <f>[1]Кызыл!E222</f>
        <v>0</v>
      </c>
      <c r="F1780" s="22">
        <f>[1]Кызыл!F222</f>
        <v>0</v>
      </c>
      <c r="G1780" s="139"/>
    </row>
    <row r="1781" spans="1:7" s="19" customFormat="1" x14ac:dyDescent="0.25">
      <c r="A1781" s="135"/>
      <c r="B1781" s="136" t="s">
        <v>194</v>
      </c>
      <c r="C1781" s="34">
        <v>4373.7</v>
      </c>
      <c r="D1781" s="22">
        <f>[1]Кызыл!D223</f>
        <v>0</v>
      </c>
      <c r="E1781" s="22">
        <f>[1]Кызыл!E223</f>
        <v>0</v>
      </c>
      <c r="F1781" s="22">
        <f>[1]Кызыл!F223</f>
        <v>0</v>
      </c>
      <c r="G1781" s="23"/>
    </row>
    <row r="1782" spans="1:7" s="19" customFormat="1" x14ac:dyDescent="0.25">
      <c r="A1782" s="135"/>
      <c r="B1782" s="136" t="s">
        <v>195</v>
      </c>
      <c r="C1782" s="22">
        <v>16695</v>
      </c>
      <c r="D1782" s="22">
        <f>[1]Кызыл!D224</f>
        <v>0</v>
      </c>
      <c r="E1782" s="22">
        <f>[1]Кызыл!E224</f>
        <v>0</v>
      </c>
      <c r="F1782" s="22">
        <f>[1]Кызыл!F224</f>
        <v>0</v>
      </c>
      <c r="G1782" s="23"/>
    </row>
    <row r="1783" spans="1:7" s="19" customFormat="1" x14ac:dyDescent="0.25">
      <c r="A1783" s="102"/>
      <c r="B1783" s="14" t="s">
        <v>101</v>
      </c>
      <c r="C1783" s="33">
        <v>458164.79999999993</v>
      </c>
      <c r="D1783" s="20">
        <f t="shared" ref="D1783:F1783" si="194">SUM(D1784:D1795)</f>
        <v>0</v>
      </c>
      <c r="E1783" s="20">
        <f t="shared" si="194"/>
        <v>0</v>
      </c>
      <c r="F1783" s="20">
        <f t="shared" si="194"/>
        <v>0</v>
      </c>
      <c r="G1783" s="23"/>
    </row>
    <row r="1784" spans="1:7" s="19" customFormat="1" x14ac:dyDescent="0.25">
      <c r="A1784" s="102"/>
      <c r="B1784" s="138" t="s">
        <v>196</v>
      </c>
      <c r="C1784" s="34">
        <v>338549.2</v>
      </c>
      <c r="D1784" s="22">
        <f>[1]Мамл!D173</f>
        <v>0</v>
      </c>
      <c r="E1784" s="22">
        <f>[1]Мамл!E173</f>
        <v>0</v>
      </c>
      <c r="F1784" s="22">
        <f>[1]Мамл!F173</f>
        <v>0</v>
      </c>
      <c r="G1784" s="23"/>
    </row>
    <row r="1785" spans="1:7" s="19" customFormat="1" x14ac:dyDescent="0.25">
      <c r="A1785" s="135"/>
      <c r="B1785" s="138" t="s">
        <v>58</v>
      </c>
      <c r="C1785" s="34">
        <v>23263.3</v>
      </c>
      <c r="D1785" s="22">
        <f>[1]Мамл!D174</f>
        <v>0</v>
      </c>
      <c r="E1785" s="22">
        <f>[1]Мамл!E174</f>
        <v>0</v>
      </c>
      <c r="F1785" s="22">
        <f>[1]Мамл!F174</f>
        <v>0</v>
      </c>
      <c r="G1785" s="23"/>
    </row>
    <row r="1786" spans="1:7" s="19" customFormat="1" x14ac:dyDescent="0.25">
      <c r="A1786" s="135"/>
      <c r="B1786" s="138" t="s">
        <v>197</v>
      </c>
      <c r="C1786" s="34">
        <v>5535.3</v>
      </c>
      <c r="D1786" s="22">
        <f>[1]Мамл!D175</f>
        <v>0</v>
      </c>
      <c r="E1786" s="22">
        <f>[1]Мамл!E175</f>
        <v>0</v>
      </c>
      <c r="F1786" s="22">
        <f>[1]Мамл!F175</f>
        <v>0</v>
      </c>
      <c r="G1786" s="23"/>
    </row>
    <row r="1787" spans="1:7" s="19" customFormat="1" x14ac:dyDescent="0.25">
      <c r="A1787" s="135"/>
      <c r="B1787" s="138" t="s">
        <v>198</v>
      </c>
      <c r="C1787" s="34">
        <v>2082.5</v>
      </c>
      <c r="D1787" s="22">
        <f>[1]Мамл!D176</f>
        <v>0</v>
      </c>
      <c r="E1787" s="22">
        <f>[1]Мамл!E176</f>
        <v>0</v>
      </c>
      <c r="F1787" s="22">
        <f>[1]Мамл!F176</f>
        <v>0</v>
      </c>
      <c r="G1787" s="23"/>
    </row>
    <row r="1788" spans="1:7" s="19" customFormat="1" x14ac:dyDescent="0.25">
      <c r="A1788" s="135"/>
      <c r="B1788" s="138" t="s">
        <v>199</v>
      </c>
      <c r="C1788" s="34">
        <v>4385.8</v>
      </c>
      <c r="D1788" s="22">
        <f>[1]Мамл!D177</f>
        <v>0</v>
      </c>
      <c r="E1788" s="22">
        <f>[1]Мамл!E177</f>
        <v>0</v>
      </c>
      <c r="F1788" s="22">
        <f>[1]Мамл!F177</f>
        <v>0</v>
      </c>
      <c r="G1788" s="23"/>
    </row>
    <row r="1789" spans="1:7" s="19" customFormat="1" x14ac:dyDescent="0.25">
      <c r="A1789" s="135"/>
      <c r="B1789" s="138" t="s">
        <v>200</v>
      </c>
      <c r="C1789" s="34">
        <v>41532.5</v>
      </c>
      <c r="D1789" s="22">
        <f>[1]Мамл!D178</f>
        <v>0</v>
      </c>
      <c r="E1789" s="22">
        <f>[1]Мамл!E178</f>
        <v>0</v>
      </c>
      <c r="F1789" s="22">
        <f>[1]Мамл!F178</f>
        <v>0</v>
      </c>
      <c r="G1789" s="23"/>
    </row>
    <row r="1790" spans="1:7" s="19" customFormat="1" ht="15.75" customHeight="1" x14ac:dyDescent="0.25">
      <c r="A1790" s="135"/>
      <c r="B1790" s="138" t="s">
        <v>201</v>
      </c>
      <c r="C1790" s="22">
        <v>11190</v>
      </c>
      <c r="D1790" s="22">
        <f>[1]Мамл!D179</f>
        <v>0</v>
      </c>
      <c r="E1790" s="22">
        <f>[1]Мамл!E179</f>
        <v>0</v>
      </c>
      <c r="F1790" s="22">
        <f>[1]Мамл!F179</f>
        <v>0</v>
      </c>
      <c r="G1790" s="23"/>
    </row>
    <row r="1791" spans="1:7" s="19" customFormat="1" x14ac:dyDescent="0.25">
      <c r="A1791" s="135"/>
      <c r="B1791" s="138" t="s">
        <v>202</v>
      </c>
      <c r="C1791" s="22">
        <v>6452</v>
      </c>
      <c r="D1791" s="22">
        <f>[1]Мамл!D180</f>
        <v>0</v>
      </c>
      <c r="E1791" s="22">
        <f>[1]Мамл!E180</f>
        <v>0</v>
      </c>
      <c r="F1791" s="22">
        <f>[1]Мамл!F180</f>
        <v>0</v>
      </c>
      <c r="G1791" s="23"/>
    </row>
    <row r="1792" spans="1:7" s="16" customFormat="1" x14ac:dyDescent="0.25">
      <c r="A1792" s="135"/>
      <c r="B1792" s="138" t="s">
        <v>203</v>
      </c>
      <c r="C1792" s="34">
        <v>5750.6</v>
      </c>
      <c r="D1792" s="22">
        <f>[1]Мамл!D181</f>
        <v>0</v>
      </c>
      <c r="E1792" s="22">
        <f>[1]Мамл!E181</f>
        <v>0</v>
      </c>
      <c r="F1792" s="22">
        <f>[1]Мамл!F181</f>
        <v>0</v>
      </c>
    </row>
    <row r="1793" spans="1:7" s="141" customFormat="1" x14ac:dyDescent="0.25">
      <c r="A1793" s="135"/>
      <c r="B1793" s="138" t="s">
        <v>204</v>
      </c>
      <c r="C1793" s="22">
        <v>8947</v>
      </c>
      <c r="D1793" s="22">
        <f>[1]Мамл!D182</f>
        <v>0</v>
      </c>
      <c r="E1793" s="22">
        <f>[1]Мамл!E182</f>
        <v>0</v>
      </c>
      <c r="F1793" s="22">
        <f>[1]Мамл!F182</f>
        <v>0</v>
      </c>
      <c r="G1793" s="23"/>
    </row>
    <row r="1794" spans="1:7" s="141" customFormat="1" x14ac:dyDescent="0.25">
      <c r="A1794" s="135"/>
      <c r="B1794" s="138" t="s">
        <v>205</v>
      </c>
      <c r="C1794" s="34">
        <v>4586.6000000000004</v>
      </c>
      <c r="D1794" s="22">
        <f>[1]Мамл!D183</f>
        <v>0</v>
      </c>
      <c r="E1794" s="22">
        <f>[1]Мамл!E183</f>
        <v>0</v>
      </c>
      <c r="F1794" s="22">
        <f>[1]Мамл!F183</f>
        <v>0</v>
      </c>
      <c r="G1794" s="23"/>
    </row>
    <row r="1795" spans="1:7" s="141" customFormat="1" x14ac:dyDescent="0.25">
      <c r="A1795" s="135"/>
      <c r="B1795" s="138" t="s">
        <v>206</v>
      </c>
      <c r="C1795" s="22">
        <v>5890</v>
      </c>
      <c r="D1795" s="22">
        <f>[1]Мамл!D184</f>
        <v>0</v>
      </c>
      <c r="E1795" s="22">
        <f>[1]Мамл!E184</f>
        <v>0</v>
      </c>
      <c r="F1795" s="22">
        <f>[1]Мамл!F184</f>
        <v>0</v>
      </c>
      <c r="G1795" s="23"/>
    </row>
    <row r="1796" spans="1:7" s="141" customFormat="1" x14ac:dyDescent="0.25">
      <c r="A1796" s="102"/>
      <c r="B1796" s="14" t="s">
        <v>103</v>
      </c>
      <c r="C1796" s="33">
        <v>1829264.8999999997</v>
      </c>
      <c r="D1796" s="20"/>
      <c r="E1796" s="20">
        <f t="shared" ref="E1796:F1796" si="195">SUM(E1797:E1813)</f>
        <v>0</v>
      </c>
      <c r="F1796" s="20">
        <f t="shared" si="195"/>
        <v>0</v>
      </c>
      <c r="G1796" s="23"/>
    </row>
    <row r="1797" spans="1:7" s="141" customFormat="1" x14ac:dyDescent="0.25">
      <c r="A1797" s="140"/>
      <c r="B1797" s="138" t="s">
        <v>43</v>
      </c>
      <c r="C1797" s="34">
        <v>25203.599999999999</v>
      </c>
      <c r="D1797" s="22">
        <f>[1]Мусреп!D201</f>
        <v>0</v>
      </c>
      <c r="E1797" s="22">
        <f>[1]Мусреп!E201</f>
        <v>0</v>
      </c>
      <c r="F1797" s="22">
        <f>[1]Мусреп!F201</f>
        <v>0</v>
      </c>
      <c r="G1797" s="23"/>
    </row>
    <row r="1798" spans="1:7" s="141" customFormat="1" x14ac:dyDescent="0.25">
      <c r="A1798" s="140"/>
      <c r="B1798" s="138" t="s">
        <v>112</v>
      </c>
      <c r="C1798" s="34">
        <v>143809.60000000001</v>
      </c>
      <c r="D1798" s="22">
        <f>[1]Мусреп!D202</f>
        <v>0</v>
      </c>
      <c r="E1798" s="22">
        <f>[1]Мусреп!E202</f>
        <v>0</v>
      </c>
      <c r="F1798" s="22">
        <f>[1]Мусреп!F202</f>
        <v>0</v>
      </c>
      <c r="G1798" s="23"/>
    </row>
    <row r="1799" spans="1:7" s="141" customFormat="1" x14ac:dyDescent="0.25">
      <c r="A1799" s="140"/>
      <c r="B1799" s="138" t="s">
        <v>41</v>
      </c>
      <c r="C1799" s="34">
        <v>295863.40000000002</v>
      </c>
      <c r="D1799" s="22">
        <f>[1]Мусреп!D203</f>
        <v>0</v>
      </c>
      <c r="E1799" s="22">
        <f>[1]Мусреп!E203</f>
        <v>0</v>
      </c>
      <c r="F1799" s="22">
        <f>[1]Мусреп!F203</f>
        <v>0</v>
      </c>
      <c r="G1799" s="23"/>
    </row>
    <row r="1800" spans="1:7" s="141" customFormat="1" x14ac:dyDescent="0.25">
      <c r="A1800" s="140"/>
      <c r="B1800" s="138" t="s">
        <v>42</v>
      </c>
      <c r="C1800" s="34">
        <v>282770.59999999998</v>
      </c>
      <c r="D1800" s="22">
        <f>[1]Мусреп!D204</f>
        <v>0</v>
      </c>
      <c r="E1800" s="22">
        <f>[1]Мусреп!E204</f>
        <v>0</v>
      </c>
      <c r="F1800" s="22">
        <f>[1]Мусреп!F204</f>
        <v>0</v>
      </c>
      <c r="G1800" s="23"/>
    </row>
    <row r="1801" spans="1:7" s="141" customFormat="1" x14ac:dyDescent="0.25">
      <c r="A1801" s="140"/>
      <c r="B1801" s="138" t="s">
        <v>39</v>
      </c>
      <c r="C1801" s="22">
        <v>186775</v>
      </c>
      <c r="D1801" s="22">
        <f>[1]Мусреп!D205</f>
        <v>0</v>
      </c>
      <c r="E1801" s="22">
        <f>[1]Мусреп!E205</f>
        <v>0</v>
      </c>
      <c r="F1801" s="22">
        <f>[1]Мусреп!F205</f>
        <v>0</v>
      </c>
      <c r="G1801" s="23"/>
    </row>
    <row r="1802" spans="1:7" s="141" customFormat="1" x14ac:dyDescent="0.25">
      <c r="A1802" s="140"/>
      <c r="B1802" s="138" t="s">
        <v>45</v>
      </c>
      <c r="C1802" s="34">
        <v>55824.9</v>
      </c>
      <c r="D1802" s="22">
        <f>[1]Мусреп!D206</f>
        <v>0</v>
      </c>
      <c r="E1802" s="22">
        <f>[1]Мусреп!E206</f>
        <v>0</v>
      </c>
      <c r="F1802" s="22">
        <f>[1]Мусреп!F206</f>
        <v>0</v>
      </c>
      <c r="G1802" s="23"/>
    </row>
    <row r="1803" spans="1:7" s="141" customFormat="1" x14ac:dyDescent="0.25">
      <c r="A1803" s="140"/>
      <c r="B1803" s="138" t="s">
        <v>47</v>
      </c>
      <c r="C1803" s="34">
        <v>31955.599999999999</v>
      </c>
      <c r="D1803" s="22">
        <f>[1]Мусреп!D207</f>
        <v>0</v>
      </c>
      <c r="E1803" s="22">
        <f>[1]Мусреп!E207</f>
        <v>0</v>
      </c>
      <c r="F1803" s="22">
        <f>[1]Мусреп!F207</f>
        <v>0</v>
      </c>
      <c r="G1803" s="23"/>
    </row>
    <row r="1804" spans="1:7" s="141" customFormat="1" x14ac:dyDescent="0.25">
      <c r="A1804" s="140"/>
      <c r="B1804" s="138" t="s">
        <v>46</v>
      </c>
      <c r="C1804" s="34">
        <v>70594.399999999994</v>
      </c>
      <c r="D1804" s="22">
        <f>[1]Мусреп!D208</f>
        <v>0</v>
      </c>
      <c r="E1804" s="22">
        <f>[1]Мусреп!E208</f>
        <v>0</v>
      </c>
      <c r="F1804" s="22">
        <f>[1]Мусреп!F208</f>
        <v>0</v>
      </c>
      <c r="G1804" s="23"/>
    </row>
    <row r="1805" spans="1:7" s="141" customFormat="1" x14ac:dyDescent="0.25">
      <c r="A1805" s="140"/>
      <c r="B1805" s="138" t="s">
        <v>129</v>
      </c>
      <c r="C1805" s="34">
        <v>183481.7</v>
      </c>
      <c r="D1805" s="22">
        <f>[1]Мусреп!D209</f>
        <v>0</v>
      </c>
      <c r="E1805" s="22">
        <f>[1]Мусреп!E209</f>
        <v>0</v>
      </c>
      <c r="F1805" s="22">
        <f>[1]Мусреп!F209</f>
        <v>0</v>
      </c>
      <c r="G1805" s="23"/>
    </row>
    <row r="1806" spans="1:7" s="141" customFormat="1" x14ac:dyDescent="0.25">
      <c r="A1806" s="140"/>
      <c r="B1806" s="138" t="s">
        <v>207</v>
      </c>
      <c r="C1806" s="34">
        <v>2923.2</v>
      </c>
      <c r="D1806" s="22">
        <f>[1]Мусреп!D210</f>
        <v>0</v>
      </c>
      <c r="E1806" s="22">
        <f>[1]Мусреп!E210</f>
        <v>0</v>
      </c>
      <c r="F1806" s="22">
        <f>[1]Мусреп!F210</f>
        <v>0</v>
      </c>
      <c r="G1806" s="23"/>
    </row>
    <row r="1807" spans="1:7" s="141" customFormat="1" x14ac:dyDescent="0.25">
      <c r="A1807" s="140"/>
      <c r="B1807" s="138" t="s">
        <v>208</v>
      </c>
      <c r="C1807" s="34">
        <v>60806.2</v>
      </c>
      <c r="D1807" s="22">
        <f>[1]Мусреп!D211</f>
        <v>0</v>
      </c>
      <c r="E1807" s="22">
        <f>[1]Мусреп!E211</f>
        <v>0</v>
      </c>
      <c r="F1807" s="22">
        <f>[1]Мусреп!F211</f>
        <v>0</v>
      </c>
      <c r="G1807" s="23"/>
    </row>
    <row r="1808" spans="1:7" s="141" customFormat="1" x14ac:dyDescent="0.25">
      <c r="A1808" s="140"/>
      <c r="B1808" s="138" t="s">
        <v>209</v>
      </c>
      <c r="C1808" s="34">
        <v>193779.1</v>
      </c>
      <c r="D1808" s="22">
        <f>[1]Мусреп!D212</f>
        <v>0</v>
      </c>
      <c r="E1808" s="22">
        <f>[1]Мусреп!E212</f>
        <v>0</v>
      </c>
      <c r="F1808" s="22">
        <f>[1]Мусреп!F212</f>
        <v>0</v>
      </c>
      <c r="G1808" s="23"/>
    </row>
    <row r="1809" spans="1:7" s="141" customFormat="1" x14ac:dyDescent="0.25">
      <c r="A1809" s="140"/>
      <c r="B1809" s="138" t="s">
        <v>210</v>
      </c>
      <c r="C1809" s="22">
        <v>110347</v>
      </c>
      <c r="D1809" s="22">
        <f>[1]Мусреп!D213</f>
        <v>0</v>
      </c>
      <c r="E1809" s="22">
        <f>[1]Мусреп!E213</f>
        <v>0</v>
      </c>
      <c r="F1809" s="22">
        <f>[1]Мусреп!F213</f>
        <v>0</v>
      </c>
      <c r="G1809" s="23"/>
    </row>
    <row r="1810" spans="1:7" s="16" customFormat="1" x14ac:dyDescent="0.25">
      <c r="A1810" s="140"/>
      <c r="B1810" s="138" t="s">
        <v>211</v>
      </c>
      <c r="C1810" s="34">
        <v>59945.3</v>
      </c>
      <c r="D1810" s="22">
        <f>[1]Мусреп!D214</f>
        <v>0</v>
      </c>
      <c r="E1810" s="22">
        <f>[1]Мусреп!E214</f>
        <v>0</v>
      </c>
      <c r="F1810" s="22">
        <f>[1]Мусреп!F214</f>
        <v>0</v>
      </c>
    </row>
    <row r="1811" spans="1:7" s="19" customFormat="1" x14ac:dyDescent="0.25">
      <c r="A1811" s="140"/>
      <c r="B1811" s="138" t="s">
        <v>212</v>
      </c>
      <c r="C1811" s="34">
        <v>48264.2</v>
      </c>
      <c r="D1811" s="22"/>
      <c r="E1811" s="22">
        <f>[1]Мусреп!E215</f>
        <v>0</v>
      </c>
      <c r="F1811" s="22">
        <f>[1]Мусреп!F215</f>
        <v>0</v>
      </c>
      <c r="G1811" s="23"/>
    </row>
    <row r="1812" spans="1:7" s="19" customFormat="1" x14ac:dyDescent="0.25">
      <c r="A1812" s="140"/>
      <c r="B1812" s="138" t="s">
        <v>213</v>
      </c>
      <c r="C1812" s="34">
        <v>32209.9</v>
      </c>
      <c r="D1812" s="22">
        <f>[1]Мусреп!D216</f>
        <v>0</v>
      </c>
      <c r="E1812" s="22">
        <f>[1]Мусреп!E216</f>
        <v>0</v>
      </c>
      <c r="F1812" s="22">
        <f>[1]Мусреп!F216</f>
        <v>0</v>
      </c>
      <c r="G1812" s="23"/>
    </row>
    <row r="1813" spans="1:7" s="19" customFormat="1" x14ac:dyDescent="0.25">
      <c r="A1813" s="140"/>
      <c r="B1813" s="138" t="s">
        <v>214</v>
      </c>
      <c r="C1813" s="34">
        <v>44711.199999999997</v>
      </c>
      <c r="D1813" s="22">
        <f>[1]Мусреп!D217</f>
        <v>0</v>
      </c>
      <c r="E1813" s="22">
        <f>[1]Мусреп!E217</f>
        <v>0</v>
      </c>
      <c r="F1813" s="22">
        <f>[1]Мусреп!F217</f>
        <v>0</v>
      </c>
      <c r="G1813" s="23"/>
    </row>
    <row r="1814" spans="1:7" s="19" customFormat="1" x14ac:dyDescent="0.25">
      <c r="A1814" s="102"/>
      <c r="B1814" s="14" t="s">
        <v>48</v>
      </c>
      <c r="C1814" s="20">
        <v>1380774</v>
      </c>
      <c r="D1814" s="20">
        <f t="shared" ref="D1814:F1814" si="196">SUM(D1815:D1833)</f>
        <v>0</v>
      </c>
      <c r="E1814" s="20">
        <f t="shared" si="196"/>
        <v>0</v>
      </c>
      <c r="F1814" s="20">
        <f t="shared" si="196"/>
        <v>0</v>
      </c>
      <c r="G1814" s="23"/>
    </row>
    <row r="1815" spans="1:7" s="19" customFormat="1" x14ac:dyDescent="0.25">
      <c r="A1815" s="135"/>
      <c r="B1815" s="12" t="s">
        <v>215</v>
      </c>
      <c r="C1815" s="34">
        <v>11808.5</v>
      </c>
      <c r="D1815" s="22">
        <f>[1]Тайынша!D193</f>
        <v>0</v>
      </c>
      <c r="E1815" s="22">
        <f>[1]Тайынша!E193</f>
        <v>0</v>
      </c>
      <c r="F1815" s="22">
        <f>[1]Тайынша!F193</f>
        <v>0</v>
      </c>
      <c r="G1815" s="23"/>
    </row>
    <row r="1816" spans="1:7" s="19" customFormat="1" x14ac:dyDescent="0.25">
      <c r="A1816" s="135"/>
      <c r="B1816" s="138" t="s">
        <v>216</v>
      </c>
      <c r="C1816" s="22">
        <v>183073</v>
      </c>
      <c r="D1816" s="22">
        <f>[1]Тайынша!D194</f>
        <v>0</v>
      </c>
      <c r="E1816" s="22">
        <f>[1]Тайынша!E194</f>
        <v>0</v>
      </c>
      <c r="F1816" s="22">
        <f>[1]Тайынша!F194</f>
        <v>0</v>
      </c>
      <c r="G1816" s="23"/>
    </row>
    <row r="1817" spans="1:7" s="19" customFormat="1" x14ac:dyDescent="0.25">
      <c r="A1817" s="135"/>
      <c r="B1817" s="138" t="s">
        <v>217</v>
      </c>
      <c r="C1817" s="34">
        <v>8100.5</v>
      </c>
      <c r="D1817" s="22">
        <f>[1]Тайынша!D195</f>
        <v>0</v>
      </c>
      <c r="E1817" s="22">
        <f>[1]Тайынша!E195</f>
        <v>0</v>
      </c>
      <c r="F1817" s="22">
        <f>[1]Тайынша!F195</f>
        <v>0</v>
      </c>
      <c r="G1817" s="23"/>
    </row>
    <row r="1818" spans="1:7" s="19" customFormat="1" x14ac:dyDescent="0.25">
      <c r="A1818" s="135"/>
      <c r="B1818" s="138" t="s">
        <v>218</v>
      </c>
      <c r="C1818" s="34">
        <v>18809.400000000001</v>
      </c>
      <c r="D1818" s="22">
        <f>[1]Тайынша!D196</f>
        <v>0</v>
      </c>
      <c r="E1818" s="22">
        <f>[1]Тайынша!E196</f>
        <v>0</v>
      </c>
      <c r="F1818" s="22">
        <f>[1]Тайынша!F196</f>
        <v>0</v>
      </c>
      <c r="G1818" s="23"/>
    </row>
    <row r="1819" spans="1:7" s="19" customFormat="1" x14ac:dyDescent="0.25">
      <c r="A1819" s="135"/>
      <c r="B1819" s="138" t="s">
        <v>53</v>
      </c>
      <c r="C1819" s="22">
        <v>17015</v>
      </c>
      <c r="D1819" s="22">
        <f>[1]Тайынша!D197</f>
        <v>0</v>
      </c>
      <c r="E1819" s="22">
        <f>[1]Тайынша!E197</f>
        <v>0</v>
      </c>
      <c r="F1819" s="22">
        <f>[1]Тайынша!F197</f>
        <v>0</v>
      </c>
      <c r="G1819" s="23"/>
    </row>
    <row r="1820" spans="1:7" s="19" customFormat="1" x14ac:dyDescent="0.25">
      <c r="A1820" s="135"/>
      <c r="B1820" s="138" t="s">
        <v>219</v>
      </c>
      <c r="C1820" s="22">
        <v>17115</v>
      </c>
      <c r="D1820" s="22">
        <f>[1]Тайынша!D198</f>
        <v>0</v>
      </c>
      <c r="E1820" s="22">
        <f>[1]Тайынша!E198</f>
        <v>0</v>
      </c>
      <c r="F1820" s="22">
        <f>[1]Тайынша!F198</f>
        <v>0</v>
      </c>
      <c r="G1820" s="23"/>
    </row>
    <row r="1821" spans="1:7" s="19" customFormat="1" x14ac:dyDescent="0.25">
      <c r="A1821" s="135"/>
      <c r="B1821" s="138" t="s">
        <v>220</v>
      </c>
      <c r="C1821" s="22">
        <v>25373</v>
      </c>
      <c r="D1821" s="22">
        <f>[1]Тайынша!D199</f>
        <v>0</v>
      </c>
      <c r="E1821" s="22">
        <f>[1]Тайынша!E199</f>
        <v>0</v>
      </c>
      <c r="F1821" s="22">
        <f>[1]Тайынша!F199</f>
        <v>0</v>
      </c>
      <c r="G1821" s="23"/>
    </row>
    <row r="1822" spans="1:7" s="19" customFormat="1" x14ac:dyDescent="0.25">
      <c r="A1822" s="135"/>
      <c r="B1822" s="138" t="s">
        <v>221</v>
      </c>
      <c r="C1822" s="22">
        <v>10585</v>
      </c>
      <c r="D1822" s="22">
        <f>[1]Тайынша!D200</f>
        <v>0</v>
      </c>
      <c r="E1822" s="22">
        <f>[1]Тайынша!E200</f>
        <v>0</v>
      </c>
      <c r="F1822" s="22">
        <f>[1]Тайынша!F200</f>
        <v>0</v>
      </c>
      <c r="G1822" s="23"/>
    </row>
    <row r="1823" spans="1:7" s="19" customFormat="1" x14ac:dyDescent="0.25">
      <c r="A1823" s="135"/>
      <c r="B1823" s="138" t="s">
        <v>52</v>
      </c>
      <c r="C1823" s="22">
        <v>293982</v>
      </c>
      <c r="D1823" s="22">
        <f>[1]Тайынша!D201</f>
        <v>0</v>
      </c>
      <c r="E1823" s="22">
        <f>[1]Тайынша!E201</f>
        <v>0</v>
      </c>
      <c r="F1823" s="22">
        <f>[1]Тайынша!F201</f>
        <v>0</v>
      </c>
      <c r="G1823" s="23"/>
    </row>
    <row r="1824" spans="1:7" s="19" customFormat="1" x14ac:dyDescent="0.25">
      <c r="A1824" s="135"/>
      <c r="B1824" s="138" t="s">
        <v>222</v>
      </c>
      <c r="C1824" s="22">
        <v>10375</v>
      </c>
      <c r="D1824" s="22">
        <f>[1]Тайынша!D202</f>
        <v>0</v>
      </c>
      <c r="E1824" s="22">
        <f>[1]Тайынша!E202</f>
        <v>0</v>
      </c>
      <c r="F1824" s="22">
        <f>[1]Тайынша!F202</f>
        <v>0</v>
      </c>
      <c r="G1824" s="23"/>
    </row>
    <row r="1825" spans="1:7" s="19" customFormat="1" x14ac:dyDescent="0.25">
      <c r="A1825" s="135"/>
      <c r="B1825" s="138" t="s">
        <v>223</v>
      </c>
      <c r="C1825" s="34">
        <v>43741.1</v>
      </c>
      <c r="D1825" s="22">
        <f>[1]Тайынша!D203</f>
        <v>0</v>
      </c>
      <c r="E1825" s="22">
        <f>[1]Тайынша!E203</f>
        <v>0</v>
      </c>
      <c r="F1825" s="22">
        <f>[1]Тайынша!F203</f>
        <v>0</v>
      </c>
      <c r="G1825" s="23"/>
    </row>
    <row r="1826" spans="1:7" s="19" customFormat="1" x14ac:dyDescent="0.25">
      <c r="A1826" s="135"/>
      <c r="B1826" s="138" t="s">
        <v>224</v>
      </c>
      <c r="C1826" s="22">
        <v>10912</v>
      </c>
      <c r="D1826" s="22">
        <f>[1]Тайынша!D204</f>
        <v>0</v>
      </c>
      <c r="E1826" s="22">
        <f>[1]Тайынша!E204</f>
        <v>0</v>
      </c>
      <c r="F1826" s="22">
        <f>[1]Тайынша!F204</f>
        <v>0</v>
      </c>
      <c r="G1826" s="23"/>
    </row>
    <row r="1827" spans="1:7" s="19" customFormat="1" x14ac:dyDescent="0.25">
      <c r="A1827" s="135"/>
      <c r="B1827" s="138" t="s">
        <v>225</v>
      </c>
      <c r="C1827" s="34">
        <v>4691.3999999999996</v>
      </c>
      <c r="D1827" s="22">
        <f>[1]Тайынша!D205</f>
        <v>0</v>
      </c>
      <c r="E1827" s="22">
        <f>[1]Тайынша!E205</f>
        <v>0</v>
      </c>
      <c r="F1827" s="22">
        <f>[1]Тайынша!F205</f>
        <v>0</v>
      </c>
      <c r="G1827" s="23"/>
    </row>
    <row r="1828" spans="1:7" s="19" customFormat="1" x14ac:dyDescent="0.25">
      <c r="A1828" s="135"/>
      <c r="B1828" s="138" t="s">
        <v>82</v>
      </c>
      <c r="C1828" s="22">
        <v>26785</v>
      </c>
      <c r="D1828" s="22">
        <f>[1]Тайынша!D206</f>
        <v>0</v>
      </c>
      <c r="E1828" s="22">
        <f>[1]Тайынша!E206</f>
        <v>0</v>
      </c>
      <c r="F1828" s="22">
        <f>[1]Тайынша!F206</f>
        <v>0</v>
      </c>
      <c r="G1828" s="23"/>
    </row>
    <row r="1829" spans="1:7" s="19" customFormat="1" x14ac:dyDescent="0.25">
      <c r="A1829" s="135"/>
      <c r="B1829" s="138" t="s">
        <v>50</v>
      </c>
      <c r="C1829" s="22">
        <v>10282</v>
      </c>
      <c r="D1829" s="22">
        <f>[1]Тайынша!D207</f>
        <v>0</v>
      </c>
      <c r="E1829" s="22">
        <f>[1]Тайынша!E207</f>
        <v>0</v>
      </c>
      <c r="F1829" s="22">
        <f>[1]Тайынша!F207</f>
        <v>0</v>
      </c>
      <c r="G1829" s="23"/>
    </row>
    <row r="1830" spans="1:7" s="16" customFormat="1" x14ac:dyDescent="0.25">
      <c r="A1830" s="135"/>
      <c r="B1830" s="138" t="s">
        <v>51</v>
      </c>
      <c r="C1830" s="34">
        <v>5395.8</v>
      </c>
      <c r="D1830" s="22">
        <f>[1]Тайынша!D208</f>
        <v>0</v>
      </c>
      <c r="E1830" s="22">
        <f>[1]Тайынша!E208</f>
        <v>0</v>
      </c>
      <c r="F1830" s="22">
        <f>[1]Тайынша!F208</f>
        <v>0</v>
      </c>
    </row>
    <row r="1831" spans="1:7" s="19" customFormat="1" x14ac:dyDescent="0.25">
      <c r="A1831" s="135"/>
      <c r="B1831" s="138" t="s">
        <v>226</v>
      </c>
      <c r="C1831" s="22">
        <v>1852</v>
      </c>
      <c r="D1831" s="22">
        <f>[1]Тайынша!D209</f>
        <v>0</v>
      </c>
      <c r="E1831" s="22">
        <f>[1]Тайынша!E209</f>
        <v>0</v>
      </c>
      <c r="F1831" s="22">
        <f>[1]Тайынша!F209</f>
        <v>0</v>
      </c>
      <c r="G1831" s="23"/>
    </row>
    <row r="1832" spans="1:7" s="19" customFormat="1" x14ac:dyDescent="0.25">
      <c r="A1832" s="135"/>
      <c r="B1832" s="138" t="s">
        <v>227</v>
      </c>
      <c r="C1832" s="34">
        <v>666387.69999999995</v>
      </c>
      <c r="D1832" s="22">
        <f>[1]Тайынша!D210</f>
        <v>0</v>
      </c>
      <c r="E1832" s="22">
        <f>[1]Тайынша!E210</f>
        <v>0</v>
      </c>
      <c r="F1832" s="22">
        <f>[1]Тайынша!F210</f>
        <v>0</v>
      </c>
      <c r="G1832" s="23"/>
    </row>
    <row r="1833" spans="1:7" s="19" customFormat="1" x14ac:dyDescent="0.25">
      <c r="A1833" s="135"/>
      <c r="B1833" s="138" t="s">
        <v>228</v>
      </c>
      <c r="C1833" s="34">
        <v>14490.6</v>
      </c>
      <c r="D1833" s="22">
        <f>[1]Тайынша!D211</f>
        <v>0</v>
      </c>
      <c r="E1833" s="22">
        <f>[1]Тайынша!E211</f>
        <v>0</v>
      </c>
      <c r="F1833" s="22">
        <f>[1]Тайынша!F211</f>
        <v>0</v>
      </c>
      <c r="G1833" s="23"/>
    </row>
    <row r="1834" spans="1:7" s="19" customFormat="1" x14ac:dyDescent="0.25">
      <c r="A1834" s="102"/>
      <c r="B1834" s="14" t="s">
        <v>54</v>
      </c>
      <c r="C1834" s="33">
        <v>345724.89999999997</v>
      </c>
      <c r="D1834" s="20">
        <f t="shared" ref="D1834:F1834" si="197">SUM(D1835:D1850)</f>
        <v>0</v>
      </c>
      <c r="E1834" s="20">
        <f t="shared" si="197"/>
        <v>0</v>
      </c>
      <c r="F1834" s="20">
        <f t="shared" si="197"/>
        <v>0</v>
      </c>
      <c r="G1834" s="23"/>
    </row>
    <row r="1835" spans="1:7" s="19" customFormat="1" x14ac:dyDescent="0.25">
      <c r="A1835" s="135"/>
      <c r="B1835" s="138" t="s">
        <v>55</v>
      </c>
      <c r="C1835" s="34">
        <v>267715.8</v>
      </c>
      <c r="D1835" s="22">
        <f>[1]Тимир!D197</f>
        <v>0</v>
      </c>
      <c r="E1835" s="22">
        <f>[1]Тимир!E197</f>
        <v>0</v>
      </c>
      <c r="F1835" s="22">
        <f>[1]Тимир!F197</f>
        <v>0</v>
      </c>
      <c r="G1835" s="23"/>
    </row>
    <row r="1836" spans="1:7" s="19" customFormat="1" x14ac:dyDescent="0.25">
      <c r="A1836" s="135"/>
      <c r="B1836" s="138" t="s">
        <v>229</v>
      </c>
      <c r="C1836" s="22">
        <v>9400</v>
      </c>
      <c r="D1836" s="22">
        <f>[1]Тимир!D198</f>
        <v>0</v>
      </c>
      <c r="E1836" s="22">
        <f>[1]Тимир!E198</f>
        <v>0</v>
      </c>
      <c r="F1836" s="22">
        <f>[1]Тимир!F198</f>
        <v>0</v>
      </c>
      <c r="G1836" s="23"/>
    </row>
    <row r="1837" spans="1:7" s="19" customFormat="1" x14ac:dyDescent="0.25">
      <c r="A1837" s="135"/>
      <c r="B1837" s="138" t="s">
        <v>230</v>
      </c>
      <c r="C1837" s="22">
        <v>5120</v>
      </c>
      <c r="D1837" s="22">
        <f>[1]Тимир!D199</f>
        <v>0</v>
      </c>
      <c r="E1837" s="22">
        <f>[1]Тимир!E199</f>
        <v>0</v>
      </c>
      <c r="F1837" s="22">
        <f>[1]Тимир!F199</f>
        <v>0</v>
      </c>
      <c r="G1837" s="23"/>
    </row>
    <row r="1838" spans="1:7" s="19" customFormat="1" x14ac:dyDescent="0.25">
      <c r="A1838" s="135"/>
      <c r="B1838" s="138" t="s">
        <v>231</v>
      </c>
      <c r="C1838" s="22">
        <v>1300</v>
      </c>
      <c r="D1838" s="22">
        <f>[1]Тимир!D200</f>
        <v>0</v>
      </c>
      <c r="E1838" s="22">
        <f>[1]Тимир!E200</f>
        <v>0</v>
      </c>
      <c r="F1838" s="22">
        <f>[1]Тимир!F200</f>
        <v>0</v>
      </c>
      <c r="G1838" s="23"/>
    </row>
    <row r="1839" spans="1:7" s="19" customFormat="1" x14ac:dyDescent="0.25">
      <c r="A1839" s="135"/>
      <c r="B1839" s="138" t="s">
        <v>232</v>
      </c>
      <c r="C1839" s="22">
        <v>1667</v>
      </c>
      <c r="D1839" s="22">
        <f>[1]Тимир!D201</f>
        <v>0</v>
      </c>
      <c r="E1839" s="22">
        <f>[1]Тимир!E201</f>
        <v>0</v>
      </c>
      <c r="F1839" s="22">
        <f>[1]Тимир!F201</f>
        <v>0</v>
      </c>
      <c r="G1839" s="23"/>
    </row>
    <row r="1840" spans="1:7" s="19" customFormat="1" x14ac:dyDescent="0.25">
      <c r="A1840" s="135"/>
      <c r="B1840" s="138" t="s">
        <v>233</v>
      </c>
      <c r="C1840" s="22">
        <v>2547</v>
      </c>
      <c r="D1840" s="22">
        <f>[1]Тимир!D202</f>
        <v>0</v>
      </c>
      <c r="E1840" s="22">
        <f>[1]Тимир!E202</f>
        <v>0</v>
      </c>
      <c r="F1840" s="22">
        <f>[1]Тимир!F202</f>
        <v>0</v>
      </c>
      <c r="G1840" s="23"/>
    </row>
    <row r="1841" spans="1:7" s="19" customFormat="1" x14ac:dyDescent="0.25">
      <c r="A1841" s="135"/>
      <c r="B1841" s="138" t="s">
        <v>234</v>
      </c>
      <c r="C1841" s="22">
        <v>22437</v>
      </c>
      <c r="D1841" s="22">
        <f>[1]Тимир!D203</f>
        <v>0</v>
      </c>
      <c r="E1841" s="22">
        <f>[1]Тимир!E203</f>
        <v>0</v>
      </c>
      <c r="F1841" s="22">
        <f>[1]Тимир!F203</f>
        <v>0</v>
      </c>
      <c r="G1841" s="23"/>
    </row>
    <row r="1842" spans="1:7" s="19" customFormat="1" x14ac:dyDescent="0.25">
      <c r="A1842" s="135"/>
      <c r="B1842" s="138" t="s">
        <v>235</v>
      </c>
      <c r="C1842" s="22">
        <v>1600</v>
      </c>
      <c r="D1842" s="22">
        <f>[1]Тимир!D204</f>
        <v>0</v>
      </c>
      <c r="E1842" s="22">
        <f>[1]Тимир!E204</f>
        <v>0</v>
      </c>
      <c r="F1842" s="22">
        <f>[1]Тимир!F204</f>
        <v>0</v>
      </c>
      <c r="G1842" s="23"/>
    </row>
    <row r="1843" spans="1:7" s="19" customFormat="1" x14ac:dyDescent="0.25">
      <c r="A1843" s="135"/>
      <c r="B1843" s="138" t="s">
        <v>236</v>
      </c>
      <c r="C1843" s="22">
        <v>1300</v>
      </c>
      <c r="D1843" s="22">
        <f>[1]Тимир!D205</f>
        <v>0</v>
      </c>
      <c r="E1843" s="22">
        <f>[1]Тимир!E205</f>
        <v>0</v>
      </c>
      <c r="F1843" s="22">
        <f>[1]Тимир!F205</f>
        <v>0</v>
      </c>
      <c r="G1843" s="23"/>
    </row>
    <row r="1844" spans="1:7" s="19" customFormat="1" x14ac:dyDescent="0.25">
      <c r="A1844" s="135"/>
      <c r="B1844" s="138" t="s">
        <v>204</v>
      </c>
      <c r="C1844" s="22">
        <v>2277</v>
      </c>
      <c r="D1844" s="22">
        <f>[1]Тимир!D206</f>
        <v>0</v>
      </c>
      <c r="E1844" s="22">
        <f>[1]Тимир!E206</f>
        <v>0</v>
      </c>
      <c r="F1844" s="22">
        <f>[1]Тимир!F206</f>
        <v>0</v>
      </c>
      <c r="G1844" s="23"/>
    </row>
    <row r="1845" spans="1:7" s="19" customFormat="1" x14ac:dyDescent="0.25">
      <c r="A1845" s="135"/>
      <c r="B1845" s="138" t="s">
        <v>237</v>
      </c>
      <c r="C1845" s="22">
        <v>2050</v>
      </c>
      <c r="D1845" s="22">
        <f>[1]Тимир!D207</f>
        <v>0</v>
      </c>
      <c r="E1845" s="22">
        <f>[1]Тимир!E207</f>
        <v>0</v>
      </c>
      <c r="F1845" s="22">
        <f>[1]Тимир!F207</f>
        <v>0</v>
      </c>
      <c r="G1845" s="23"/>
    </row>
    <row r="1846" spans="1:7" s="19" customFormat="1" x14ac:dyDescent="0.25">
      <c r="A1846" s="135"/>
      <c r="B1846" s="138" t="s">
        <v>238</v>
      </c>
      <c r="C1846" s="22">
        <v>3529</v>
      </c>
      <c r="D1846" s="22">
        <f>[1]Тимир!D208</f>
        <v>0</v>
      </c>
      <c r="E1846" s="22">
        <f>[1]Тимир!E208</f>
        <v>0</v>
      </c>
      <c r="F1846" s="22">
        <f>[1]Тимир!F208</f>
        <v>0</v>
      </c>
      <c r="G1846" s="23"/>
    </row>
    <row r="1847" spans="1:7" s="16" customFormat="1" x14ac:dyDescent="0.25">
      <c r="A1847" s="135"/>
      <c r="B1847" s="138" t="s">
        <v>239</v>
      </c>
      <c r="C1847" s="34">
        <v>9945.1</v>
      </c>
      <c r="D1847" s="22">
        <f>[1]Тимир!D209</f>
        <v>0</v>
      </c>
      <c r="E1847" s="22">
        <f>[1]Тимир!E209</f>
        <v>0</v>
      </c>
      <c r="F1847" s="22">
        <f>[1]Тимир!F209</f>
        <v>0</v>
      </c>
    </row>
    <row r="1848" spans="1:7" s="141" customFormat="1" x14ac:dyDescent="0.25">
      <c r="A1848" s="135"/>
      <c r="B1848" s="138" t="s">
        <v>240</v>
      </c>
      <c r="C1848" s="22">
        <v>9793</v>
      </c>
      <c r="D1848" s="22">
        <f>[1]Тимир!D210</f>
        <v>0</v>
      </c>
      <c r="E1848" s="22">
        <f>[1]Тимир!E210</f>
        <v>0</v>
      </c>
      <c r="F1848" s="22">
        <f>[1]Тимир!F210</f>
        <v>0</v>
      </c>
      <c r="G1848" s="23"/>
    </row>
    <row r="1849" spans="1:7" s="141" customFormat="1" x14ac:dyDescent="0.25">
      <c r="A1849" s="135"/>
      <c r="B1849" s="138" t="s">
        <v>241</v>
      </c>
      <c r="C1849" s="22">
        <v>3660</v>
      </c>
      <c r="D1849" s="22">
        <f>[1]Тимир!D211</f>
        <v>0</v>
      </c>
      <c r="E1849" s="22">
        <f>[1]Тимир!E211</f>
        <v>0</v>
      </c>
      <c r="F1849" s="22">
        <f>[1]Тимир!F211</f>
        <v>0</v>
      </c>
      <c r="G1849" s="23"/>
    </row>
    <row r="1850" spans="1:7" s="141" customFormat="1" x14ac:dyDescent="0.25">
      <c r="A1850" s="135"/>
      <c r="B1850" s="138" t="s">
        <v>242</v>
      </c>
      <c r="C1850" s="22">
        <v>1384</v>
      </c>
      <c r="D1850" s="22">
        <f>[1]Тимир!D212</f>
        <v>0</v>
      </c>
      <c r="E1850" s="22">
        <f>[1]Тимир!E212</f>
        <v>0</v>
      </c>
      <c r="F1850" s="22">
        <f>[1]Тимир!F212</f>
        <v>0</v>
      </c>
      <c r="G1850" s="23"/>
    </row>
    <row r="1851" spans="1:7" s="141" customFormat="1" x14ac:dyDescent="0.25">
      <c r="A1851" s="102"/>
      <c r="B1851" s="14" t="s">
        <v>105</v>
      </c>
      <c r="C1851" s="33">
        <v>543255.29999999993</v>
      </c>
      <c r="D1851" s="20">
        <f t="shared" ref="D1851:F1851" si="198">SUM(D1852:D1862)</f>
        <v>0</v>
      </c>
      <c r="E1851" s="20">
        <f t="shared" si="198"/>
        <v>0</v>
      </c>
      <c r="F1851" s="20">
        <f t="shared" si="198"/>
        <v>0</v>
      </c>
      <c r="G1851" s="23"/>
    </row>
    <row r="1852" spans="1:7" s="141" customFormat="1" x14ac:dyDescent="0.25">
      <c r="A1852" s="140"/>
      <c r="B1852" s="138" t="s">
        <v>243</v>
      </c>
      <c r="C1852" s="22">
        <v>3766</v>
      </c>
      <c r="D1852" s="22">
        <f>[1]Уалих!D181</f>
        <v>0</v>
      </c>
      <c r="E1852" s="22">
        <f>[1]Уалих!E181</f>
        <v>0</v>
      </c>
      <c r="F1852" s="22">
        <f>[1]Уалих!F181</f>
        <v>0</v>
      </c>
      <c r="G1852" s="23"/>
    </row>
    <row r="1853" spans="1:7" s="141" customFormat="1" x14ac:dyDescent="0.25">
      <c r="A1853" s="140"/>
      <c r="B1853" s="138" t="s">
        <v>244</v>
      </c>
      <c r="C1853" s="34">
        <v>23500.5</v>
      </c>
      <c r="D1853" s="22">
        <f>[1]Уалих!D182</f>
        <v>0</v>
      </c>
      <c r="E1853" s="22">
        <f>[1]Уалих!E182</f>
        <v>0</v>
      </c>
      <c r="F1853" s="22">
        <f>[1]Уалих!F182</f>
        <v>0</v>
      </c>
      <c r="G1853" s="23"/>
    </row>
    <row r="1854" spans="1:7" s="141" customFormat="1" x14ac:dyDescent="0.25">
      <c r="A1854" s="140"/>
      <c r="B1854" s="138" t="s">
        <v>245</v>
      </c>
      <c r="C1854" s="34">
        <v>30092.799999999999</v>
      </c>
      <c r="D1854" s="22">
        <f>[1]Уалих!D183</f>
        <v>0</v>
      </c>
      <c r="E1854" s="22">
        <f>[1]Уалих!E183</f>
        <v>0</v>
      </c>
      <c r="F1854" s="22">
        <f>[1]Уалих!F183</f>
        <v>0</v>
      </c>
      <c r="G1854" s="23"/>
    </row>
    <row r="1855" spans="1:7" s="141" customFormat="1" x14ac:dyDescent="0.25">
      <c r="A1855" s="140"/>
      <c r="B1855" s="138" t="s">
        <v>246</v>
      </c>
      <c r="C1855" s="22">
        <v>16615</v>
      </c>
      <c r="D1855" s="22">
        <f>[1]Уалих!D184</f>
        <v>0</v>
      </c>
      <c r="E1855" s="22">
        <f>[1]Уалих!E184</f>
        <v>0</v>
      </c>
      <c r="F1855" s="22">
        <f>[1]Уалих!F184</f>
        <v>0</v>
      </c>
      <c r="G1855" s="23"/>
    </row>
    <row r="1856" spans="1:7" s="141" customFormat="1" x14ac:dyDescent="0.25">
      <c r="A1856" s="140"/>
      <c r="B1856" s="138" t="s">
        <v>247</v>
      </c>
      <c r="C1856" s="34">
        <v>9787.2000000000007</v>
      </c>
      <c r="D1856" s="22">
        <f>[1]Уалих!D185</f>
        <v>0</v>
      </c>
      <c r="E1856" s="22">
        <f>[1]Уалих!E185</f>
        <v>0</v>
      </c>
      <c r="F1856" s="22">
        <f>[1]Уалих!F185</f>
        <v>0</v>
      </c>
      <c r="G1856" s="23"/>
    </row>
    <row r="1857" spans="1:7" s="141" customFormat="1" x14ac:dyDescent="0.25">
      <c r="A1857" s="140"/>
      <c r="B1857" s="138" t="s">
        <v>248</v>
      </c>
      <c r="C1857" s="34">
        <v>20142.599999999999</v>
      </c>
      <c r="D1857" s="22">
        <f>[1]Уалих!D186</f>
        <v>0</v>
      </c>
      <c r="E1857" s="22">
        <f>[1]Уалих!E186</f>
        <v>0</v>
      </c>
      <c r="F1857" s="22">
        <f>[1]Уалих!F186</f>
        <v>0</v>
      </c>
      <c r="G1857" s="23"/>
    </row>
    <row r="1858" spans="1:7" s="141" customFormat="1" x14ac:dyDescent="0.25">
      <c r="A1858" s="140"/>
      <c r="B1858" s="138" t="s">
        <v>249</v>
      </c>
      <c r="C1858" s="34">
        <v>12887.2</v>
      </c>
      <c r="D1858" s="22">
        <f>[1]Уалих!D187</f>
        <v>0</v>
      </c>
      <c r="E1858" s="22">
        <f>[1]Уалих!E187</f>
        <v>0</v>
      </c>
      <c r="F1858" s="22">
        <f>[1]Уалих!F187</f>
        <v>0</v>
      </c>
      <c r="G1858" s="23"/>
    </row>
    <row r="1859" spans="1:7" s="16" customFormat="1" x14ac:dyDescent="0.25">
      <c r="A1859" s="140"/>
      <c r="B1859" s="138" t="s">
        <v>56</v>
      </c>
      <c r="C1859" s="34">
        <v>366243.1</v>
      </c>
      <c r="D1859" s="22">
        <f>[1]Уалих!D188</f>
        <v>0</v>
      </c>
      <c r="E1859" s="22">
        <f>[1]Уалих!E188</f>
        <v>0</v>
      </c>
      <c r="F1859" s="22">
        <f>[1]Уалих!F188</f>
        <v>0</v>
      </c>
    </row>
    <row r="1860" spans="1:7" s="19" customFormat="1" x14ac:dyDescent="0.25">
      <c r="A1860" s="140"/>
      <c r="B1860" s="138" t="s">
        <v>250</v>
      </c>
      <c r="C1860" s="22">
        <v>10548</v>
      </c>
      <c r="D1860" s="22">
        <f>[1]Уалих!D189</f>
        <v>0</v>
      </c>
      <c r="E1860" s="22">
        <f>[1]Уалих!E189</f>
        <v>0</v>
      </c>
      <c r="F1860" s="22">
        <f>[1]Уалих!F189</f>
        <v>0</v>
      </c>
      <c r="G1860" s="23"/>
    </row>
    <row r="1861" spans="1:7" s="19" customFormat="1" x14ac:dyDescent="0.25">
      <c r="A1861" s="140"/>
      <c r="B1861" s="138" t="s">
        <v>251</v>
      </c>
      <c r="C1861" s="34">
        <v>21405.7</v>
      </c>
      <c r="D1861" s="22">
        <f>[1]Уалих!D190</f>
        <v>0</v>
      </c>
      <c r="E1861" s="22">
        <f>[1]Уалих!E190</f>
        <v>0</v>
      </c>
      <c r="F1861" s="22">
        <f>[1]Уалих!F190</f>
        <v>0</v>
      </c>
      <c r="G1861" s="23"/>
    </row>
    <row r="1862" spans="1:7" s="19" customFormat="1" x14ac:dyDescent="0.25">
      <c r="A1862" s="140"/>
      <c r="B1862" s="138" t="s">
        <v>252</v>
      </c>
      <c r="C1862" s="34">
        <v>28267.200000000001</v>
      </c>
      <c r="D1862" s="22">
        <f>[1]Уалих!D191</f>
        <v>0</v>
      </c>
      <c r="E1862" s="22">
        <f>[1]Уалих!E191</f>
        <v>0</v>
      </c>
      <c r="F1862" s="22">
        <f>[1]Уалих!F191</f>
        <v>0</v>
      </c>
      <c r="G1862" s="23"/>
    </row>
    <row r="1863" spans="1:7" s="19" customFormat="1" x14ac:dyDescent="0.25">
      <c r="A1863" s="102"/>
      <c r="B1863" s="14" t="s">
        <v>57</v>
      </c>
      <c r="C1863" s="33">
        <v>784921.4</v>
      </c>
      <c r="D1863" s="20">
        <f t="shared" ref="D1863:F1863" si="199">SUM(D1864:D1874)</f>
        <v>0</v>
      </c>
      <c r="E1863" s="20">
        <f t="shared" si="199"/>
        <v>0</v>
      </c>
      <c r="F1863" s="20">
        <f t="shared" si="199"/>
        <v>0</v>
      </c>
      <c r="G1863" s="23"/>
    </row>
    <row r="1864" spans="1:7" s="19" customFormat="1" x14ac:dyDescent="0.25">
      <c r="A1864" s="135"/>
      <c r="B1864" s="12" t="s">
        <v>253</v>
      </c>
      <c r="C1864" s="34">
        <v>275891.40000000002</v>
      </c>
      <c r="D1864" s="22">
        <f>'[1]Шал ак'!D174</f>
        <v>0</v>
      </c>
      <c r="E1864" s="22">
        <f>'[1]Шал ак'!E174</f>
        <v>0</v>
      </c>
      <c r="F1864" s="22">
        <f>'[1]Шал ак'!F174</f>
        <v>0</v>
      </c>
      <c r="G1864" s="23"/>
    </row>
    <row r="1865" spans="1:7" s="19" customFormat="1" x14ac:dyDescent="0.25">
      <c r="A1865" s="135"/>
      <c r="B1865" s="12" t="s">
        <v>254</v>
      </c>
      <c r="C1865" s="22">
        <v>16689</v>
      </c>
      <c r="D1865" s="22">
        <f>'[1]Шал ак'!D175</f>
        <v>0</v>
      </c>
      <c r="E1865" s="22">
        <f>'[1]Шал ак'!E175</f>
        <v>0</v>
      </c>
      <c r="F1865" s="22">
        <f>'[1]Шал ак'!F175</f>
        <v>0</v>
      </c>
      <c r="G1865" s="23"/>
    </row>
    <row r="1866" spans="1:7" s="19" customFormat="1" x14ac:dyDescent="0.25">
      <c r="A1866" s="135"/>
      <c r="B1866" s="12" t="s">
        <v>255</v>
      </c>
      <c r="C1866" s="22">
        <v>112597</v>
      </c>
      <c r="D1866" s="22">
        <f>'[1]Шал ак'!D176</f>
        <v>0</v>
      </c>
      <c r="E1866" s="22">
        <f>'[1]Шал ак'!E176</f>
        <v>0</v>
      </c>
      <c r="F1866" s="22">
        <f>'[1]Шал ак'!F176</f>
        <v>0</v>
      </c>
      <c r="G1866" s="23"/>
    </row>
    <row r="1867" spans="1:7" s="19" customFormat="1" x14ac:dyDescent="0.25">
      <c r="A1867" s="135"/>
      <c r="B1867" s="12" t="s">
        <v>256</v>
      </c>
      <c r="C1867" s="22">
        <v>128297</v>
      </c>
      <c r="D1867" s="22">
        <f>'[1]Шал ак'!D177</f>
        <v>0</v>
      </c>
      <c r="E1867" s="22">
        <f>'[1]Шал ак'!E177</f>
        <v>0</v>
      </c>
      <c r="F1867" s="22">
        <f>'[1]Шал ак'!F177</f>
        <v>0</v>
      </c>
      <c r="G1867" s="23"/>
    </row>
    <row r="1868" spans="1:7" s="19" customFormat="1" x14ac:dyDescent="0.25">
      <c r="A1868" s="135"/>
      <c r="B1868" s="12" t="s">
        <v>257</v>
      </c>
      <c r="C1868" s="22">
        <v>17683</v>
      </c>
      <c r="D1868" s="22">
        <f>'[1]Шал ак'!D178</f>
        <v>0</v>
      </c>
      <c r="E1868" s="22">
        <f>'[1]Шал ак'!E178</f>
        <v>0</v>
      </c>
      <c r="F1868" s="22">
        <f>'[1]Шал ак'!F178</f>
        <v>0</v>
      </c>
      <c r="G1868" s="23"/>
    </row>
    <row r="1869" spans="1:7" s="19" customFormat="1" x14ac:dyDescent="0.25">
      <c r="A1869" s="135"/>
      <c r="B1869" s="12" t="s">
        <v>258</v>
      </c>
      <c r="C1869" s="22">
        <v>16724</v>
      </c>
      <c r="D1869" s="22">
        <f>'[1]Шал ак'!D179</f>
        <v>0</v>
      </c>
      <c r="E1869" s="22">
        <f>'[1]Шал ак'!E179</f>
        <v>0</v>
      </c>
      <c r="F1869" s="22">
        <f>'[1]Шал ак'!F179</f>
        <v>0</v>
      </c>
      <c r="G1869" s="23"/>
    </row>
    <row r="1870" spans="1:7" s="19" customFormat="1" x14ac:dyDescent="0.25">
      <c r="A1870" s="135"/>
      <c r="B1870" s="12" t="s">
        <v>259</v>
      </c>
      <c r="C1870" s="22">
        <v>118624</v>
      </c>
      <c r="D1870" s="22">
        <f>'[1]Шал ак'!D180</f>
        <v>0</v>
      </c>
      <c r="E1870" s="22">
        <f>'[1]Шал ак'!E180</f>
        <v>0</v>
      </c>
      <c r="F1870" s="22">
        <f>'[1]Шал ак'!F180</f>
        <v>0</v>
      </c>
      <c r="G1870" s="23"/>
    </row>
    <row r="1871" spans="1:7" s="19" customFormat="1" ht="15.75" customHeight="1" x14ac:dyDescent="0.25">
      <c r="A1871" s="135"/>
      <c r="B1871" s="12" t="s">
        <v>260</v>
      </c>
      <c r="C1871" s="22">
        <v>49184</v>
      </c>
      <c r="D1871" s="22">
        <f>'[1]Шал ак'!D181</f>
        <v>0</v>
      </c>
      <c r="E1871" s="22">
        <f>'[1]Шал ак'!E181</f>
        <v>0</v>
      </c>
      <c r="F1871" s="22">
        <f>'[1]Шал ак'!F181</f>
        <v>0</v>
      </c>
    </row>
    <row r="1872" spans="1:7" s="19" customFormat="1" ht="15.75" customHeight="1" x14ac:dyDescent="0.25">
      <c r="A1872" s="135"/>
      <c r="B1872" s="12" t="s">
        <v>261</v>
      </c>
      <c r="C1872" s="22">
        <v>20197</v>
      </c>
      <c r="D1872" s="22">
        <f>'[1]Шал ак'!D182</f>
        <v>0</v>
      </c>
      <c r="E1872" s="22">
        <f>'[1]Шал ак'!E182</f>
        <v>0</v>
      </c>
      <c r="F1872" s="22">
        <f>'[1]Шал ак'!F182</f>
        <v>0</v>
      </c>
    </row>
    <row r="1873" spans="1:7" s="16" customFormat="1" ht="15.75" customHeight="1" x14ac:dyDescent="0.25">
      <c r="A1873" s="135"/>
      <c r="B1873" s="12" t="s">
        <v>262</v>
      </c>
      <c r="C1873" s="22">
        <v>14610</v>
      </c>
      <c r="D1873" s="22">
        <f>'[1]Шал ак'!D183</f>
        <v>0</v>
      </c>
      <c r="E1873" s="22">
        <f>'[1]Шал ак'!E183</f>
        <v>0</v>
      </c>
      <c r="F1873" s="22">
        <f>'[1]Шал ак'!F183</f>
        <v>0</v>
      </c>
    </row>
    <row r="1874" spans="1:7" s="19" customFormat="1" ht="15.75" customHeight="1" x14ac:dyDescent="0.25">
      <c r="A1874" s="135"/>
      <c r="B1874" s="12" t="s">
        <v>263</v>
      </c>
      <c r="C1874" s="22">
        <v>14425</v>
      </c>
      <c r="D1874" s="22">
        <f>'[1]Шал ак'!D184</f>
        <v>0</v>
      </c>
      <c r="E1874" s="22">
        <f>'[1]Шал ак'!E184</f>
        <v>0</v>
      </c>
      <c r="F1874" s="22">
        <f>'[1]Шал ак'!F184</f>
        <v>0</v>
      </c>
      <c r="G1874" s="23"/>
    </row>
    <row r="1875" spans="1:7" s="19" customFormat="1" ht="15.75" hidden="1" customHeight="1" x14ac:dyDescent="0.25">
      <c r="A1875" s="17">
        <v>90</v>
      </c>
      <c r="B1875" s="12" t="s">
        <v>10</v>
      </c>
      <c r="C1875" s="21"/>
      <c r="D1875" s="21"/>
      <c r="E1875" s="21"/>
      <c r="F1875" s="21"/>
      <c r="G1875" s="23"/>
    </row>
    <row r="1876" spans="1:7" s="19" customFormat="1" ht="15.75" hidden="1" customHeight="1" x14ac:dyDescent="0.25">
      <c r="A1876" s="17"/>
      <c r="B1876" s="12" t="s">
        <v>28</v>
      </c>
      <c r="C1876" s="21"/>
      <c r="D1876" s="21"/>
      <c r="E1876" s="21"/>
      <c r="F1876" s="21"/>
      <c r="G1876" s="23"/>
    </row>
    <row r="1877" spans="1:7" s="19" customFormat="1" ht="15.75" hidden="1" customHeight="1" x14ac:dyDescent="0.25">
      <c r="A1877" s="102"/>
      <c r="B1877" s="14" t="s">
        <v>29</v>
      </c>
      <c r="C1877" s="24"/>
      <c r="D1877" s="24"/>
      <c r="E1877" s="24"/>
      <c r="F1877" s="24"/>
      <c r="G1877" s="23"/>
    </row>
    <row r="1878" spans="1:7" s="19" customFormat="1" ht="15.75" hidden="1" customHeight="1" x14ac:dyDescent="0.25">
      <c r="A1878" s="12"/>
      <c r="B1878" s="12" t="s">
        <v>38</v>
      </c>
      <c r="C1878" s="22"/>
      <c r="D1878" s="22"/>
      <c r="E1878" s="22"/>
      <c r="F1878" s="22"/>
      <c r="G1878" s="23"/>
    </row>
    <row r="1879" spans="1:7" s="19" customFormat="1" ht="15.75" hidden="1" customHeight="1" x14ac:dyDescent="0.25">
      <c r="A1879" s="12"/>
      <c r="B1879" s="12" t="s">
        <v>33</v>
      </c>
      <c r="C1879" s="22"/>
      <c r="D1879" s="22"/>
      <c r="E1879" s="22"/>
      <c r="F1879" s="22"/>
      <c r="G1879" s="23"/>
    </row>
    <row r="1880" spans="1:7" s="19" customFormat="1" ht="15.75" hidden="1" customHeight="1" x14ac:dyDescent="0.25">
      <c r="A1880" s="12"/>
      <c r="B1880" s="12" t="s">
        <v>37</v>
      </c>
      <c r="C1880" s="22"/>
      <c r="D1880" s="22"/>
      <c r="E1880" s="22"/>
      <c r="F1880" s="22"/>
      <c r="G1880" s="23"/>
    </row>
    <row r="1881" spans="1:7" s="19" customFormat="1" ht="15.75" hidden="1" customHeight="1" x14ac:dyDescent="0.25">
      <c r="A1881" s="12"/>
      <c r="B1881" s="12" t="s">
        <v>35</v>
      </c>
      <c r="C1881" s="22"/>
      <c r="D1881" s="22"/>
      <c r="E1881" s="22"/>
      <c r="F1881" s="22"/>
      <c r="G1881" s="23"/>
    </row>
    <row r="1882" spans="1:7" s="19" customFormat="1" ht="15.75" hidden="1" customHeight="1" x14ac:dyDescent="0.25">
      <c r="A1882" s="12"/>
      <c r="B1882" s="12" t="s">
        <v>34</v>
      </c>
      <c r="C1882" s="22"/>
      <c r="D1882" s="22"/>
      <c r="E1882" s="22"/>
      <c r="F1882" s="22"/>
      <c r="G1882" s="23"/>
    </row>
    <row r="1883" spans="1:7" s="16" customFormat="1" ht="15.75" hidden="1" customHeight="1" x14ac:dyDescent="0.25">
      <c r="A1883" s="12"/>
      <c r="B1883" s="12" t="s">
        <v>36</v>
      </c>
      <c r="C1883" s="22"/>
      <c r="D1883" s="22"/>
      <c r="E1883" s="22"/>
      <c r="F1883" s="22"/>
    </row>
    <row r="1884" spans="1:7" s="19" customFormat="1" ht="15.75" hidden="1" customHeight="1" x14ac:dyDescent="0.25">
      <c r="A1884" s="12"/>
      <c r="B1884" s="12" t="s">
        <v>31</v>
      </c>
      <c r="C1884" s="22"/>
      <c r="D1884" s="22"/>
      <c r="E1884" s="22"/>
      <c r="F1884" s="22"/>
      <c r="G1884" s="23"/>
    </row>
    <row r="1885" spans="1:7" s="19" customFormat="1" ht="15.75" hidden="1" customHeight="1" x14ac:dyDescent="0.25">
      <c r="A1885" s="12"/>
      <c r="B1885" s="12" t="s">
        <v>32</v>
      </c>
      <c r="C1885" s="22"/>
      <c r="D1885" s="22"/>
      <c r="E1885" s="22"/>
      <c r="F1885" s="22"/>
      <c r="G1885" s="23"/>
    </row>
    <row r="1886" spans="1:7" s="28" customFormat="1" ht="15.75" hidden="1" customHeight="1" x14ac:dyDescent="0.25">
      <c r="A1886" s="12"/>
      <c r="B1886" s="12" t="s">
        <v>30</v>
      </c>
      <c r="C1886" s="22"/>
      <c r="D1886" s="22"/>
      <c r="E1886" s="22"/>
      <c r="F1886" s="22"/>
    </row>
    <row r="1887" spans="1:7" s="19" customFormat="1" ht="15.75" hidden="1" customHeight="1" x14ac:dyDescent="0.25">
      <c r="A1887" s="102"/>
      <c r="B1887" s="14" t="s">
        <v>59</v>
      </c>
      <c r="C1887" s="24"/>
      <c r="D1887" s="24"/>
      <c r="E1887" s="24"/>
      <c r="F1887" s="24"/>
      <c r="G1887" s="23"/>
    </row>
    <row r="1888" spans="1:7" s="19" customFormat="1" ht="15.75" hidden="1" customHeight="1" x14ac:dyDescent="0.25">
      <c r="A1888" s="12"/>
      <c r="B1888" s="12" t="s">
        <v>60</v>
      </c>
      <c r="C1888" s="22"/>
      <c r="D1888" s="22"/>
      <c r="E1888" s="22"/>
      <c r="F1888" s="22"/>
      <c r="G1888" s="23"/>
    </row>
    <row r="1889" spans="1:7" s="19" customFormat="1" ht="15.75" hidden="1" customHeight="1" x14ac:dyDescent="0.25">
      <c r="A1889" s="12"/>
      <c r="B1889" s="12" t="s">
        <v>61</v>
      </c>
      <c r="C1889" s="22"/>
      <c r="D1889" s="22"/>
      <c r="E1889" s="22"/>
      <c r="F1889" s="22"/>
      <c r="G1889" s="23"/>
    </row>
    <row r="1890" spans="1:7" s="28" customFormat="1" ht="15.75" hidden="1" customHeight="1" x14ac:dyDescent="0.25">
      <c r="A1890" s="25"/>
      <c r="B1890" s="26" t="s">
        <v>62</v>
      </c>
      <c r="C1890" s="27"/>
      <c r="D1890" s="27"/>
      <c r="E1890" s="27"/>
      <c r="F1890" s="27"/>
    </row>
    <row r="1891" spans="1:7" s="32" customFormat="1" ht="15.75" hidden="1" customHeight="1" x14ac:dyDescent="0.25">
      <c r="A1891" s="12"/>
      <c r="B1891" s="12" t="s">
        <v>63</v>
      </c>
      <c r="C1891" s="22"/>
      <c r="D1891" s="22"/>
      <c r="E1891" s="22"/>
      <c r="F1891" s="22"/>
    </row>
    <row r="1892" spans="1:7" s="32" customFormat="1" ht="15.75" hidden="1" customHeight="1" x14ac:dyDescent="0.25">
      <c r="A1892" s="12"/>
      <c r="B1892" s="12" t="s">
        <v>64</v>
      </c>
      <c r="C1892" s="22"/>
      <c r="D1892" s="22"/>
      <c r="E1892" s="22"/>
      <c r="F1892" s="22"/>
    </row>
    <row r="1893" spans="1:7" s="32" customFormat="1" ht="15.75" hidden="1" customHeight="1" x14ac:dyDescent="0.25">
      <c r="A1893" s="12"/>
      <c r="B1893" s="12" t="s">
        <v>65</v>
      </c>
      <c r="C1893" s="22"/>
      <c r="D1893" s="22"/>
      <c r="E1893" s="22"/>
      <c r="F1893" s="22"/>
    </row>
    <row r="1894" spans="1:7" s="16" customFormat="1" ht="15.75" hidden="1" customHeight="1" x14ac:dyDescent="0.25">
      <c r="A1894" s="25"/>
      <c r="B1894" s="26" t="s">
        <v>66</v>
      </c>
      <c r="C1894" s="27"/>
      <c r="D1894" s="27"/>
      <c r="E1894" s="27"/>
      <c r="F1894" s="27"/>
    </row>
    <row r="1895" spans="1:7" s="19" customFormat="1" ht="15.75" hidden="1" customHeight="1" x14ac:dyDescent="0.25">
      <c r="A1895" s="29"/>
      <c r="B1895" s="30" t="s">
        <v>67</v>
      </c>
      <c r="C1895" s="31"/>
      <c r="D1895" s="31"/>
      <c r="E1895" s="31"/>
      <c r="F1895" s="31"/>
    </row>
    <row r="1896" spans="1:7" s="19" customFormat="1" ht="15.75" hidden="1" customHeight="1" x14ac:dyDescent="0.25">
      <c r="A1896" s="29"/>
      <c r="B1896" s="30" t="s">
        <v>68</v>
      </c>
      <c r="C1896" s="31"/>
      <c r="D1896" s="31"/>
      <c r="E1896" s="31"/>
      <c r="F1896" s="31"/>
    </row>
    <row r="1897" spans="1:7" s="16" customFormat="1" ht="15.75" hidden="1" customHeight="1" x14ac:dyDescent="0.25">
      <c r="A1897" s="29"/>
      <c r="B1897" s="30" t="s">
        <v>69</v>
      </c>
      <c r="C1897" s="31"/>
      <c r="D1897" s="31"/>
      <c r="E1897" s="31"/>
      <c r="F1897" s="31"/>
    </row>
    <row r="1898" spans="1:7" s="19" customFormat="1" ht="15.75" hidden="1" customHeight="1" x14ac:dyDescent="0.25">
      <c r="A1898" s="102"/>
      <c r="B1898" s="14" t="s">
        <v>70</v>
      </c>
      <c r="C1898" s="24"/>
      <c r="D1898" s="24"/>
      <c r="E1898" s="24"/>
      <c r="F1898" s="24"/>
    </row>
    <row r="1899" spans="1:7" s="19" customFormat="1" ht="15.75" hidden="1" customHeight="1" x14ac:dyDescent="0.25">
      <c r="A1899" s="17"/>
      <c r="B1899" s="12" t="s">
        <v>71</v>
      </c>
      <c r="C1899" s="21"/>
      <c r="D1899" s="21"/>
      <c r="E1899" s="21"/>
      <c r="F1899" s="21"/>
    </row>
    <row r="1900" spans="1:7" s="19" customFormat="1" ht="15.75" hidden="1" customHeight="1" x14ac:dyDescent="0.25">
      <c r="A1900" s="17"/>
      <c r="B1900" s="12" t="s">
        <v>72</v>
      </c>
      <c r="C1900" s="21"/>
      <c r="D1900" s="21"/>
      <c r="E1900" s="21"/>
      <c r="F1900" s="21"/>
    </row>
    <row r="1901" spans="1:7" s="16" customFormat="1" ht="15.75" hidden="1" customHeight="1" x14ac:dyDescent="0.25">
      <c r="A1901" s="102"/>
      <c r="B1901" s="14" t="s">
        <v>99</v>
      </c>
      <c r="C1901" s="24"/>
      <c r="D1901" s="24"/>
      <c r="E1901" s="24"/>
      <c r="F1901" s="24"/>
    </row>
    <row r="1902" spans="1:7" s="19" customFormat="1" ht="15.75" hidden="1" customHeight="1" x14ac:dyDescent="0.25">
      <c r="A1902" s="17"/>
      <c r="B1902" s="12" t="s">
        <v>100</v>
      </c>
      <c r="C1902" s="21"/>
      <c r="D1902" s="21"/>
      <c r="E1902" s="21"/>
      <c r="F1902" s="21"/>
    </row>
    <row r="1903" spans="1:7" s="19" customFormat="1" ht="15.75" hidden="1" customHeight="1" x14ac:dyDescent="0.25">
      <c r="A1903" s="17"/>
      <c r="B1903" s="12" t="s">
        <v>73</v>
      </c>
      <c r="C1903" s="21"/>
      <c r="D1903" s="21"/>
      <c r="E1903" s="21"/>
      <c r="F1903" s="21"/>
    </row>
    <row r="1904" spans="1:7" s="19" customFormat="1" ht="15.75" hidden="1" customHeight="1" x14ac:dyDescent="0.25">
      <c r="A1904" s="17"/>
      <c r="B1904" s="12" t="s">
        <v>74</v>
      </c>
      <c r="C1904" s="21"/>
      <c r="D1904" s="21"/>
      <c r="E1904" s="21"/>
      <c r="F1904" s="21"/>
    </row>
    <row r="1905" spans="1:6" s="19" customFormat="1" ht="15.75" hidden="1" customHeight="1" x14ac:dyDescent="0.25">
      <c r="A1905" s="102"/>
      <c r="B1905" s="14" t="s">
        <v>75</v>
      </c>
      <c r="C1905" s="24"/>
      <c r="D1905" s="24"/>
      <c r="E1905" s="24"/>
      <c r="F1905" s="24"/>
    </row>
    <row r="1906" spans="1:6" s="19" customFormat="1" ht="15.75" hidden="1" customHeight="1" x14ac:dyDescent="0.25">
      <c r="A1906" s="17"/>
      <c r="B1906" s="12" t="s">
        <v>76</v>
      </c>
      <c r="C1906" s="21"/>
      <c r="D1906" s="21"/>
      <c r="E1906" s="21"/>
      <c r="F1906" s="21"/>
    </row>
    <row r="1907" spans="1:6" s="19" customFormat="1" ht="15.75" hidden="1" customHeight="1" x14ac:dyDescent="0.25">
      <c r="A1907" s="17"/>
      <c r="B1907" s="12" t="s">
        <v>77</v>
      </c>
      <c r="C1907" s="21"/>
      <c r="D1907" s="21"/>
      <c r="E1907" s="21"/>
      <c r="F1907" s="21"/>
    </row>
    <row r="1908" spans="1:6" s="19" customFormat="1" ht="15.75" hidden="1" customHeight="1" x14ac:dyDescent="0.25">
      <c r="A1908" s="17"/>
      <c r="B1908" s="12" t="s">
        <v>78</v>
      </c>
      <c r="C1908" s="21"/>
      <c r="D1908" s="21"/>
      <c r="E1908" s="21"/>
      <c r="F1908" s="21"/>
    </row>
    <row r="1909" spans="1:6" s="19" customFormat="1" ht="15.75" hidden="1" customHeight="1" x14ac:dyDescent="0.25">
      <c r="A1909" s="17"/>
      <c r="B1909" s="12" t="s">
        <v>79</v>
      </c>
      <c r="C1909" s="21"/>
      <c r="D1909" s="21"/>
      <c r="E1909" s="21"/>
      <c r="F1909" s="21"/>
    </row>
    <row r="1910" spans="1:6" s="19" customFormat="1" ht="15.75" hidden="1" customHeight="1" x14ac:dyDescent="0.25">
      <c r="A1910" s="17"/>
      <c r="B1910" s="12" t="s">
        <v>80</v>
      </c>
      <c r="C1910" s="21"/>
      <c r="D1910" s="21"/>
      <c r="E1910" s="21"/>
      <c r="F1910" s="21"/>
    </row>
    <row r="1911" spans="1:6" s="16" customFormat="1" ht="15.75" hidden="1" customHeight="1" x14ac:dyDescent="0.25">
      <c r="A1911" s="17"/>
      <c r="B1911" s="12" t="s">
        <v>81</v>
      </c>
      <c r="C1911" s="21"/>
      <c r="D1911" s="21"/>
      <c r="E1911" s="21"/>
      <c r="F1911" s="21"/>
    </row>
    <row r="1912" spans="1:6" s="19" customFormat="1" ht="15.75" hidden="1" customHeight="1" x14ac:dyDescent="0.25">
      <c r="A1912" s="17"/>
      <c r="B1912" s="12" t="s">
        <v>82</v>
      </c>
      <c r="C1912" s="21"/>
      <c r="D1912" s="21"/>
      <c r="E1912" s="21"/>
      <c r="F1912" s="21"/>
    </row>
    <row r="1913" spans="1:6" s="19" customFormat="1" ht="15.75" hidden="1" customHeight="1" x14ac:dyDescent="0.25">
      <c r="A1913" s="17"/>
      <c r="B1913" s="12" t="s">
        <v>83</v>
      </c>
      <c r="C1913" s="21"/>
      <c r="D1913" s="21"/>
      <c r="E1913" s="21"/>
      <c r="F1913" s="21"/>
    </row>
    <row r="1914" spans="1:6" s="16" customFormat="1" ht="15.75" hidden="1" customHeight="1" x14ac:dyDescent="0.25">
      <c r="A1914" s="17"/>
      <c r="B1914" s="12" t="s">
        <v>84</v>
      </c>
      <c r="C1914" s="21"/>
      <c r="D1914" s="21"/>
      <c r="E1914" s="21"/>
      <c r="F1914" s="21"/>
    </row>
    <row r="1915" spans="1:6" s="19" customFormat="1" ht="15.75" hidden="1" customHeight="1" x14ac:dyDescent="0.25">
      <c r="A1915" s="102"/>
      <c r="B1915" s="14" t="s">
        <v>101</v>
      </c>
      <c r="C1915" s="24"/>
      <c r="D1915" s="24"/>
      <c r="E1915" s="24"/>
      <c r="F1915" s="24"/>
    </row>
    <row r="1916" spans="1:6" s="19" customFormat="1" ht="15.75" hidden="1" customHeight="1" x14ac:dyDescent="0.25">
      <c r="A1916" s="17"/>
      <c r="B1916" s="12" t="s">
        <v>102</v>
      </c>
      <c r="C1916" s="21"/>
      <c r="D1916" s="21"/>
      <c r="E1916" s="21"/>
      <c r="F1916" s="21"/>
    </row>
    <row r="1917" spans="1:6" s="19" customFormat="1" ht="15.75" hidden="1" customHeight="1" x14ac:dyDescent="0.25">
      <c r="A1917" s="17"/>
      <c r="B1917" s="12" t="s">
        <v>58</v>
      </c>
      <c r="C1917" s="21"/>
      <c r="D1917" s="21"/>
      <c r="E1917" s="21"/>
      <c r="F1917" s="21"/>
    </row>
    <row r="1918" spans="1:6" s="19" customFormat="1" ht="15.75" hidden="1" customHeight="1" x14ac:dyDescent="0.25">
      <c r="A1918" s="102"/>
      <c r="B1918" s="14" t="s">
        <v>103</v>
      </c>
      <c r="C1918" s="24"/>
      <c r="D1918" s="24"/>
      <c r="E1918" s="24"/>
      <c r="F1918" s="24"/>
    </row>
    <row r="1919" spans="1:6" s="19" customFormat="1" ht="15.75" hidden="1" customHeight="1" x14ac:dyDescent="0.25">
      <c r="A1919" s="17"/>
      <c r="B1919" s="12" t="s">
        <v>39</v>
      </c>
      <c r="C1919" s="21"/>
      <c r="D1919" s="21"/>
      <c r="E1919" s="21"/>
      <c r="F1919" s="21"/>
    </row>
    <row r="1920" spans="1:6" s="19" customFormat="1" ht="15.75" hidden="1" customHeight="1" x14ac:dyDescent="0.25">
      <c r="A1920" s="17"/>
      <c r="B1920" s="12" t="s">
        <v>40</v>
      </c>
      <c r="C1920" s="21"/>
      <c r="D1920" s="21"/>
      <c r="E1920" s="21"/>
      <c r="F1920" s="21"/>
    </row>
    <row r="1921" spans="1:6" s="19" customFormat="1" ht="15.75" hidden="1" customHeight="1" x14ac:dyDescent="0.25">
      <c r="A1921" s="17"/>
      <c r="B1921" s="12" t="s">
        <v>41</v>
      </c>
      <c r="C1921" s="21"/>
      <c r="D1921" s="21"/>
      <c r="E1921" s="21"/>
      <c r="F1921" s="21"/>
    </row>
    <row r="1922" spans="1:6" s="19" customFormat="1" ht="15.75" hidden="1" customHeight="1" x14ac:dyDescent="0.25">
      <c r="A1922" s="17"/>
      <c r="B1922" s="12" t="s">
        <v>42</v>
      </c>
      <c r="C1922" s="21"/>
      <c r="D1922" s="21"/>
      <c r="E1922" s="21"/>
      <c r="F1922" s="21"/>
    </row>
    <row r="1923" spans="1:6" s="19" customFormat="1" ht="15.75" hidden="1" customHeight="1" x14ac:dyDescent="0.25">
      <c r="A1923" s="17"/>
      <c r="B1923" s="12" t="s">
        <v>43</v>
      </c>
      <c r="C1923" s="21"/>
      <c r="D1923" s="21"/>
      <c r="E1923" s="21"/>
      <c r="F1923" s="21"/>
    </row>
    <row r="1924" spans="1:6" s="16" customFormat="1" ht="15.75" hidden="1" customHeight="1" x14ac:dyDescent="0.25">
      <c r="A1924" s="17"/>
      <c r="B1924" s="12" t="s">
        <v>44</v>
      </c>
      <c r="C1924" s="21"/>
      <c r="D1924" s="21"/>
      <c r="E1924" s="21"/>
      <c r="F1924" s="21"/>
    </row>
    <row r="1925" spans="1:6" s="19" customFormat="1" ht="15.75" hidden="1" customHeight="1" x14ac:dyDescent="0.25">
      <c r="A1925" s="17"/>
      <c r="B1925" s="12" t="s">
        <v>45</v>
      </c>
      <c r="C1925" s="21"/>
      <c r="D1925" s="21"/>
      <c r="E1925" s="21"/>
      <c r="F1925" s="21"/>
    </row>
    <row r="1926" spans="1:6" s="19" customFormat="1" ht="15.75" hidden="1" customHeight="1" x14ac:dyDescent="0.25">
      <c r="A1926" s="17"/>
      <c r="B1926" s="12" t="s">
        <v>46</v>
      </c>
      <c r="C1926" s="21"/>
      <c r="D1926" s="21"/>
      <c r="E1926" s="21"/>
      <c r="F1926" s="21"/>
    </row>
    <row r="1927" spans="1:6" s="19" customFormat="1" ht="15.75" hidden="1" customHeight="1" x14ac:dyDescent="0.25">
      <c r="A1927" s="17"/>
      <c r="B1927" s="12" t="s">
        <v>47</v>
      </c>
      <c r="C1927" s="21"/>
      <c r="D1927" s="21"/>
      <c r="E1927" s="21"/>
      <c r="F1927" s="21"/>
    </row>
    <row r="1928" spans="1:6" s="19" customFormat="1" ht="15.75" hidden="1" customHeight="1" x14ac:dyDescent="0.25">
      <c r="A1928" s="102"/>
      <c r="B1928" s="14" t="s">
        <v>48</v>
      </c>
      <c r="C1928" s="24"/>
      <c r="D1928" s="24"/>
      <c r="E1928" s="24"/>
      <c r="F1928" s="24"/>
    </row>
    <row r="1929" spans="1:6" s="19" customFormat="1" ht="15.75" hidden="1" customHeight="1" x14ac:dyDescent="0.25">
      <c r="A1929" s="17"/>
      <c r="B1929" s="12" t="s">
        <v>104</v>
      </c>
      <c r="C1929" s="21"/>
      <c r="D1929" s="21"/>
      <c r="E1929" s="21"/>
      <c r="F1929" s="21"/>
    </row>
    <row r="1930" spans="1:6" s="19" customFormat="1" ht="15.75" hidden="1" customHeight="1" x14ac:dyDescent="0.25">
      <c r="A1930" s="17"/>
      <c r="B1930" s="12" t="s">
        <v>49</v>
      </c>
      <c r="C1930" s="21"/>
      <c r="D1930" s="21"/>
      <c r="E1930" s="21"/>
      <c r="F1930" s="21"/>
    </row>
    <row r="1931" spans="1:6" s="16" customFormat="1" ht="15.75" hidden="1" customHeight="1" x14ac:dyDescent="0.25">
      <c r="A1931" s="17"/>
      <c r="B1931" s="12" t="s">
        <v>50</v>
      </c>
      <c r="C1931" s="21"/>
      <c r="D1931" s="21"/>
      <c r="E1931" s="21"/>
      <c r="F1931" s="21"/>
    </row>
    <row r="1932" spans="1:6" s="19" customFormat="1" ht="15.75" hidden="1" customHeight="1" x14ac:dyDescent="0.25">
      <c r="A1932" s="17"/>
      <c r="B1932" s="12" t="s">
        <v>51</v>
      </c>
      <c r="C1932" s="21"/>
      <c r="D1932" s="21"/>
      <c r="E1932" s="21"/>
      <c r="F1932" s="21"/>
    </row>
    <row r="1933" spans="1:6" s="16" customFormat="1" ht="15.75" hidden="1" customHeight="1" x14ac:dyDescent="0.25">
      <c r="A1933" s="17"/>
      <c r="B1933" s="12" t="s">
        <v>52</v>
      </c>
      <c r="C1933" s="21"/>
      <c r="D1933" s="21"/>
      <c r="E1933" s="21"/>
      <c r="F1933" s="21"/>
    </row>
    <row r="1934" spans="1:6" s="19" customFormat="1" ht="15.75" hidden="1" customHeight="1" x14ac:dyDescent="0.25">
      <c r="A1934" s="17"/>
      <c r="B1934" s="12" t="s">
        <v>53</v>
      </c>
      <c r="C1934" s="21"/>
      <c r="D1934" s="21"/>
      <c r="E1934" s="21"/>
      <c r="F1934" s="21"/>
    </row>
    <row r="1935" spans="1:6" s="16" customFormat="1" ht="15.75" hidden="1" customHeight="1" x14ac:dyDescent="0.25">
      <c r="A1935" s="102"/>
      <c r="B1935" s="14" t="s">
        <v>54</v>
      </c>
      <c r="C1935" s="24"/>
      <c r="D1935" s="24"/>
      <c r="E1935" s="24"/>
      <c r="F1935" s="24"/>
    </row>
    <row r="1936" spans="1:6" s="19" customFormat="1" ht="15.75" hidden="1" customHeight="1" x14ac:dyDescent="0.25">
      <c r="A1936" s="17"/>
      <c r="B1936" s="12" t="s">
        <v>55</v>
      </c>
      <c r="C1936" s="21"/>
      <c r="D1936" s="21"/>
      <c r="E1936" s="21"/>
      <c r="F1936" s="21"/>
    </row>
    <row r="1937" spans="1:7" s="19" customFormat="1" ht="15.75" hidden="1" customHeight="1" x14ac:dyDescent="0.25">
      <c r="A1937" s="102"/>
      <c r="B1937" s="14" t="s">
        <v>105</v>
      </c>
      <c r="C1937" s="24"/>
      <c r="D1937" s="24"/>
      <c r="E1937" s="24"/>
      <c r="F1937" s="24"/>
    </row>
    <row r="1938" spans="1:7" s="19" customFormat="1" ht="15.75" hidden="1" customHeight="1" x14ac:dyDescent="0.25">
      <c r="A1938" s="17"/>
      <c r="B1938" s="12" t="s">
        <v>56</v>
      </c>
      <c r="C1938" s="21"/>
      <c r="D1938" s="21"/>
      <c r="E1938" s="21"/>
      <c r="F1938" s="21"/>
    </row>
    <row r="1939" spans="1:7" s="16" customFormat="1" ht="15.75" hidden="1" customHeight="1" x14ac:dyDescent="0.25">
      <c r="A1939" s="102"/>
      <c r="B1939" s="14" t="s">
        <v>57</v>
      </c>
      <c r="C1939" s="24"/>
      <c r="D1939" s="24"/>
      <c r="E1939" s="24"/>
      <c r="F1939" s="24"/>
    </row>
    <row r="1940" spans="1:7" s="19" customFormat="1" ht="15.75" hidden="1" customHeight="1" x14ac:dyDescent="0.25">
      <c r="A1940" s="17"/>
      <c r="B1940" s="12" t="s">
        <v>106</v>
      </c>
      <c r="C1940" s="21"/>
      <c r="D1940" s="21"/>
      <c r="E1940" s="21"/>
      <c r="F1940" s="21"/>
      <c r="G1940" s="23"/>
    </row>
    <row r="1941" spans="1:7" s="19" customFormat="1" ht="15.75" hidden="1" customHeight="1" x14ac:dyDescent="0.25">
      <c r="A1941" s="17">
        <v>91</v>
      </c>
      <c r="B1941" s="12" t="s">
        <v>11</v>
      </c>
      <c r="C1941" s="21"/>
      <c r="D1941" s="21"/>
      <c r="E1941" s="21"/>
      <c r="F1941" s="21"/>
      <c r="G1941" s="23"/>
    </row>
    <row r="1942" spans="1:7" s="19" customFormat="1" ht="15.75" hidden="1" customHeight="1" x14ac:dyDescent="0.25">
      <c r="A1942" s="17"/>
      <c r="B1942" s="12" t="s">
        <v>28</v>
      </c>
      <c r="C1942" s="21"/>
      <c r="D1942" s="21"/>
      <c r="E1942" s="21"/>
      <c r="F1942" s="21"/>
      <c r="G1942" s="23"/>
    </row>
    <row r="1943" spans="1:7" s="19" customFormat="1" ht="15.75" hidden="1" customHeight="1" x14ac:dyDescent="0.25">
      <c r="A1943" s="102"/>
      <c r="B1943" s="14" t="s">
        <v>29</v>
      </c>
      <c r="C1943" s="24"/>
      <c r="D1943" s="24"/>
      <c r="E1943" s="24"/>
      <c r="F1943" s="24"/>
      <c r="G1943" s="23"/>
    </row>
    <row r="1944" spans="1:7" s="19" customFormat="1" ht="15.75" hidden="1" customHeight="1" x14ac:dyDescent="0.25">
      <c r="A1944" s="12"/>
      <c r="B1944" s="12" t="s">
        <v>38</v>
      </c>
      <c r="C1944" s="22"/>
      <c r="D1944" s="22"/>
      <c r="E1944" s="22"/>
      <c r="F1944" s="22"/>
      <c r="G1944" s="23"/>
    </row>
    <row r="1945" spans="1:7" s="19" customFormat="1" ht="15.75" hidden="1" customHeight="1" x14ac:dyDescent="0.25">
      <c r="A1945" s="12"/>
      <c r="B1945" s="12" t="s">
        <v>33</v>
      </c>
      <c r="C1945" s="22"/>
      <c r="D1945" s="22"/>
      <c r="E1945" s="22"/>
      <c r="F1945" s="22"/>
      <c r="G1945" s="23"/>
    </row>
    <row r="1946" spans="1:7" s="19" customFormat="1" ht="15.75" hidden="1" customHeight="1" x14ac:dyDescent="0.25">
      <c r="A1946" s="12"/>
      <c r="B1946" s="12" t="s">
        <v>37</v>
      </c>
      <c r="C1946" s="22"/>
      <c r="D1946" s="22"/>
      <c r="E1946" s="22"/>
      <c r="F1946" s="22"/>
      <c r="G1946" s="23"/>
    </row>
    <row r="1947" spans="1:7" s="19" customFormat="1" ht="15.75" hidden="1" customHeight="1" x14ac:dyDescent="0.25">
      <c r="A1947" s="12"/>
      <c r="B1947" s="12" t="s">
        <v>35</v>
      </c>
      <c r="C1947" s="22"/>
      <c r="D1947" s="22"/>
      <c r="E1947" s="22"/>
      <c r="F1947" s="22"/>
      <c r="G1947" s="23"/>
    </row>
    <row r="1948" spans="1:7" s="19" customFormat="1" ht="15.75" hidden="1" customHeight="1" x14ac:dyDescent="0.25">
      <c r="A1948" s="12"/>
      <c r="B1948" s="12" t="s">
        <v>34</v>
      </c>
      <c r="C1948" s="22"/>
      <c r="D1948" s="22"/>
      <c r="E1948" s="22"/>
      <c r="F1948" s="22"/>
      <c r="G1948" s="23"/>
    </row>
    <row r="1949" spans="1:7" s="16" customFormat="1" ht="15.75" hidden="1" customHeight="1" x14ac:dyDescent="0.25">
      <c r="A1949" s="12"/>
      <c r="B1949" s="12" t="s">
        <v>36</v>
      </c>
      <c r="C1949" s="22"/>
      <c r="D1949" s="22"/>
      <c r="E1949" s="22"/>
      <c r="F1949" s="22"/>
    </row>
    <row r="1950" spans="1:7" s="19" customFormat="1" ht="15.75" hidden="1" customHeight="1" x14ac:dyDescent="0.25">
      <c r="A1950" s="12"/>
      <c r="B1950" s="12" t="s">
        <v>31</v>
      </c>
      <c r="C1950" s="22"/>
      <c r="D1950" s="22"/>
      <c r="E1950" s="22"/>
      <c r="F1950" s="22"/>
      <c r="G1950" s="23"/>
    </row>
    <row r="1951" spans="1:7" s="19" customFormat="1" ht="15.75" hidden="1" customHeight="1" x14ac:dyDescent="0.25">
      <c r="A1951" s="12"/>
      <c r="B1951" s="12" t="s">
        <v>32</v>
      </c>
      <c r="C1951" s="22"/>
      <c r="D1951" s="22"/>
      <c r="E1951" s="22"/>
      <c r="F1951" s="22"/>
      <c r="G1951" s="23"/>
    </row>
    <row r="1952" spans="1:7" s="28" customFormat="1" ht="15.75" hidden="1" customHeight="1" x14ac:dyDescent="0.25">
      <c r="A1952" s="12"/>
      <c r="B1952" s="12" t="s">
        <v>30</v>
      </c>
      <c r="C1952" s="22"/>
      <c r="D1952" s="22"/>
      <c r="E1952" s="22"/>
      <c r="F1952" s="22"/>
    </row>
    <row r="1953" spans="1:7" s="19" customFormat="1" ht="15.75" hidden="1" customHeight="1" x14ac:dyDescent="0.25">
      <c r="A1953" s="102"/>
      <c r="B1953" s="14" t="s">
        <v>59</v>
      </c>
      <c r="C1953" s="24"/>
      <c r="D1953" s="24"/>
      <c r="E1953" s="24"/>
      <c r="F1953" s="24"/>
      <c r="G1953" s="23"/>
    </row>
    <row r="1954" spans="1:7" s="19" customFormat="1" ht="15.75" hidden="1" customHeight="1" x14ac:dyDescent="0.25">
      <c r="A1954" s="12"/>
      <c r="B1954" s="12" t="s">
        <v>60</v>
      </c>
      <c r="C1954" s="22"/>
      <c r="D1954" s="22"/>
      <c r="E1954" s="22"/>
      <c r="F1954" s="22"/>
      <c r="G1954" s="23"/>
    </row>
    <row r="1955" spans="1:7" s="19" customFormat="1" ht="15.75" hidden="1" customHeight="1" x14ac:dyDescent="0.25">
      <c r="A1955" s="12"/>
      <c r="B1955" s="12" t="s">
        <v>61</v>
      </c>
      <c r="C1955" s="22"/>
      <c r="D1955" s="22"/>
      <c r="E1955" s="22"/>
      <c r="F1955" s="22"/>
      <c r="G1955" s="23"/>
    </row>
    <row r="1956" spans="1:7" s="28" customFormat="1" ht="15.75" hidden="1" customHeight="1" x14ac:dyDescent="0.25">
      <c r="A1956" s="25"/>
      <c r="B1956" s="26" t="s">
        <v>62</v>
      </c>
      <c r="C1956" s="27"/>
      <c r="D1956" s="27"/>
      <c r="E1956" s="27"/>
      <c r="F1956" s="27"/>
    </row>
    <row r="1957" spans="1:7" s="32" customFormat="1" ht="15.75" hidden="1" customHeight="1" x14ac:dyDescent="0.25">
      <c r="A1957" s="12"/>
      <c r="B1957" s="12" t="s">
        <v>63</v>
      </c>
      <c r="C1957" s="22"/>
      <c r="D1957" s="22"/>
      <c r="E1957" s="22"/>
      <c r="F1957" s="22"/>
    </row>
    <row r="1958" spans="1:7" s="32" customFormat="1" ht="15.75" hidden="1" customHeight="1" x14ac:dyDescent="0.25">
      <c r="A1958" s="12"/>
      <c r="B1958" s="12" t="s">
        <v>64</v>
      </c>
      <c r="C1958" s="22"/>
      <c r="D1958" s="22"/>
      <c r="E1958" s="22"/>
      <c r="F1958" s="22"/>
    </row>
    <row r="1959" spans="1:7" s="32" customFormat="1" ht="15.75" hidden="1" customHeight="1" x14ac:dyDescent="0.25">
      <c r="A1959" s="12"/>
      <c r="B1959" s="12" t="s">
        <v>65</v>
      </c>
      <c r="C1959" s="22"/>
      <c r="D1959" s="22"/>
      <c r="E1959" s="22"/>
      <c r="F1959" s="22"/>
    </row>
    <row r="1960" spans="1:7" s="16" customFormat="1" ht="15.75" hidden="1" customHeight="1" x14ac:dyDescent="0.25">
      <c r="A1960" s="25"/>
      <c r="B1960" s="26" t="s">
        <v>66</v>
      </c>
      <c r="C1960" s="27"/>
      <c r="D1960" s="27"/>
      <c r="E1960" s="27"/>
      <c r="F1960" s="27"/>
    </row>
    <row r="1961" spans="1:7" s="19" customFormat="1" ht="15.75" hidden="1" customHeight="1" x14ac:dyDescent="0.25">
      <c r="A1961" s="29"/>
      <c r="B1961" s="30" t="s">
        <v>67</v>
      </c>
      <c r="C1961" s="31"/>
      <c r="D1961" s="31"/>
      <c r="E1961" s="31"/>
      <c r="F1961" s="31"/>
    </row>
    <row r="1962" spans="1:7" s="19" customFormat="1" ht="15.75" hidden="1" customHeight="1" x14ac:dyDescent="0.25">
      <c r="A1962" s="29"/>
      <c r="B1962" s="30" t="s">
        <v>68</v>
      </c>
      <c r="C1962" s="31"/>
      <c r="D1962" s="31"/>
      <c r="E1962" s="31"/>
      <c r="F1962" s="31"/>
    </row>
    <row r="1963" spans="1:7" s="16" customFormat="1" ht="15.75" hidden="1" customHeight="1" x14ac:dyDescent="0.25">
      <c r="A1963" s="29"/>
      <c r="B1963" s="30" t="s">
        <v>69</v>
      </c>
      <c r="C1963" s="31"/>
      <c r="D1963" s="31"/>
      <c r="E1963" s="31"/>
      <c r="F1963" s="31"/>
    </row>
    <row r="1964" spans="1:7" s="19" customFormat="1" ht="15.75" hidden="1" customHeight="1" x14ac:dyDescent="0.25">
      <c r="A1964" s="102"/>
      <c r="B1964" s="14" t="s">
        <v>70</v>
      </c>
      <c r="C1964" s="24"/>
      <c r="D1964" s="24"/>
      <c r="E1964" s="24"/>
      <c r="F1964" s="24"/>
    </row>
    <row r="1965" spans="1:7" s="19" customFormat="1" ht="15.75" hidden="1" customHeight="1" x14ac:dyDescent="0.25">
      <c r="A1965" s="17"/>
      <c r="B1965" s="12" t="s">
        <v>71</v>
      </c>
      <c r="C1965" s="21"/>
      <c r="D1965" s="21"/>
      <c r="E1965" s="21"/>
      <c r="F1965" s="21"/>
    </row>
    <row r="1966" spans="1:7" s="19" customFormat="1" ht="15.75" hidden="1" customHeight="1" x14ac:dyDescent="0.25">
      <c r="A1966" s="17"/>
      <c r="B1966" s="12" t="s">
        <v>72</v>
      </c>
      <c r="C1966" s="21"/>
      <c r="D1966" s="21"/>
      <c r="E1966" s="21"/>
      <c r="F1966" s="21"/>
    </row>
    <row r="1967" spans="1:7" s="16" customFormat="1" ht="15.75" hidden="1" customHeight="1" x14ac:dyDescent="0.25">
      <c r="A1967" s="102"/>
      <c r="B1967" s="14" t="s">
        <v>99</v>
      </c>
      <c r="C1967" s="24"/>
      <c r="D1967" s="24"/>
      <c r="E1967" s="24"/>
      <c r="F1967" s="24"/>
    </row>
    <row r="1968" spans="1:7" s="19" customFormat="1" ht="15.75" hidden="1" customHeight="1" x14ac:dyDescent="0.25">
      <c r="A1968" s="17"/>
      <c r="B1968" s="12" t="s">
        <v>100</v>
      </c>
      <c r="C1968" s="21"/>
      <c r="D1968" s="21"/>
      <c r="E1968" s="21"/>
      <c r="F1968" s="21"/>
    </row>
    <row r="1969" spans="1:6" s="19" customFormat="1" ht="15.75" hidden="1" customHeight="1" x14ac:dyDescent="0.25">
      <c r="A1969" s="17"/>
      <c r="B1969" s="12" t="s">
        <v>73</v>
      </c>
      <c r="C1969" s="21"/>
      <c r="D1969" s="21"/>
      <c r="E1969" s="21"/>
      <c r="F1969" s="21"/>
    </row>
    <row r="1970" spans="1:6" s="19" customFormat="1" ht="15.75" hidden="1" customHeight="1" x14ac:dyDescent="0.25">
      <c r="A1970" s="17"/>
      <c r="B1970" s="12" t="s">
        <v>74</v>
      </c>
      <c r="C1970" s="21"/>
      <c r="D1970" s="21"/>
      <c r="E1970" s="21"/>
      <c r="F1970" s="21"/>
    </row>
    <row r="1971" spans="1:6" s="19" customFormat="1" ht="15.75" hidden="1" customHeight="1" x14ac:dyDescent="0.25">
      <c r="A1971" s="102"/>
      <c r="B1971" s="14" t="s">
        <v>75</v>
      </c>
      <c r="C1971" s="24"/>
      <c r="D1971" s="24"/>
      <c r="E1971" s="24"/>
      <c r="F1971" s="24"/>
    </row>
    <row r="1972" spans="1:6" s="19" customFormat="1" ht="15.75" hidden="1" customHeight="1" x14ac:dyDescent="0.25">
      <c r="A1972" s="17"/>
      <c r="B1972" s="12" t="s">
        <v>76</v>
      </c>
      <c r="C1972" s="21"/>
      <c r="D1972" s="21"/>
      <c r="E1972" s="21"/>
      <c r="F1972" s="21"/>
    </row>
    <row r="1973" spans="1:6" s="19" customFormat="1" ht="15.75" hidden="1" customHeight="1" x14ac:dyDescent="0.25">
      <c r="A1973" s="17"/>
      <c r="B1973" s="12" t="s">
        <v>77</v>
      </c>
      <c r="C1973" s="21"/>
      <c r="D1973" s="21"/>
      <c r="E1973" s="21"/>
      <c r="F1973" s="21"/>
    </row>
    <row r="1974" spans="1:6" s="19" customFormat="1" ht="15.75" hidden="1" customHeight="1" x14ac:dyDescent="0.25">
      <c r="A1974" s="17"/>
      <c r="B1974" s="12" t="s">
        <v>78</v>
      </c>
      <c r="C1974" s="21"/>
      <c r="D1974" s="21"/>
      <c r="E1974" s="21"/>
      <c r="F1974" s="21"/>
    </row>
    <row r="1975" spans="1:6" s="19" customFormat="1" ht="15.75" hidden="1" customHeight="1" x14ac:dyDescent="0.25">
      <c r="A1975" s="17"/>
      <c r="B1975" s="12" t="s">
        <v>79</v>
      </c>
      <c r="C1975" s="21"/>
      <c r="D1975" s="21"/>
      <c r="E1975" s="21"/>
      <c r="F1975" s="21"/>
    </row>
    <row r="1976" spans="1:6" s="19" customFormat="1" ht="15.75" hidden="1" customHeight="1" x14ac:dyDescent="0.25">
      <c r="A1976" s="17"/>
      <c r="B1976" s="12" t="s">
        <v>80</v>
      </c>
      <c r="C1976" s="21"/>
      <c r="D1976" s="21"/>
      <c r="E1976" s="21"/>
      <c r="F1976" s="21"/>
    </row>
    <row r="1977" spans="1:6" s="16" customFormat="1" ht="15.75" hidden="1" customHeight="1" x14ac:dyDescent="0.25">
      <c r="A1977" s="17"/>
      <c r="B1977" s="12" t="s">
        <v>81</v>
      </c>
      <c r="C1977" s="21"/>
      <c r="D1977" s="21"/>
      <c r="E1977" s="21"/>
      <c r="F1977" s="21"/>
    </row>
    <row r="1978" spans="1:6" s="19" customFormat="1" ht="15.75" hidden="1" customHeight="1" x14ac:dyDescent="0.25">
      <c r="A1978" s="17"/>
      <c r="B1978" s="12" t="s">
        <v>82</v>
      </c>
      <c r="C1978" s="21"/>
      <c r="D1978" s="21"/>
      <c r="E1978" s="21"/>
      <c r="F1978" s="21"/>
    </row>
    <row r="1979" spans="1:6" s="19" customFormat="1" ht="15.75" hidden="1" customHeight="1" x14ac:dyDescent="0.25">
      <c r="A1979" s="17"/>
      <c r="B1979" s="12" t="s">
        <v>83</v>
      </c>
      <c r="C1979" s="21"/>
      <c r="D1979" s="21"/>
      <c r="E1979" s="21"/>
      <c r="F1979" s="21"/>
    </row>
    <row r="1980" spans="1:6" s="16" customFormat="1" ht="15.75" hidden="1" customHeight="1" x14ac:dyDescent="0.25">
      <c r="A1980" s="17"/>
      <c r="B1980" s="12" t="s">
        <v>84</v>
      </c>
      <c r="C1980" s="21"/>
      <c r="D1980" s="21"/>
      <c r="E1980" s="21"/>
      <c r="F1980" s="21"/>
    </row>
    <row r="1981" spans="1:6" s="19" customFormat="1" ht="15.75" hidden="1" customHeight="1" x14ac:dyDescent="0.25">
      <c r="A1981" s="102"/>
      <c r="B1981" s="14" t="s">
        <v>101</v>
      </c>
      <c r="C1981" s="24"/>
      <c r="D1981" s="24"/>
      <c r="E1981" s="24"/>
      <c r="F1981" s="24"/>
    </row>
    <row r="1982" spans="1:6" s="19" customFormat="1" ht="15.75" hidden="1" customHeight="1" x14ac:dyDescent="0.25">
      <c r="A1982" s="17"/>
      <c r="B1982" s="12" t="s">
        <v>102</v>
      </c>
      <c r="C1982" s="21"/>
      <c r="D1982" s="21"/>
      <c r="E1982" s="21"/>
      <c r="F1982" s="21"/>
    </row>
    <row r="1983" spans="1:6" s="19" customFormat="1" ht="15.75" hidden="1" customHeight="1" x14ac:dyDescent="0.25">
      <c r="A1983" s="17"/>
      <c r="B1983" s="12" t="s">
        <v>58</v>
      </c>
      <c r="C1983" s="21"/>
      <c r="D1983" s="21"/>
      <c r="E1983" s="21"/>
      <c r="F1983" s="21"/>
    </row>
    <row r="1984" spans="1:6" s="19" customFormat="1" ht="15.75" hidden="1" customHeight="1" x14ac:dyDescent="0.25">
      <c r="A1984" s="102"/>
      <c r="B1984" s="14" t="s">
        <v>103</v>
      </c>
      <c r="C1984" s="24"/>
      <c r="D1984" s="24"/>
      <c r="E1984" s="24"/>
      <c r="F1984" s="24"/>
    </row>
    <row r="1985" spans="1:6" s="19" customFormat="1" ht="15.75" hidden="1" customHeight="1" x14ac:dyDescent="0.25">
      <c r="A1985" s="17"/>
      <c r="B1985" s="12" t="s">
        <v>39</v>
      </c>
      <c r="C1985" s="21"/>
      <c r="D1985" s="21"/>
      <c r="E1985" s="21"/>
      <c r="F1985" s="21"/>
    </row>
    <row r="1986" spans="1:6" s="19" customFormat="1" ht="15.75" hidden="1" customHeight="1" x14ac:dyDescent="0.25">
      <c r="A1986" s="17"/>
      <c r="B1986" s="12" t="s">
        <v>40</v>
      </c>
      <c r="C1986" s="21"/>
      <c r="D1986" s="21"/>
      <c r="E1986" s="21"/>
      <c r="F1986" s="21"/>
    </row>
    <row r="1987" spans="1:6" s="19" customFormat="1" ht="15.75" hidden="1" customHeight="1" x14ac:dyDescent="0.25">
      <c r="A1987" s="17"/>
      <c r="B1987" s="12" t="s">
        <v>41</v>
      </c>
      <c r="C1987" s="21"/>
      <c r="D1987" s="21"/>
      <c r="E1987" s="21"/>
      <c r="F1987" s="21"/>
    </row>
    <row r="1988" spans="1:6" s="19" customFormat="1" ht="15.75" hidden="1" customHeight="1" x14ac:dyDescent="0.25">
      <c r="A1988" s="17"/>
      <c r="B1988" s="12" t="s">
        <v>42</v>
      </c>
      <c r="C1988" s="21"/>
      <c r="D1988" s="21"/>
      <c r="E1988" s="21"/>
      <c r="F1988" s="21"/>
    </row>
    <row r="1989" spans="1:6" s="19" customFormat="1" ht="15.75" hidden="1" customHeight="1" x14ac:dyDescent="0.25">
      <c r="A1989" s="17"/>
      <c r="B1989" s="12" t="s">
        <v>43</v>
      </c>
      <c r="C1989" s="21"/>
      <c r="D1989" s="21"/>
      <c r="E1989" s="21"/>
      <c r="F1989" s="21"/>
    </row>
    <row r="1990" spans="1:6" s="16" customFormat="1" ht="15.75" hidden="1" customHeight="1" x14ac:dyDescent="0.25">
      <c r="A1990" s="17"/>
      <c r="B1990" s="12" t="s">
        <v>44</v>
      </c>
      <c r="C1990" s="21"/>
      <c r="D1990" s="21"/>
      <c r="E1990" s="21"/>
      <c r="F1990" s="21"/>
    </row>
    <row r="1991" spans="1:6" s="19" customFormat="1" ht="15.75" hidden="1" customHeight="1" x14ac:dyDescent="0.25">
      <c r="A1991" s="17"/>
      <c r="B1991" s="12" t="s">
        <v>45</v>
      </c>
      <c r="C1991" s="21"/>
      <c r="D1991" s="21"/>
      <c r="E1991" s="21"/>
      <c r="F1991" s="21"/>
    </row>
    <row r="1992" spans="1:6" s="19" customFormat="1" ht="15.75" hidden="1" customHeight="1" x14ac:dyDescent="0.25">
      <c r="A1992" s="17"/>
      <c r="B1992" s="12" t="s">
        <v>46</v>
      </c>
      <c r="C1992" s="21"/>
      <c r="D1992" s="21"/>
      <c r="E1992" s="21"/>
      <c r="F1992" s="21"/>
    </row>
    <row r="1993" spans="1:6" s="19" customFormat="1" ht="15.75" hidden="1" customHeight="1" x14ac:dyDescent="0.25">
      <c r="A1993" s="17"/>
      <c r="B1993" s="12" t="s">
        <v>47</v>
      </c>
      <c r="C1993" s="21"/>
      <c r="D1993" s="21"/>
      <c r="E1993" s="21"/>
      <c r="F1993" s="21"/>
    </row>
    <row r="1994" spans="1:6" s="19" customFormat="1" ht="15.75" hidden="1" customHeight="1" x14ac:dyDescent="0.25">
      <c r="A1994" s="102"/>
      <c r="B1994" s="14" t="s">
        <v>48</v>
      </c>
      <c r="C1994" s="24"/>
      <c r="D1994" s="24"/>
      <c r="E1994" s="24"/>
      <c r="F1994" s="24"/>
    </row>
    <row r="1995" spans="1:6" s="19" customFormat="1" ht="15.75" hidden="1" customHeight="1" x14ac:dyDescent="0.25">
      <c r="A1995" s="17"/>
      <c r="B1995" s="12" t="s">
        <v>104</v>
      </c>
      <c r="C1995" s="21"/>
      <c r="D1995" s="21"/>
      <c r="E1995" s="21"/>
      <c r="F1995" s="21"/>
    </row>
    <row r="1996" spans="1:6" s="19" customFormat="1" ht="15.75" hidden="1" customHeight="1" x14ac:dyDescent="0.25">
      <c r="A1996" s="17"/>
      <c r="B1996" s="12" t="s">
        <v>49</v>
      </c>
      <c r="C1996" s="21"/>
      <c r="D1996" s="21"/>
      <c r="E1996" s="21"/>
      <c r="F1996" s="21"/>
    </row>
    <row r="1997" spans="1:6" s="16" customFormat="1" ht="15.75" hidden="1" customHeight="1" x14ac:dyDescent="0.25">
      <c r="A1997" s="17"/>
      <c r="B1997" s="12" t="s">
        <v>50</v>
      </c>
      <c r="C1997" s="21"/>
      <c r="D1997" s="21"/>
      <c r="E1997" s="21"/>
      <c r="F1997" s="21"/>
    </row>
    <row r="1998" spans="1:6" s="19" customFormat="1" ht="15.75" hidden="1" customHeight="1" x14ac:dyDescent="0.25">
      <c r="A1998" s="17"/>
      <c r="B1998" s="12" t="s">
        <v>51</v>
      </c>
      <c r="C1998" s="21"/>
      <c r="D1998" s="21"/>
      <c r="E1998" s="21"/>
      <c r="F1998" s="21"/>
    </row>
    <row r="1999" spans="1:6" s="16" customFormat="1" ht="15.75" hidden="1" customHeight="1" x14ac:dyDescent="0.25">
      <c r="A1999" s="17"/>
      <c r="B1999" s="12" t="s">
        <v>52</v>
      </c>
      <c r="C1999" s="21"/>
      <c r="D1999" s="21"/>
      <c r="E1999" s="21"/>
      <c r="F1999" s="21"/>
    </row>
    <row r="2000" spans="1:6" s="19" customFormat="1" ht="15.75" hidden="1" customHeight="1" x14ac:dyDescent="0.25">
      <c r="A2000" s="17"/>
      <c r="B2000" s="12" t="s">
        <v>53</v>
      </c>
      <c r="C2000" s="21"/>
      <c r="D2000" s="21"/>
      <c r="E2000" s="21"/>
      <c r="F2000" s="21"/>
    </row>
    <row r="2001" spans="1:7" s="16" customFormat="1" ht="15.75" hidden="1" customHeight="1" x14ac:dyDescent="0.25">
      <c r="A2001" s="102"/>
      <c r="B2001" s="14" t="s">
        <v>54</v>
      </c>
      <c r="C2001" s="24"/>
      <c r="D2001" s="24"/>
      <c r="E2001" s="24"/>
      <c r="F2001" s="24"/>
    </row>
    <row r="2002" spans="1:7" s="19" customFormat="1" ht="15.75" hidden="1" customHeight="1" x14ac:dyDescent="0.25">
      <c r="A2002" s="17"/>
      <c r="B2002" s="12" t="s">
        <v>55</v>
      </c>
      <c r="C2002" s="21"/>
      <c r="D2002" s="21"/>
      <c r="E2002" s="21"/>
      <c r="F2002" s="21"/>
    </row>
    <row r="2003" spans="1:7" s="19" customFormat="1" ht="31.5" hidden="1" customHeight="1" x14ac:dyDescent="0.25">
      <c r="A2003" s="102"/>
      <c r="B2003" s="14" t="s">
        <v>105</v>
      </c>
      <c r="C2003" s="24"/>
      <c r="D2003" s="24"/>
      <c r="E2003" s="24"/>
      <c r="F2003" s="24"/>
    </row>
    <row r="2004" spans="1:7" s="19" customFormat="1" ht="15.75" hidden="1" customHeight="1" x14ac:dyDescent="0.25">
      <c r="A2004" s="17"/>
      <c r="B2004" s="12" t="s">
        <v>56</v>
      </c>
      <c r="C2004" s="21"/>
      <c r="D2004" s="21"/>
      <c r="E2004" s="21"/>
      <c r="F2004" s="21"/>
    </row>
    <row r="2005" spans="1:7" s="16" customFormat="1" ht="15.75" hidden="1" customHeight="1" x14ac:dyDescent="0.25">
      <c r="A2005" s="102"/>
      <c r="B2005" s="14" t="s">
        <v>57</v>
      </c>
      <c r="C2005" s="24"/>
      <c r="D2005" s="24"/>
      <c r="E2005" s="24"/>
      <c r="F2005" s="24"/>
    </row>
    <row r="2006" spans="1:7" s="19" customFormat="1" ht="15.75" hidden="1" customHeight="1" x14ac:dyDescent="0.25">
      <c r="A2006" s="17"/>
      <c r="B2006" s="12" t="s">
        <v>106</v>
      </c>
      <c r="C2006" s="21"/>
      <c r="D2006" s="21"/>
      <c r="E2006" s="21"/>
      <c r="F2006" s="21"/>
      <c r="G2006" s="23"/>
    </row>
    <row r="2007" spans="1:7" s="19" customFormat="1" ht="15.75" hidden="1" customHeight="1" x14ac:dyDescent="0.25">
      <c r="A2007" s="17">
        <v>92</v>
      </c>
      <c r="B2007" s="12" t="s">
        <v>12</v>
      </c>
      <c r="C2007" s="21"/>
      <c r="D2007" s="21"/>
      <c r="E2007" s="21"/>
      <c r="F2007" s="21"/>
      <c r="G2007" s="23"/>
    </row>
    <row r="2008" spans="1:7" s="19" customFormat="1" ht="15.75" hidden="1" customHeight="1" x14ac:dyDescent="0.25">
      <c r="A2008" s="17"/>
      <c r="B2008" s="12" t="s">
        <v>28</v>
      </c>
      <c r="C2008" s="21"/>
      <c r="D2008" s="21"/>
      <c r="E2008" s="21"/>
      <c r="F2008" s="21"/>
      <c r="G2008" s="23"/>
    </row>
    <row r="2009" spans="1:7" s="19" customFormat="1" ht="15.75" hidden="1" customHeight="1" x14ac:dyDescent="0.25">
      <c r="A2009" s="102"/>
      <c r="B2009" s="14" t="s">
        <v>29</v>
      </c>
      <c r="C2009" s="24"/>
      <c r="D2009" s="24"/>
      <c r="E2009" s="24"/>
      <c r="F2009" s="24"/>
      <c r="G2009" s="23"/>
    </row>
    <row r="2010" spans="1:7" s="19" customFormat="1" ht="15.75" hidden="1" customHeight="1" x14ac:dyDescent="0.25">
      <c r="A2010" s="12"/>
      <c r="B2010" s="12" t="s">
        <v>38</v>
      </c>
      <c r="C2010" s="22"/>
      <c r="D2010" s="22"/>
      <c r="E2010" s="22"/>
      <c r="F2010" s="22"/>
      <c r="G2010" s="23"/>
    </row>
    <row r="2011" spans="1:7" s="19" customFormat="1" ht="15.75" hidden="1" customHeight="1" x14ac:dyDescent="0.25">
      <c r="A2011" s="12"/>
      <c r="B2011" s="12" t="s">
        <v>33</v>
      </c>
      <c r="C2011" s="22"/>
      <c r="D2011" s="22"/>
      <c r="E2011" s="22"/>
      <c r="F2011" s="22"/>
      <c r="G2011" s="23"/>
    </row>
    <row r="2012" spans="1:7" s="19" customFormat="1" ht="15.75" hidden="1" customHeight="1" x14ac:dyDescent="0.25">
      <c r="A2012" s="12"/>
      <c r="B2012" s="12" t="s">
        <v>37</v>
      </c>
      <c r="C2012" s="22"/>
      <c r="D2012" s="22"/>
      <c r="E2012" s="22"/>
      <c r="F2012" s="22"/>
      <c r="G2012" s="23"/>
    </row>
    <row r="2013" spans="1:7" s="19" customFormat="1" ht="15.75" hidden="1" customHeight="1" x14ac:dyDescent="0.25">
      <c r="A2013" s="12"/>
      <c r="B2013" s="12" t="s">
        <v>35</v>
      </c>
      <c r="C2013" s="22"/>
      <c r="D2013" s="22"/>
      <c r="E2013" s="22"/>
      <c r="F2013" s="22"/>
      <c r="G2013" s="23"/>
    </row>
    <row r="2014" spans="1:7" s="19" customFormat="1" ht="15.75" hidden="1" customHeight="1" x14ac:dyDescent="0.25">
      <c r="A2014" s="12"/>
      <c r="B2014" s="12" t="s">
        <v>34</v>
      </c>
      <c r="C2014" s="22"/>
      <c r="D2014" s="22"/>
      <c r="E2014" s="22"/>
      <c r="F2014" s="22"/>
      <c r="G2014" s="23"/>
    </row>
    <row r="2015" spans="1:7" s="16" customFormat="1" ht="15.75" hidden="1" customHeight="1" x14ac:dyDescent="0.25">
      <c r="A2015" s="12"/>
      <c r="B2015" s="12" t="s">
        <v>36</v>
      </c>
      <c r="C2015" s="22"/>
      <c r="D2015" s="22"/>
      <c r="E2015" s="22"/>
      <c r="F2015" s="22"/>
    </row>
    <row r="2016" spans="1:7" s="19" customFormat="1" ht="15.75" hidden="1" customHeight="1" x14ac:dyDescent="0.25">
      <c r="A2016" s="12"/>
      <c r="B2016" s="12" t="s">
        <v>31</v>
      </c>
      <c r="C2016" s="22"/>
      <c r="D2016" s="22"/>
      <c r="E2016" s="22"/>
      <c r="F2016" s="22"/>
      <c r="G2016" s="23"/>
    </row>
    <row r="2017" spans="1:7" s="19" customFormat="1" ht="15.75" hidden="1" customHeight="1" x14ac:dyDescent="0.25">
      <c r="A2017" s="12"/>
      <c r="B2017" s="12" t="s">
        <v>32</v>
      </c>
      <c r="C2017" s="22"/>
      <c r="D2017" s="22"/>
      <c r="E2017" s="22"/>
      <c r="F2017" s="22"/>
      <c r="G2017" s="23"/>
    </row>
    <row r="2018" spans="1:7" s="28" customFormat="1" ht="15.75" hidden="1" customHeight="1" x14ac:dyDescent="0.25">
      <c r="A2018" s="12"/>
      <c r="B2018" s="12" t="s">
        <v>30</v>
      </c>
      <c r="C2018" s="22"/>
      <c r="D2018" s="22"/>
      <c r="E2018" s="22"/>
      <c r="F2018" s="22"/>
    </row>
    <row r="2019" spans="1:7" s="19" customFormat="1" ht="15.75" hidden="1" customHeight="1" x14ac:dyDescent="0.25">
      <c r="A2019" s="102"/>
      <c r="B2019" s="14" t="s">
        <v>59</v>
      </c>
      <c r="C2019" s="24"/>
      <c r="D2019" s="24"/>
      <c r="E2019" s="24"/>
      <c r="F2019" s="24"/>
      <c r="G2019" s="23"/>
    </row>
    <row r="2020" spans="1:7" s="19" customFormat="1" ht="15.75" hidden="1" customHeight="1" x14ac:dyDescent="0.25">
      <c r="A2020" s="12"/>
      <c r="B2020" s="12" t="s">
        <v>60</v>
      </c>
      <c r="C2020" s="22"/>
      <c r="D2020" s="22"/>
      <c r="E2020" s="22"/>
      <c r="F2020" s="22"/>
      <c r="G2020" s="23"/>
    </row>
    <row r="2021" spans="1:7" s="19" customFormat="1" ht="15.75" hidden="1" customHeight="1" x14ac:dyDescent="0.25">
      <c r="A2021" s="12"/>
      <c r="B2021" s="12" t="s">
        <v>61</v>
      </c>
      <c r="C2021" s="22"/>
      <c r="D2021" s="22"/>
      <c r="E2021" s="22"/>
      <c r="F2021" s="22"/>
      <c r="G2021" s="23"/>
    </row>
    <row r="2022" spans="1:7" s="28" customFormat="1" ht="15.75" hidden="1" customHeight="1" x14ac:dyDescent="0.25">
      <c r="A2022" s="25"/>
      <c r="B2022" s="26" t="s">
        <v>62</v>
      </c>
      <c r="C2022" s="27"/>
      <c r="D2022" s="27"/>
      <c r="E2022" s="27"/>
      <c r="F2022" s="27"/>
    </row>
    <row r="2023" spans="1:7" s="32" customFormat="1" ht="15.75" hidden="1" customHeight="1" x14ac:dyDescent="0.25">
      <c r="A2023" s="12"/>
      <c r="B2023" s="12" t="s">
        <v>63</v>
      </c>
      <c r="C2023" s="22"/>
      <c r="D2023" s="22"/>
      <c r="E2023" s="22"/>
      <c r="F2023" s="22"/>
    </row>
    <row r="2024" spans="1:7" s="32" customFormat="1" ht="15.75" hidden="1" customHeight="1" x14ac:dyDescent="0.25">
      <c r="A2024" s="12"/>
      <c r="B2024" s="12" t="s">
        <v>64</v>
      </c>
      <c r="C2024" s="22"/>
      <c r="D2024" s="22"/>
      <c r="E2024" s="22"/>
      <c r="F2024" s="22"/>
    </row>
    <row r="2025" spans="1:7" s="32" customFormat="1" ht="15.75" hidden="1" customHeight="1" x14ac:dyDescent="0.25">
      <c r="A2025" s="12"/>
      <c r="B2025" s="12" t="s">
        <v>65</v>
      </c>
      <c r="C2025" s="22"/>
      <c r="D2025" s="22"/>
      <c r="E2025" s="22"/>
      <c r="F2025" s="22"/>
    </row>
    <row r="2026" spans="1:7" s="16" customFormat="1" ht="15.75" hidden="1" customHeight="1" x14ac:dyDescent="0.25">
      <c r="A2026" s="25"/>
      <c r="B2026" s="26" t="s">
        <v>66</v>
      </c>
      <c r="C2026" s="27"/>
      <c r="D2026" s="27"/>
      <c r="E2026" s="27"/>
      <c r="F2026" s="27"/>
    </row>
    <row r="2027" spans="1:7" s="19" customFormat="1" ht="15.75" hidden="1" customHeight="1" x14ac:dyDescent="0.25">
      <c r="A2027" s="29"/>
      <c r="B2027" s="30" t="s">
        <v>67</v>
      </c>
      <c r="C2027" s="31"/>
      <c r="D2027" s="31"/>
      <c r="E2027" s="31"/>
      <c r="F2027" s="31"/>
    </row>
    <row r="2028" spans="1:7" s="19" customFormat="1" ht="15.75" hidden="1" customHeight="1" x14ac:dyDescent="0.25">
      <c r="A2028" s="29"/>
      <c r="B2028" s="30" t="s">
        <v>68</v>
      </c>
      <c r="C2028" s="31"/>
      <c r="D2028" s="31"/>
      <c r="E2028" s="31"/>
      <c r="F2028" s="31"/>
    </row>
    <row r="2029" spans="1:7" s="16" customFormat="1" ht="15.75" hidden="1" customHeight="1" x14ac:dyDescent="0.25">
      <c r="A2029" s="29"/>
      <c r="B2029" s="30" t="s">
        <v>69</v>
      </c>
      <c r="C2029" s="31"/>
      <c r="D2029" s="31"/>
      <c r="E2029" s="31"/>
      <c r="F2029" s="31"/>
    </row>
    <row r="2030" spans="1:7" s="19" customFormat="1" ht="15.75" hidden="1" customHeight="1" x14ac:dyDescent="0.25">
      <c r="A2030" s="102"/>
      <c r="B2030" s="14" t="s">
        <v>70</v>
      </c>
      <c r="C2030" s="24"/>
      <c r="D2030" s="24"/>
      <c r="E2030" s="24"/>
      <c r="F2030" s="24"/>
    </row>
    <row r="2031" spans="1:7" s="19" customFormat="1" ht="15.75" hidden="1" customHeight="1" x14ac:dyDescent="0.25">
      <c r="A2031" s="17"/>
      <c r="B2031" s="12" t="s">
        <v>71</v>
      </c>
      <c r="C2031" s="21"/>
      <c r="D2031" s="21"/>
      <c r="E2031" s="21"/>
      <c r="F2031" s="21"/>
    </row>
    <row r="2032" spans="1:7" s="19" customFormat="1" ht="15.75" hidden="1" customHeight="1" x14ac:dyDescent="0.25">
      <c r="A2032" s="17"/>
      <c r="B2032" s="12" t="s">
        <v>72</v>
      </c>
      <c r="C2032" s="21"/>
      <c r="D2032" s="21"/>
      <c r="E2032" s="21"/>
      <c r="F2032" s="21"/>
    </row>
    <row r="2033" spans="1:6" s="16" customFormat="1" ht="15.75" hidden="1" customHeight="1" x14ac:dyDescent="0.25">
      <c r="A2033" s="102"/>
      <c r="B2033" s="14" t="s">
        <v>99</v>
      </c>
      <c r="C2033" s="24"/>
      <c r="D2033" s="24"/>
      <c r="E2033" s="24"/>
      <c r="F2033" s="24"/>
    </row>
    <row r="2034" spans="1:6" s="19" customFormat="1" ht="15.75" hidden="1" customHeight="1" x14ac:dyDescent="0.25">
      <c r="A2034" s="17"/>
      <c r="B2034" s="12" t="s">
        <v>100</v>
      </c>
      <c r="C2034" s="21"/>
      <c r="D2034" s="21"/>
      <c r="E2034" s="21"/>
      <c r="F2034" s="21"/>
    </row>
    <row r="2035" spans="1:6" s="19" customFormat="1" ht="15.75" hidden="1" customHeight="1" x14ac:dyDescent="0.25">
      <c r="A2035" s="17"/>
      <c r="B2035" s="12" t="s">
        <v>73</v>
      </c>
      <c r="C2035" s="21"/>
      <c r="D2035" s="21"/>
      <c r="E2035" s="21"/>
      <c r="F2035" s="21"/>
    </row>
    <row r="2036" spans="1:6" s="19" customFormat="1" ht="15.75" hidden="1" customHeight="1" x14ac:dyDescent="0.25">
      <c r="A2036" s="17"/>
      <c r="B2036" s="12" t="s">
        <v>74</v>
      </c>
      <c r="C2036" s="21"/>
      <c r="D2036" s="21"/>
      <c r="E2036" s="21"/>
      <c r="F2036" s="21"/>
    </row>
    <row r="2037" spans="1:6" s="19" customFormat="1" ht="15.75" hidden="1" customHeight="1" x14ac:dyDescent="0.25">
      <c r="A2037" s="102"/>
      <c r="B2037" s="14" t="s">
        <v>75</v>
      </c>
      <c r="C2037" s="24"/>
      <c r="D2037" s="24"/>
      <c r="E2037" s="24"/>
      <c r="F2037" s="24"/>
    </row>
    <row r="2038" spans="1:6" s="19" customFormat="1" ht="15.75" hidden="1" customHeight="1" x14ac:dyDescent="0.25">
      <c r="A2038" s="17"/>
      <c r="B2038" s="12" t="s">
        <v>76</v>
      </c>
      <c r="C2038" s="21"/>
      <c r="D2038" s="21"/>
      <c r="E2038" s="21"/>
      <c r="F2038" s="21"/>
    </row>
    <row r="2039" spans="1:6" s="19" customFormat="1" ht="15.75" hidden="1" customHeight="1" x14ac:dyDescent="0.25">
      <c r="A2039" s="17"/>
      <c r="B2039" s="12" t="s">
        <v>77</v>
      </c>
      <c r="C2039" s="21"/>
      <c r="D2039" s="21"/>
      <c r="E2039" s="21"/>
      <c r="F2039" s="21"/>
    </row>
    <row r="2040" spans="1:6" s="19" customFormat="1" ht="15.75" hidden="1" customHeight="1" x14ac:dyDescent="0.25">
      <c r="A2040" s="17"/>
      <c r="B2040" s="12" t="s">
        <v>78</v>
      </c>
      <c r="C2040" s="21"/>
      <c r="D2040" s="21"/>
      <c r="E2040" s="21"/>
      <c r="F2040" s="21"/>
    </row>
    <row r="2041" spans="1:6" s="19" customFormat="1" ht="15.75" hidden="1" customHeight="1" x14ac:dyDescent="0.25">
      <c r="A2041" s="17"/>
      <c r="B2041" s="12" t="s">
        <v>79</v>
      </c>
      <c r="C2041" s="21"/>
      <c r="D2041" s="21"/>
      <c r="E2041" s="21"/>
      <c r="F2041" s="21"/>
    </row>
    <row r="2042" spans="1:6" s="19" customFormat="1" ht="15.75" hidden="1" customHeight="1" x14ac:dyDescent="0.25">
      <c r="A2042" s="17"/>
      <c r="B2042" s="12" t="s">
        <v>80</v>
      </c>
      <c r="C2042" s="21"/>
      <c r="D2042" s="21"/>
      <c r="E2042" s="21"/>
      <c r="F2042" s="21"/>
    </row>
    <row r="2043" spans="1:6" s="16" customFormat="1" ht="15.75" hidden="1" customHeight="1" x14ac:dyDescent="0.25">
      <c r="A2043" s="17"/>
      <c r="B2043" s="12" t="s">
        <v>81</v>
      </c>
      <c r="C2043" s="21"/>
      <c r="D2043" s="21"/>
      <c r="E2043" s="21"/>
      <c r="F2043" s="21"/>
    </row>
    <row r="2044" spans="1:6" s="19" customFormat="1" ht="15.75" hidden="1" customHeight="1" x14ac:dyDescent="0.25">
      <c r="A2044" s="17"/>
      <c r="B2044" s="12" t="s">
        <v>82</v>
      </c>
      <c r="C2044" s="21"/>
      <c r="D2044" s="21"/>
      <c r="E2044" s="21"/>
      <c r="F2044" s="21"/>
    </row>
    <row r="2045" spans="1:6" s="19" customFormat="1" ht="15.75" hidden="1" customHeight="1" x14ac:dyDescent="0.25">
      <c r="A2045" s="17"/>
      <c r="B2045" s="12" t="s">
        <v>83</v>
      </c>
      <c r="C2045" s="21"/>
      <c r="D2045" s="21"/>
      <c r="E2045" s="21"/>
      <c r="F2045" s="21"/>
    </row>
    <row r="2046" spans="1:6" s="16" customFormat="1" ht="15.75" hidden="1" customHeight="1" x14ac:dyDescent="0.25">
      <c r="A2046" s="17"/>
      <c r="B2046" s="12" t="s">
        <v>84</v>
      </c>
      <c r="C2046" s="21"/>
      <c r="D2046" s="21"/>
      <c r="E2046" s="21"/>
      <c r="F2046" s="21"/>
    </row>
    <row r="2047" spans="1:6" s="19" customFormat="1" ht="15.75" hidden="1" customHeight="1" x14ac:dyDescent="0.25">
      <c r="A2047" s="102"/>
      <c r="B2047" s="14" t="s">
        <v>101</v>
      </c>
      <c r="C2047" s="24"/>
      <c r="D2047" s="24"/>
      <c r="E2047" s="24"/>
      <c r="F2047" s="24"/>
    </row>
    <row r="2048" spans="1:6" s="19" customFormat="1" ht="15.75" hidden="1" customHeight="1" x14ac:dyDescent="0.25">
      <c r="A2048" s="17"/>
      <c r="B2048" s="12" t="s">
        <v>102</v>
      </c>
      <c r="C2048" s="21"/>
      <c r="D2048" s="21"/>
      <c r="E2048" s="21"/>
      <c r="F2048" s="21"/>
    </row>
    <row r="2049" spans="1:6" s="19" customFormat="1" ht="15.75" hidden="1" customHeight="1" x14ac:dyDescent="0.25">
      <c r="A2049" s="17"/>
      <c r="B2049" s="12" t="s">
        <v>58</v>
      </c>
      <c r="C2049" s="21"/>
      <c r="D2049" s="21"/>
      <c r="E2049" s="21"/>
      <c r="F2049" s="21"/>
    </row>
    <row r="2050" spans="1:6" s="19" customFormat="1" ht="15.75" hidden="1" customHeight="1" x14ac:dyDescent="0.25">
      <c r="A2050" s="102"/>
      <c r="B2050" s="14" t="s">
        <v>103</v>
      </c>
      <c r="C2050" s="24"/>
      <c r="D2050" s="24"/>
      <c r="E2050" s="24"/>
      <c r="F2050" s="24"/>
    </row>
    <row r="2051" spans="1:6" s="19" customFormat="1" ht="15.75" hidden="1" customHeight="1" x14ac:dyDescent="0.25">
      <c r="A2051" s="17"/>
      <c r="B2051" s="12" t="s">
        <v>39</v>
      </c>
      <c r="C2051" s="21"/>
      <c r="D2051" s="21"/>
      <c r="E2051" s="21"/>
      <c r="F2051" s="21"/>
    </row>
    <row r="2052" spans="1:6" s="19" customFormat="1" ht="15.75" hidden="1" customHeight="1" x14ac:dyDescent="0.25">
      <c r="A2052" s="17"/>
      <c r="B2052" s="12" t="s">
        <v>40</v>
      </c>
      <c r="C2052" s="21"/>
      <c r="D2052" s="21"/>
      <c r="E2052" s="21"/>
      <c r="F2052" s="21"/>
    </row>
    <row r="2053" spans="1:6" s="19" customFormat="1" ht="15.75" hidden="1" customHeight="1" x14ac:dyDescent="0.25">
      <c r="A2053" s="17"/>
      <c r="B2053" s="12" t="s">
        <v>41</v>
      </c>
      <c r="C2053" s="21"/>
      <c r="D2053" s="21"/>
      <c r="E2053" s="21"/>
      <c r="F2053" s="21"/>
    </row>
    <row r="2054" spans="1:6" s="19" customFormat="1" ht="15.75" hidden="1" customHeight="1" x14ac:dyDescent="0.25">
      <c r="A2054" s="17"/>
      <c r="B2054" s="12" t="s">
        <v>42</v>
      </c>
      <c r="C2054" s="21"/>
      <c r="D2054" s="21"/>
      <c r="E2054" s="21"/>
      <c r="F2054" s="21"/>
    </row>
    <row r="2055" spans="1:6" s="19" customFormat="1" ht="15.75" hidden="1" customHeight="1" x14ac:dyDescent="0.25">
      <c r="A2055" s="17"/>
      <c r="B2055" s="12" t="s">
        <v>43</v>
      </c>
      <c r="C2055" s="21"/>
      <c r="D2055" s="21"/>
      <c r="E2055" s="21"/>
      <c r="F2055" s="21"/>
    </row>
    <row r="2056" spans="1:6" s="16" customFormat="1" ht="15.75" hidden="1" customHeight="1" x14ac:dyDescent="0.25">
      <c r="A2056" s="17"/>
      <c r="B2056" s="12" t="s">
        <v>44</v>
      </c>
      <c r="C2056" s="21"/>
      <c r="D2056" s="21"/>
      <c r="E2056" s="21"/>
      <c r="F2056" s="21"/>
    </row>
    <row r="2057" spans="1:6" s="19" customFormat="1" ht="15.75" hidden="1" customHeight="1" x14ac:dyDescent="0.25">
      <c r="A2057" s="17"/>
      <c r="B2057" s="12" t="s">
        <v>45</v>
      </c>
      <c r="C2057" s="21"/>
      <c r="D2057" s="21"/>
      <c r="E2057" s="21"/>
      <c r="F2057" s="21"/>
    </row>
    <row r="2058" spans="1:6" s="19" customFormat="1" ht="15.75" hidden="1" customHeight="1" x14ac:dyDescent="0.25">
      <c r="A2058" s="17"/>
      <c r="B2058" s="12" t="s">
        <v>46</v>
      </c>
      <c r="C2058" s="21"/>
      <c r="D2058" s="21"/>
      <c r="E2058" s="21"/>
      <c r="F2058" s="21"/>
    </row>
    <row r="2059" spans="1:6" s="19" customFormat="1" ht="15.75" hidden="1" customHeight="1" x14ac:dyDescent="0.25">
      <c r="A2059" s="17"/>
      <c r="B2059" s="12" t="s">
        <v>47</v>
      </c>
      <c r="C2059" s="21"/>
      <c r="D2059" s="21"/>
      <c r="E2059" s="21"/>
      <c r="F2059" s="21"/>
    </row>
    <row r="2060" spans="1:6" s="19" customFormat="1" ht="15.75" hidden="1" customHeight="1" x14ac:dyDescent="0.25">
      <c r="A2060" s="102"/>
      <c r="B2060" s="14" t="s">
        <v>48</v>
      </c>
      <c r="C2060" s="24"/>
      <c r="D2060" s="24"/>
      <c r="E2060" s="24"/>
      <c r="F2060" s="24"/>
    </row>
    <row r="2061" spans="1:6" s="19" customFormat="1" ht="15.75" hidden="1" customHeight="1" x14ac:dyDescent="0.25">
      <c r="A2061" s="17"/>
      <c r="B2061" s="12" t="s">
        <v>104</v>
      </c>
      <c r="C2061" s="21"/>
      <c r="D2061" s="21"/>
      <c r="E2061" s="21"/>
      <c r="F2061" s="21"/>
    </row>
    <row r="2062" spans="1:6" s="19" customFormat="1" ht="15.75" hidden="1" customHeight="1" x14ac:dyDescent="0.25">
      <c r="A2062" s="17"/>
      <c r="B2062" s="12" t="s">
        <v>49</v>
      </c>
      <c r="C2062" s="21"/>
      <c r="D2062" s="21"/>
      <c r="E2062" s="21"/>
      <c r="F2062" s="21"/>
    </row>
    <row r="2063" spans="1:6" s="16" customFormat="1" ht="15.75" hidden="1" customHeight="1" x14ac:dyDescent="0.25">
      <c r="A2063" s="17"/>
      <c r="B2063" s="12" t="s">
        <v>50</v>
      </c>
      <c r="C2063" s="21"/>
      <c r="D2063" s="21"/>
      <c r="E2063" s="21"/>
      <c r="F2063" s="21"/>
    </row>
    <row r="2064" spans="1:6" s="19" customFormat="1" ht="15.75" hidden="1" customHeight="1" x14ac:dyDescent="0.25">
      <c r="A2064" s="17"/>
      <c r="B2064" s="12" t="s">
        <v>51</v>
      </c>
      <c r="C2064" s="21"/>
      <c r="D2064" s="21"/>
      <c r="E2064" s="21"/>
      <c r="F2064" s="21"/>
    </row>
    <row r="2065" spans="1:10" s="16" customFormat="1" ht="15.75" hidden="1" customHeight="1" x14ac:dyDescent="0.25">
      <c r="A2065" s="17"/>
      <c r="B2065" s="12" t="s">
        <v>52</v>
      </c>
      <c r="C2065" s="21"/>
      <c r="D2065" s="21"/>
      <c r="E2065" s="21"/>
      <c r="F2065" s="21"/>
    </row>
    <row r="2066" spans="1:10" s="19" customFormat="1" ht="15.75" hidden="1" customHeight="1" x14ac:dyDescent="0.25">
      <c r="A2066" s="17"/>
      <c r="B2066" s="12" t="s">
        <v>53</v>
      </c>
      <c r="C2066" s="21"/>
      <c r="D2066" s="21"/>
      <c r="E2066" s="21"/>
      <c r="F2066" s="21"/>
    </row>
    <row r="2067" spans="1:10" s="16" customFormat="1" ht="15.75" hidden="1" customHeight="1" x14ac:dyDescent="0.25">
      <c r="A2067" s="102"/>
      <c r="B2067" s="14" t="s">
        <v>54</v>
      </c>
      <c r="C2067" s="24"/>
      <c r="D2067" s="24"/>
      <c r="E2067" s="24"/>
      <c r="F2067" s="24"/>
    </row>
    <row r="2068" spans="1:10" s="19" customFormat="1" ht="15.75" hidden="1" customHeight="1" x14ac:dyDescent="0.25">
      <c r="A2068" s="17"/>
      <c r="B2068" s="12" t="s">
        <v>55</v>
      </c>
      <c r="C2068" s="21"/>
      <c r="D2068" s="21"/>
      <c r="E2068" s="21"/>
      <c r="F2068" s="21"/>
    </row>
    <row r="2069" spans="1:10" s="19" customFormat="1" ht="16.5" hidden="1" customHeight="1" x14ac:dyDescent="0.25">
      <c r="A2069" s="102"/>
      <c r="B2069" s="14" t="s">
        <v>105</v>
      </c>
      <c r="C2069" s="24"/>
      <c r="D2069" s="24"/>
      <c r="E2069" s="24"/>
      <c r="F2069" s="24"/>
    </row>
    <row r="2070" spans="1:10" s="37" customFormat="1" hidden="1" x14ac:dyDescent="0.25">
      <c r="A2070" s="17"/>
      <c r="B2070" s="12" t="s">
        <v>56</v>
      </c>
      <c r="C2070" s="21"/>
      <c r="D2070" s="21"/>
      <c r="E2070" s="21"/>
      <c r="F2070" s="21"/>
      <c r="G2070" s="87"/>
    </row>
    <row r="2071" spans="1:10" s="19" customFormat="1" hidden="1" x14ac:dyDescent="0.25">
      <c r="A2071" s="102"/>
      <c r="B2071" s="14" t="s">
        <v>57</v>
      </c>
      <c r="C2071" s="24"/>
      <c r="D2071" s="24"/>
      <c r="E2071" s="24"/>
      <c r="F2071" s="24"/>
    </row>
    <row r="2072" spans="1:10" s="19" customFormat="1" hidden="1" x14ac:dyDescent="0.25">
      <c r="A2072" s="17"/>
      <c r="B2072" s="12" t="s">
        <v>106</v>
      </c>
      <c r="C2072" s="21"/>
      <c r="D2072" s="21"/>
      <c r="E2072" s="21"/>
      <c r="F2072" s="21"/>
    </row>
    <row r="2073" spans="1:10" s="19" customFormat="1" x14ac:dyDescent="0.25">
      <c r="A2073" s="17"/>
      <c r="B2073" s="12"/>
      <c r="C2073" s="21"/>
      <c r="D2073" s="9">
        <f>D2074-D2077</f>
        <v>0</v>
      </c>
      <c r="E2073" s="9">
        <f t="shared" ref="E2073:F2073" si="200">E2074-E2077</f>
        <v>0</v>
      </c>
      <c r="F2073" s="9">
        <f t="shared" si="200"/>
        <v>0</v>
      </c>
    </row>
    <row r="2074" spans="1:10" s="16" customFormat="1" x14ac:dyDescent="0.25">
      <c r="A2074" s="95">
        <v>93</v>
      </c>
      <c r="B2074" s="35" t="s">
        <v>13</v>
      </c>
      <c r="C2074" s="39">
        <f>C2078+C2093+C2106+C2119+C2136+C2150+C2169+C2189+C2202+C2221+C2241+C2258+C2270</f>
        <v>15166443.4</v>
      </c>
      <c r="D2074" s="36">
        <f t="shared" ref="D2074:F2074" si="201">D2078+D2093+D2106+D2119+D2136+D2150+D2169+D2189+D2202+D2221+D2241+D2258+D2270</f>
        <v>4300063</v>
      </c>
      <c r="E2074" s="36">
        <f t="shared" si="201"/>
        <v>4376448</v>
      </c>
      <c r="F2074" s="36">
        <f t="shared" si="201"/>
        <v>4459287</v>
      </c>
      <c r="G2074" s="43"/>
      <c r="H2074" s="43"/>
      <c r="I2074" s="43"/>
      <c r="J2074" s="43"/>
    </row>
    <row r="2075" spans="1:10" s="19" customFormat="1" x14ac:dyDescent="0.25">
      <c r="A2075" s="17">
        <v>94</v>
      </c>
      <c r="B2075" s="45" t="s">
        <v>14</v>
      </c>
      <c r="C2075" s="34">
        <v>0.9</v>
      </c>
      <c r="D2075" s="34">
        <v>0.2</v>
      </c>
      <c r="E2075" s="34">
        <v>0.2</v>
      </c>
      <c r="F2075" s="34">
        <v>0.2</v>
      </c>
      <c r="G2075" s="23"/>
    </row>
    <row r="2076" spans="1:10" s="19" customFormat="1" x14ac:dyDescent="0.25">
      <c r="A2076" s="17">
        <v>95</v>
      </c>
      <c r="B2076" s="45" t="s">
        <v>15</v>
      </c>
      <c r="C2076" s="22"/>
      <c r="D2076" s="51">
        <f>D2074/C2074*100</f>
        <v>28.352481109710929</v>
      </c>
      <c r="E2076" s="51">
        <f t="shared" ref="E2076:F2076" si="202">E2074/D2074*100</f>
        <v>101.77636932296107</v>
      </c>
      <c r="F2076" s="51">
        <f t="shared" si="202"/>
        <v>101.89283638238133</v>
      </c>
      <c r="G2076" s="23"/>
    </row>
    <row r="2077" spans="1:10" s="19" customFormat="1" x14ac:dyDescent="0.25">
      <c r="A2077" s="17"/>
      <c r="B2077" s="12" t="s">
        <v>28</v>
      </c>
      <c r="C2077" s="150">
        <f>[1]Айыртау!C193+[1]Акжар!C199+[1]Аккайын!C199+[1]Есиль!C200+[1]Жамбыл!C190+[1]Жумаб!C207+[1]Кызыл!C228+[1]Мамл!C188+[1]Мусреп!C221+[1]Тайынша!C217+[1]Тимир!C216+[1]Уалих!C195+'[1]Шал ак'!C188</f>
        <v>15166443.4</v>
      </c>
      <c r="D2077" s="151">
        <f>[1]Айыртау!D193+[1]Акжар!D199+[1]Аккайын!D199+[1]Есиль!D200+[1]Жамбыл!D190+[1]Жумаб!D207+[1]Кызыл!D228+[1]Мамл!D188+[1]Мусреп!D221+[1]Тайынша!D217+[1]Тимир!D216+[1]Уалих!D195+'[1]Шал ак'!D188</f>
        <v>4300063</v>
      </c>
      <c r="E2077" s="151">
        <f>[1]Айыртау!E193+[1]Акжар!E199+[1]Аккайын!E199+[1]Есиль!E200+[1]Жамбыл!E190+[1]Жумаб!E207+[1]Кызыл!E228+[1]Мамл!E188+[1]Мусреп!E221+[1]Тайынша!E217+[1]Тимир!E216+[1]Уалих!E195+'[1]Шал ак'!E188</f>
        <v>4376448</v>
      </c>
      <c r="F2077" s="151">
        <f>[1]Айыртау!F193+[1]Акжар!F199+[1]Аккайын!F199+[1]Есиль!F200+[1]Жамбыл!F190+[1]Жумаб!F207+[1]Кызыл!F228+[1]Мамл!F188+[1]Мусреп!F221+[1]Тайынша!F217+[1]Тимир!F216+[1]Уалих!F195+'[1]Шал ак'!F188</f>
        <v>4459287</v>
      </c>
      <c r="G2077" s="23"/>
    </row>
    <row r="2078" spans="1:10" s="19" customFormat="1" x14ac:dyDescent="0.25">
      <c r="A2078" s="102"/>
      <c r="B2078" s="14" t="s">
        <v>29</v>
      </c>
      <c r="C2078" s="33">
        <v>761530.50000000012</v>
      </c>
      <c r="D2078" s="20">
        <v>380466</v>
      </c>
      <c r="E2078" s="20">
        <v>387815</v>
      </c>
      <c r="F2078" s="20">
        <v>397584</v>
      </c>
      <c r="G2078" s="23"/>
    </row>
    <row r="2079" spans="1:10" s="19" customFormat="1" x14ac:dyDescent="0.25">
      <c r="A2079" s="135"/>
      <c r="B2079" s="138" t="s">
        <v>38</v>
      </c>
      <c r="C2079" s="34">
        <v>36871.199999999997</v>
      </c>
      <c r="D2079" s="22">
        <v>27274</v>
      </c>
      <c r="E2079" s="22">
        <v>27774</v>
      </c>
      <c r="F2079" s="22">
        <v>28300</v>
      </c>
      <c r="G2079" s="23"/>
    </row>
    <row r="2080" spans="1:10" s="19" customFormat="1" x14ac:dyDescent="0.25">
      <c r="A2080" s="135"/>
      <c r="B2080" s="138" t="s">
        <v>33</v>
      </c>
      <c r="C2080" s="34">
        <v>126757.20000000001</v>
      </c>
      <c r="D2080" s="22">
        <v>18367</v>
      </c>
      <c r="E2080" s="22">
        <v>18572</v>
      </c>
      <c r="F2080" s="22">
        <v>18788</v>
      </c>
      <c r="G2080" s="23"/>
    </row>
    <row r="2081" spans="1:10" s="19" customFormat="1" x14ac:dyDescent="0.25">
      <c r="A2081" s="135"/>
      <c r="B2081" s="138" t="s">
        <v>37</v>
      </c>
      <c r="C2081" s="22">
        <v>32000</v>
      </c>
      <c r="D2081" s="22">
        <v>19084</v>
      </c>
      <c r="E2081" s="22">
        <v>19275</v>
      </c>
      <c r="F2081" s="22">
        <v>19476</v>
      </c>
      <c r="G2081" s="23"/>
    </row>
    <row r="2082" spans="1:10" s="19" customFormat="1" x14ac:dyDescent="0.25">
      <c r="A2082" s="135"/>
      <c r="B2082" s="138" t="s">
        <v>35</v>
      </c>
      <c r="C2082" s="22">
        <v>41491</v>
      </c>
      <c r="D2082" s="22">
        <v>18114</v>
      </c>
      <c r="E2082" s="22">
        <v>18285</v>
      </c>
      <c r="F2082" s="22">
        <v>18466</v>
      </c>
      <c r="G2082" s="23"/>
    </row>
    <row r="2083" spans="1:10" s="19" customFormat="1" x14ac:dyDescent="0.25">
      <c r="A2083" s="135"/>
      <c r="B2083" s="138" t="s">
        <v>34</v>
      </c>
      <c r="C2083" s="34">
        <v>173130.4</v>
      </c>
      <c r="D2083" s="22">
        <v>77431</v>
      </c>
      <c r="E2083" s="22">
        <v>80116</v>
      </c>
      <c r="F2083" s="22">
        <v>82935</v>
      </c>
      <c r="G2083" s="23"/>
    </row>
    <row r="2084" spans="1:10" s="19" customFormat="1" x14ac:dyDescent="0.25">
      <c r="A2084" s="135"/>
      <c r="B2084" s="138" t="s">
        <v>36</v>
      </c>
      <c r="C2084" s="34">
        <v>90850.3</v>
      </c>
      <c r="D2084" s="22">
        <v>34756</v>
      </c>
      <c r="E2084" s="22">
        <v>35526</v>
      </c>
      <c r="F2084" s="22">
        <v>36334</v>
      </c>
      <c r="G2084" s="23"/>
    </row>
    <row r="2085" spans="1:10" s="19" customFormat="1" x14ac:dyDescent="0.25">
      <c r="A2085" s="135"/>
      <c r="B2085" s="138" t="s">
        <v>31</v>
      </c>
      <c r="C2085" s="34">
        <v>31620.6</v>
      </c>
      <c r="D2085" s="22">
        <v>57773</v>
      </c>
      <c r="E2085" s="22">
        <v>58815</v>
      </c>
      <c r="F2085" s="22">
        <v>61961</v>
      </c>
      <c r="G2085" s="23"/>
    </row>
    <row r="2086" spans="1:10" s="19" customFormat="1" x14ac:dyDescent="0.25">
      <c r="A2086" s="135"/>
      <c r="B2086" s="138" t="s">
        <v>32</v>
      </c>
      <c r="C2086" s="34">
        <v>34833.4</v>
      </c>
      <c r="D2086" s="22">
        <v>30560</v>
      </c>
      <c r="E2086" s="22">
        <v>31188</v>
      </c>
      <c r="F2086" s="22">
        <v>31850</v>
      </c>
      <c r="G2086" s="23"/>
    </row>
    <row r="2087" spans="1:10" s="19" customFormat="1" x14ac:dyDescent="0.25">
      <c r="A2087" s="135"/>
      <c r="B2087" s="138" t="s">
        <v>30</v>
      </c>
      <c r="C2087" s="34">
        <v>68994.300000000017</v>
      </c>
      <c r="D2087" s="22">
        <v>18741</v>
      </c>
      <c r="E2087" s="22">
        <v>18966</v>
      </c>
      <c r="F2087" s="22">
        <v>19203</v>
      </c>
      <c r="G2087" s="23"/>
    </row>
    <row r="2088" spans="1:10" s="19" customFormat="1" x14ac:dyDescent="0.25">
      <c r="A2088" s="135"/>
      <c r="B2088" s="138" t="s">
        <v>118</v>
      </c>
      <c r="C2088" s="34">
        <v>25723.1</v>
      </c>
      <c r="D2088" s="22">
        <v>17584</v>
      </c>
      <c r="E2088" s="22">
        <v>17742</v>
      </c>
      <c r="F2088" s="22">
        <v>17909</v>
      </c>
      <c r="G2088" s="23"/>
    </row>
    <row r="2089" spans="1:10" s="16" customFormat="1" x14ac:dyDescent="0.25">
      <c r="A2089" s="135"/>
      <c r="B2089" s="138" t="s">
        <v>119</v>
      </c>
      <c r="C2089" s="34">
        <v>15413.8</v>
      </c>
      <c r="D2089" s="22">
        <v>10360</v>
      </c>
      <c r="E2089" s="22">
        <v>10499</v>
      </c>
      <c r="F2089" s="22">
        <v>10646</v>
      </c>
      <c r="G2089" s="104"/>
      <c r="H2089" s="104"/>
      <c r="I2089" s="104"/>
      <c r="J2089" s="104"/>
    </row>
    <row r="2090" spans="1:10" s="131" customFormat="1" x14ac:dyDescent="0.25">
      <c r="A2090" s="135"/>
      <c r="B2090" s="138" t="s">
        <v>120</v>
      </c>
      <c r="C2090" s="34">
        <v>30933.1</v>
      </c>
      <c r="D2090" s="22">
        <v>17553</v>
      </c>
      <c r="E2090" s="22">
        <v>17755</v>
      </c>
      <c r="F2090" s="22">
        <v>17969</v>
      </c>
      <c r="G2090" s="104"/>
    </row>
    <row r="2091" spans="1:10" s="131" customFormat="1" x14ac:dyDescent="0.25">
      <c r="A2091" s="135"/>
      <c r="B2091" s="138" t="s">
        <v>121</v>
      </c>
      <c r="C2091" s="34">
        <v>33907.1</v>
      </c>
      <c r="D2091" s="22">
        <v>17292</v>
      </c>
      <c r="E2091" s="22">
        <v>17499</v>
      </c>
      <c r="F2091" s="22">
        <v>17716</v>
      </c>
    </row>
    <row r="2092" spans="1:10" s="131" customFormat="1" x14ac:dyDescent="0.25">
      <c r="A2092" s="135"/>
      <c r="B2092" s="138" t="s">
        <v>122</v>
      </c>
      <c r="C2092" s="22">
        <v>19005</v>
      </c>
      <c r="D2092" s="22">
        <v>15577</v>
      </c>
      <c r="E2092" s="22">
        <v>15803</v>
      </c>
      <c r="F2092" s="22">
        <v>16031</v>
      </c>
    </row>
    <row r="2093" spans="1:10" s="131" customFormat="1" x14ac:dyDescent="0.25">
      <c r="A2093" s="102"/>
      <c r="B2093" s="14" t="s">
        <v>59</v>
      </c>
      <c r="C2093" s="20">
        <v>551420</v>
      </c>
      <c r="D2093" s="20">
        <v>244191</v>
      </c>
      <c r="E2093" s="20">
        <v>247544</v>
      </c>
      <c r="F2093" s="20">
        <v>251277</v>
      </c>
    </row>
    <row r="2094" spans="1:10" s="131" customFormat="1" x14ac:dyDescent="0.25">
      <c r="A2094" s="128"/>
      <c r="B2094" s="129" t="s">
        <v>60</v>
      </c>
      <c r="C2094" s="130">
        <v>177070</v>
      </c>
      <c r="D2094" s="130">
        <v>31226</v>
      </c>
      <c r="E2094" s="130">
        <v>31670</v>
      </c>
      <c r="F2094" s="130">
        <v>32453</v>
      </c>
    </row>
    <row r="2095" spans="1:10" s="131" customFormat="1" x14ac:dyDescent="0.25">
      <c r="A2095" s="128"/>
      <c r="B2095" s="129" t="s">
        <v>61</v>
      </c>
      <c r="C2095" s="147">
        <v>73316.800000000003</v>
      </c>
      <c r="D2095" s="130">
        <v>43430</v>
      </c>
      <c r="E2095" s="130">
        <v>44175</v>
      </c>
      <c r="F2095" s="130">
        <v>45002</v>
      </c>
    </row>
    <row r="2096" spans="1:10" s="131" customFormat="1" x14ac:dyDescent="0.25">
      <c r="A2096" s="128"/>
      <c r="B2096" s="129" t="s">
        <v>123</v>
      </c>
      <c r="C2096" s="130">
        <v>25561</v>
      </c>
      <c r="D2096" s="130">
        <v>15189</v>
      </c>
      <c r="E2096" s="130">
        <v>15454</v>
      </c>
      <c r="F2096" s="130">
        <v>15749</v>
      </c>
    </row>
    <row r="2097" spans="1:10" s="131" customFormat="1" x14ac:dyDescent="0.25">
      <c r="A2097" s="128"/>
      <c r="B2097" s="129" t="s">
        <v>124</v>
      </c>
      <c r="C2097" s="147">
        <v>42660.1</v>
      </c>
      <c r="D2097" s="130">
        <v>25380</v>
      </c>
      <c r="E2097" s="130">
        <v>25977</v>
      </c>
      <c r="F2097" s="130">
        <v>26628</v>
      </c>
    </row>
    <row r="2098" spans="1:10" s="131" customFormat="1" x14ac:dyDescent="0.25">
      <c r="A2098" s="128"/>
      <c r="B2098" s="129" t="s">
        <v>125</v>
      </c>
      <c r="C2098" s="147">
        <v>36109.1</v>
      </c>
      <c r="D2098" s="130">
        <v>24895</v>
      </c>
      <c r="E2098" s="130">
        <v>25157</v>
      </c>
      <c r="F2098" s="130">
        <v>25475</v>
      </c>
    </row>
    <row r="2099" spans="1:10" s="131" customFormat="1" x14ac:dyDescent="0.25">
      <c r="A2099" s="128"/>
      <c r="B2099" s="129" t="s">
        <v>126</v>
      </c>
      <c r="C2099" s="130">
        <v>20473</v>
      </c>
      <c r="D2099" s="130">
        <v>13764</v>
      </c>
      <c r="E2099" s="130">
        <v>13907</v>
      </c>
      <c r="F2099" s="130">
        <v>14058</v>
      </c>
    </row>
    <row r="2100" spans="1:10" s="131" customFormat="1" x14ac:dyDescent="0.25">
      <c r="A2100" s="128"/>
      <c r="B2100" s="129" t="s">
        <v>127</v>
      </c>
      <c r="C2100" s="130">
        <v>36140</v>
      </c>
      <c r="D2100" s="130">
        <v>13047</v>
      </c>
      <c r="E2100" s="130">
        <v>13132</v>
      </c>
      <c r="F2100" s="130">
        <v>13223</v>
      </c>
    </row>
    <row r="2101" spans="1:10" s="131" customFormat="1" x14ac:dyDescent="0.25">
      <c r="A2101" s="128"/>
      <c r="B2101" s="129" t="s">
        <v>128</v>
      </c>
      <c r="C2101" s="130">
        <v>29284</v>
      </c>
      <c r="D2101" s="130">
        <v>17170</v>
      </c>
      <c r="E2101" s="130">
        <v>17338</v>
      </c>
      <c r="F2101" s="130">
        <v>17547</v>
      </c>
    </row>
    <row r="2102" spans="1:10" s="28" customFormat="1" x14ac:dyDescent="0.25">
      <c r="A2102" s="128"/>
      <c r="B2102" s="129" t="s">
        <v>129</v>
      </c>
      <c r="C2102" s="147">
        <v>21421.4</v>
      </c>
      <c r="D2102" s="130">
        <v>13905</v>
      </c>
      <c r="E2102" s="130">
        <v>14047</v>
      </c>
      <c r="F2102" s="130">
        <v>14209</v>
      </c>
      <c r="G2102" s="104"/>
      <c r="H2102" s="43"/>
      <c r="I2102" s="43"/>
      <c r="J2102" s="43"/>
    </row>
    <row r="2103" spans="1:10" s="131" customFormat="1" x14ac:dyDescent="0.25">
      <c r="A2103" s="128"/>
      <c r="B2103" s="129" t="s">
        <v>130</v>
      </c>
      <c r="C2103" s="147">
        <v>39656.6</v>
      </c>
      <c r="D2103" s="130">
        <v>20527</v>
      </c>
      <c r="E2103" s="130">
        <v>20737</v>
      </c>
      <c r="F2103" s="130">
        <v>20988</v>
      </c>
    </row>
    <row r="2104" spans="1:10" s="131" customFormat="1" x14ac:dyDescent="0.25">
      <c r="A2104" s="128"/>
      <c r="B2104" s="129" t="s">
        <v>131</v>
      </c>
      <c r="C2104" s="130">
        <v>21640</v>
      </c>
      <c r="D2104" s="130">
        <v>14433</v>
      </c>
      <c r="E2104" s="130">
        <v>14593</v>
      </c>
      <c r="F2104" s="130">
        <v>14762</v>
      </c>
    </row>
    <row r="2105" spans="1:10" s="131" customFormat="1" x14ac:dyDescent="0.25">
      <c r="A2105" s="128"/>
      <c r="B2105" s="129" t="s">
        <v>132</v>
      </c>
      <c r="C2105" s="130">
        <v>28088</v>
      </c>
      <c r="D2105" s="130">
        <v>11225</v>
      </c>
      <c r="E2105" s="130">
        <v>11357</v>
      </c>
      <c r="F2105" s="130">
        <v>11183</v>
      </c>
    </row>
    <row r="2106" spans="1:10" s="131" customFormat="1" x14ac:dyDescent="0.25">
      <c r="A2106" s="25"/>
      <c r="B2106" s="26" t="s">
        <v>62</v>
      </c>
      <c r="C2106" s="148">
        <v>1198390.1000000001</v>
      </c>
      <c r="D2106" s="132">
        <v>289602</v>
      </c>
      <c r="E2106" s="132">
        <v>294533</v>
      </c>
      <c r="F2106" s="132">
        <v>299329</v>
      </c>
    </row>
    <row r="2107" spans="1:10" s="131" customFormat="1" x14ac:dyDescent="0.25">
      <c r="A2107" s="128"/>
      <c r="B2107" s="133" t="s">
        <v>133</v>
      </c>
      <c r="C2107" s="149">
        <v>113546.9</v>
      </c>
      <c r="D2107" s="134">
        <v>20341</v>
      </c>
      <c r="E2107" s="134">
        <v>20599</v>
      </c>
      <c r="F2107" s="134">
        <v>20872</v>
      </c>
    </row>
    <row r="2108" spans="1:10" s="131" customFormat="1" x14ac:dyDescent="0.25">
      <c r="A2108" s="128"/>
      <c r="B2108" s="133" t="s">
        <v>63</v>
      </c>
      <c r="C2108" s="149">
        <v>75089.5</v>
      </c>
      <c r="D2108" s="134">
        <v>23999</v>
      </c>
      <c r="E2108" s="134">
        <v>24402</v>
      </c>
      <c r="F2108" s="134">
        <v>24829</v>
      </c>
    </row>
    <row r="2109" spans="1:10" s="131" customFormat="1" x14ac:dyDescent="0.25">
      <c r="A2109" s="128"/>
      <c r="B2109" s="133" t="s">
        <v>134</v>
      </c>
      <c r="C2109" s="149">
        <v>32993.699999999997</v>
      </c>
      <c r="D2109" s="134">
        <v>32784</v>
      </c>
      <c r="E2109" s="134">
        <v>33719</v>
      </c>
      <c r="F2109" s="134">
        <v>34659</v>
      </c>
    </row>
    <row r="2110" spans="1:10" s="131" customFormat="1" x14ac:dyDescent="0.25">
      <c r="A2110" s="128"/>
      <c r="B2110" s="133" t="s">
        <v>135</v>
      </c>
      <c r="C2110" s="149">
        <v>40172.199999999997</v>
      </c>
      <c r="D2110" s="134">
        <v>23687</v>
      </c>
      <c r="E2110" s="134">
        <v>24045</v>
      </c>
      <c r="F2110" s="134">
        <v>24384</v>
      </c>
    </row>
    <row r="2111" spans="1:10" s="131" customFormat="1" x14ac:dyDescent="0.25">
      <c r="A2111" s="128"/>
      <c r="B2111" s="133" t="s">
        <v>136</v>
      </c>
      <c r="C2111" s="149">
        <v>37447.4</v>
      </c>
      <c r="D2111" s="134">
        <v>28620</v>
      </c>
      <c r="E2111" s="134">
        <v>29081</v>
      </c>
      <c r="F2111" s="134">
        <v>29492</v>
      </c>
    </row>
    <row r="2112" spans="1:10" s="131" customFormat="1" x14ac:dyDescent="0.25">
      <c r="A2112" s="128"/>
      <c r="B2112" s="133" t="s">
        <v>137</v>
      </c>
      <c r="C2112" s="149">
        <v>130853.1</v>
      </c>
      <c r="D2112" s="134">
        <v>21564</v>
      </c>
      <c r="E2112" s="134">
        <v>21868</v>
      </c>
      <c r="F2112" s="134">
        <v>22136</v>
      </c>
    </row>
    <row r="2113" spans="1:10" s="131" customFormat="1" x14ac:dyDescent="0.25">
      <c r="A2113" s="128"/>
      <c r="B2113" s="133" t="s">
        <v>138</v>
      </c>
      <c r="C2113" s="149">
        <v>33047.800000000003</v>
      </c>
      <c r="D2113" s="134">
        <v>16162</v>
      </c>
      <c r="E2113" s="134">
        <v>16343</v>
      </c>
      <c r="F2113" s="134">
        <v>16534</v>
      </c>
    </row>
    <row r="2114" spans="1:10" s="131" customFormat="1" x14ac:dyDescent="0.25">
      <c r="A2114" s="128"/>
      <c r="B2114" s="133" t="s">
        <v>139</v>
      </c>
      <c r="C2114" s="149">
        <v>179550.2</v>
      </c>
      <c r="D2114" s="134">
        <v>26666</v>
      </c>
      <c r="E2114" s="134">
        <v>27068</v>
      </c>
      <c r="F2114" s="134">
        <v>27432</v>
      </c>
    </row>
    <row r="2115" spans="1:10" s="28" customFormat="1" x14ac:dyDescent="0.25">
      <c r="A2115" s="128"/>
      <c r="B2115" s="133" t="s">
        <v>65</v>
      </c>
      <c r="C2115" s="149">
        <v>67155.199999999997</v>
      </c>
      <c r="D2115" s="134">
        <v>19862</v>
      </c>
      <c r="E2115" s="134">
        <v>20143</v>
      </c>
      <c r="F2115" s="134">
        <v>20440</v>
      </c>
      <c r="G2115" s="43"/>
      <c r="H2115" s="43"/>
      <c r="I2115" s="43"/>
      <c r="J2115" s="43"/>
    </row>
    <row r="2116" spans="1:10" s="19" customFormat="1" x14ac:dyDescent="0.25">
      <c r="A2116" s="128"/>
      <c r="B2116" s="133" t="s">
        <v>140</v>
      </c>
      <c r="C2116" s="149">
        <v>231619.8</v>
      </c>
      <c r="D2116" s="134">
        <v>29536</v>
      </c>
      <c r="E2116" s="134">
        <v>30000</v>
      </c>
      <c r="F2116" s="134">
        <v>30429</v>
      </c>
      <c r="G2116" s="23"/>
    </row>
    <row r="2117" spans="1:10" s="19" customFormat="1" x14ac:dyDescent="0.25">
      <c r="A2117" s="128"/>
      <c r="B2117" s="133" t="s">
        <v>141</v>
      </c>
      <c r="C2117" s="149">
        <v>43982.8</v>
      </c>
      <c r="D2117" s="134">
        <v>22507</v>
      </c>
      <c r="E2117" s="134">
        <v>23002</v>
      </c>
      <c r="F2117" s="134">
        <v>23523</v>
      </c>
      <c r="G2117" s="23"/>
    </row>
    <row r="2118" spans="1:10" s="19" customFormat="1" x14ac:dyDescent="0.25">
      <c r="A2118" s="128"/>
      <c r="B2118" s="133" t="s">
        <v>142</v>
      </c>
      <c r="C2118" s="149">
        <v>212931.5</v>
      </c>
      <c r="D2118" s="134">
        <v>23874</v>
      </c>
      <c r="E2118" s="134">
        <v>24263</v>
      </c>
      <c r="F2118" s="134">
        <v>24599</v>
      </c>
      <c r="G2118" s="23"/>
    </row>
    <row r="2119" spans="1:10" s="19" customFormat="1" x14ac:dyDescent="0.25">
      <c r="A2119" s="25"/>
      <c r="B2119" s="26" t="s">
        <v>66</v>
      </c>
      <c r="C2119" s="132">
        <v>1242848</v>
      </c>
      <c r="D2119" s="132">
        <v>303621</v>
      </c>
      <c r="E2119" s="132">
        <v>308005</v>
      </c>
      <c r="F2119" s="132">
        <v>313555</v>
      </c>
      <c r="G2119" s="23"/>
    </row>
    <row r="2120" spans="1:10" s="19" customFormat="1" x14ac:dyDescent="0.25">
      <c r="A2120" s="135"/>
      <c r="B2120" s="136" t="s">
        <v>69</v>
      </c>
      <c r="C2120" s="22">
        <v>361805</v>
      </c>
      <c r="D2120" s="22">
        <v>34552</v>
      </c>
      <c r="E2120" s="22">
        <v>34870</v>
      </c>
      <c r="F2120" s="22">
        <v>35205</v>
      </c>
      <c r="G2120" s="23"/>
    </row>
    <row r="2121" spans="1:10" s="19" customFormat="1" x14ac:dyDescent="0.25">
      <c r="A2121" s="135"/>
      <c r="B2121" s="136" t="s">
        <v>68</v>
      </c>
      <c r="C2121" s="22">
        <v>186595</v>
      </c>
      <c r="D2121" s="22">
        <v>18107</v>
      </c>
      <c r="E2121" s="22">
        <v>18283</v>
      </c>
      <c r="F2121" s="22">
        <v>18467</v>
      </c>
      <c r="G2121" s="23"/>
    </row>
    <row r="2122" spans="1:10" s="19" customFormat="1" x14ac:dyDescent="0.25">
      <c r="A2122" s="135"/>
      <c r="B2122" s="136" t="s">
        <v>67</v>
      </c>
      <c r="C2122" s="34">
        <v>27446.400000000001</v>
      </c>
      <c r="D2122" s="22">
        <v>25262</v>
      </c>
      <c r="E2122" s="22">
        <v>26062</v>
      </c>
      <c r="F2122" s="22">
        <v>26904</v>
      </c>
      <c r="G2122" s="23"/>
    </row>
    <row r="2123" spans="1:10" s="19" customFormat="1" x14ac:dyDescent="0.25">
      <c r="A2123" s="135"/>
      <c r="B2123" s="136" t="s">
        <v>143</v>
      </c>
      <c r="C2123" s="34">
        <v>155059.9</v>
      </c>
      <c r="D2123" s="22">
        <v>13032</v>
      </c>
      <c r="E2123" s="22">
        <v>13207</v>
      </c>
      <c r="F2123" s="22">
        <v>13391</v>
      </c>
      <c r="G2123" s="23"/>
    </row>
    <row r="2124" spans="1:10" s="19" customFormat="1" x14ac:dyDescent="0.25">
      <c r="A2124" s="135"/>
      <c r="B2124" s="136" t="s">
        <v>144</v>
      </c>
      <c r="C2124" s="34">
        <v>15688.3</v>
      </c>
      <c r="D2124" s="22">
        <v>13895</v>
      </c>
      <c r="E2124" s="22">
        <v>14092</v>
      </c>
      <c r="F2124" s="22">
        <v>14298</v>
      </c>
      <c r="G2124" s="23"/>
    </row>
    <row r="2125" spans="1:10" s="19" customFormat="1" x14ac:dyDescent="0.25">
      <c r="A2125" s="135"/>
      <c r="B2125" s="136" t="s">
        <v>145</v>
      </c>
      <c r="C2125" s="22">
        <v>41322</v>
      </c>
      <c r="D2125" s="22">
        <v>24096</v>
      </c>
      <c r="E2125" s="22">
        <v>24397</v>
      </c>
      <c r="F2125" s="22">
        <v>25636</v>
      </c>
      <c r="G2125" s="23"/>
    </row>
    <row r="2126" spans="1:10" s="19" customFormat="1" x14ac:dyDescent="0.25">
      <c r="A2126" s="135"/>
      <c r="B2126" s="136" t="s">
        <v>146</v>
      </c>
      <c r="C2126" s="34">
        <v>27047.7</v>
      </c>
      <c r="D2126" s="22">
        <v>15198</v>
      </c>
      <c r="E2126" s="22">
        <v>15430</v>
      </c>
      <c r="F2126" s="22">
        <v>15674</v>
      </c>
      <c r="G2126" s="23"/>
    </row>
    <row r="2127" spans="1:10" s="19" customFormat="1" x14ac:dyDescent="0.25">
      <c r="A2127" s="135"/>
      <c r="B2127" s="136" t="s">
        <v>147</v>
      </c>
      <c r="C2127" s="34">
        <v>19212.3</v>
      </c>
      <c r="D2127" s="22">
        <v>15373</v>
      </c>
      <c r="E2127" s="22">
        <v>15671</v>
      </c>
      <c r="F2127" s="22">
        <v>15985</v>
      </c>
      <c r="G2127" s="23"/>
    </row>
    <row r="2128" spans="1:10" s="19" customFormat="1" x14ac:dyDescent="0.25">
      <c r="A2128" s="135"/>
      <c r="B2128" s="136" t="s">
        <v>148</v>
      </c>
      <c r="C2128" s="22">
        <v>23681</v>
      </c>
      <c r="D2128" s="22">
        <v>14860</v>
      </c>
      <c r="E2128" s="22">
        <v>15036</v>
      </c>
      <c r="F2128" s="22">
        <v>15222</v>
      </c>
      <c r="G2128" s="23"/>
    </row>
    <row r="2129" spans="1:10" s="19" customFormat="1" x14ac:dyDescent="0.25">
      <c r="A2129" s="135"/>
      <c r="B2129" s="136" t="s">
        <v>149</v>
      </c>
      <c r="C2129" s="34">
        <v>37745.300000000003</v>
      </c>
      <c r="D2129" s="22">
        <v>34233</v>
      </c>
      <c r="E2129" s="22">
        <v>34898</v>
      </c>
      <c r="F2129" s="22">
        <v>35630</v>
      </c>
      <c r="G2129" s="23"/>
    </row>
    <row r="2130" spans="1:10" s="19" customFormat="1" x14ac:dyDescent="0.25">
      <c r="A2130" s="135"/>
      <c r="B2130" s="136" t="s">
        <v>150</v>
      </c>
      <c r="C2130" s="34">
        <v>50899.7</v>
      </c>
      <c r="D2130" s="22">
        <v>13805</v>
      </c>
      <c r="E2130" s="22">
        <v>14001</v>
      </c>
      <c r="F2130" s="22">
        <v>14208</v>
      </c>
      <c r="G2130" s="23"/>
    </row>
    <row r="2131" spans="1:10" s="19" customFormat="1" x14ac:dyDescent="0.25">
      <c r="A2131" s="135"/>
      <c r="B2131" s="136" t="s">
        <v>151</v>
      </c>
      <c r="C2131" s="34">
        <v>34602.800000000003</v>
      </c>
      <c r="D2131" s="22">
        <v>24022</v>
      </c>
      <c r="E2131" s="22">
        <v>24352</v>
      </c>
      <c r="F2131" s="22">
        <v>24699</v>
      </c>
      <c r="G2131" s="23"/>
    </row>
    <row r="2132" spans="1:10" s="16" customFormat="1" x14ac:dyDescent="0.25">
      <c r="A2132" s="135"/>
      <c r="B2132" s="136" t="s">
        <v>152</v>
      </c>
      <c r="C2132" s="34">
        <v>14175.7</v>
      </c>
      <c r="D2132" s="22">
        <v>11641</v>
      </c>
      <c r="E2132" s="22">
        <v>11751</v>
      </c>
      <c r="F2132" s="22">
        <v>11867</v>
      </c>
      <c r="G2132" s="104"/>
      <c r="H2132" s="43"/>
      <c r="I2132" s="43"/>
      <c r="J2132" s="43"/>
    </row>
    <row r="2133" spans="1:10" s="131" customFormat="1" x14ac:dyDescent="0.25">
      <c r="A2133" s="135"/>
      <c r="B2133" s="136" t="s">
        <v>153</v>
      </c>
      <c r="C2133" s="34">
        <v>186504.2</v>
      </c>
      <c r="D2133" s="22">
        <v>12435</v>
      </c>
      <c r="E2133" s="22">
        <v>12548</v>
      </c>
      <c r="F2133" s="22">
        <v>12668</v>
      </c>
    </row>
    <row r="2134" spans="1:10" s="131" customFormat="1" x14ac:dyDescent="0.25">
      <c r="A2134" s="135"/>
      <c r="B2134" s="136" t="s">
        <v>154</v>
      </c>
      <c r="C2134" s="34">
        <v>44329.5</v>
      </c>
      <c r="D2134" s="22">
        <v>18929</v>
      </c>
      <c r="E2134" s="22">
        <v>19072</v>
      </c>
      <c r="F2134" s="22">
        <v>19222</v>
      </c>
    </row>
    <row r="2135" spans="1:10" s="131" customFormat="1" x14ac:dyDescent="0.25">
      <c r="A2135" s="135"/>
      <c r="B2135" s="136" t="s">
        <v>155</v>
      </c>
      <c r="C2135" s="34">
        <v>16733.199999999997</v>
      </c>
      <c r="D2135" s="22">
        <v>14181</v>
      </c>
      <c r="E2135" s="22">
        <v>14335</v>
      </c>
      <c r="F2135" s="22">
        <v>14479</v>
      </c>
    </row>
    <row r="2136" spans="1:10" s="131" customFormat="1" x14ac:dyDescent="0.25">
      <c r="A2136" s="102"/>
      <c r="B2136" s="14" t="s">
        <v>70</v>
      </c>
      <c r="C2136" s="33">
        <v>1046267.5999999999</v>
      </c>
      <c r="D2136" s="20">
        <v>300260</v>
      </c>
      <c r="E2136" s="20">
        <v>305439</v>
      </c>
      <c r="F2136" s="20">
        <v>310745</v>
      </c>
    </row>
    <row r="2137" spans="1:10" s="131" customFormat="1" x14ac:dyDescent="0.25">
      <c r="A2137" s="128"/>
      <c r="B2137" s="137" t="s">
        <v>156</v>
      </c>
      <c r="C2137" s="147">
        <v>580170.19999999995</v>
      </c>
      <c r="D2137" s="130">
        <v>47221</v>
      </c>
      <c r="E2137" s="130">
        <v>48261</v>
      </c>
      <c r="F2137" s="130">
        <v>49366</v>
      </c>
    </row>
    <row r="2138" spans="1:10" s="131" customFormat="1" x14ac:dyDescent="0.25">
      <c r="A2138" s="128"/>
      <c r="B2138" s="137" t="s">
        <v>157</v>
      </c>
      <c r="C2138" s="147">
        <v>71832.2</v>
      </c>
      <c r="D2138" s="130">
        <v>28477</v>
      </c>
      <c r="E2138" s="130">
        <v>28946</v>
      </c>
      <c r="F2138" s="130">
        <v>29438</v>
      </c>
    </row>
    <row r="2139" spans="1:10" s="131" customFormat="1" x14ac:dyDescent="0.25">
      <c r="A2139" s="128"/>
      <c r="B2139" s="137" t="s">
        <v>76</v>
      </c>
      <c r="C2139" s="130">
        <v>32843</v>
      </c>
      <c r="D2139" s="130">
        <v>24637</v>
      </c>
      <c r="E2139" s="130">
        <v>24981</v>
      </c>
      <c r="F2139" s="130">
        <v>25348</v>
      </c>
    </row>
    <row r="2140" spans="1:10" s="131" customFormat="1" x14ac:dyDescent="0.25">
      <c r="A2140" s="128"/>
      <c r="B2140" s="137" t="s">
        <v>158</v>
      </c>
      <c r="C2140" s="130">
        <v>35698</v>
      </c>
      <c r="D2140" s="130">
        <v>15695</v>
      </c>
      <c r="E2140" s="130">
        <v>15872</v>
      </c>
      <c r="F2140" s="130">
        <v>16056</v>
      </c>
    </row>
    <row r="2141" spans="1:10" s="131" customFormat="1" x14ac:dyDescent="0.25">
      <c r="A2141" s="128"/>
      <c r="B2141" s="137" t="s">
        <v>159</v>
      </c>
      <c r="C2141" s="147">
        <v>43532.3</v>
      </c>
      <c r="D2141" s="130">
        <v>29612</v>
      </c>
      <c r="E2141" s="130">
        <v>30865</v>
      </c>
      <c r="F2141" s="130">
        <v>32196</v>
      </c>
    </row>
    <row r="2142" spans="1:10" s="131" customFormat="1" x14ac:dyDescent="0.25">
      <c r="A2142" s="128"/>
      <c r="B2142" s="137" t="s">
        <v>160</v>
      </c>
      <c r="C2142" s="147">
        <v>54414.8</v>
      </c>
      <c r="D2142" s="130">
        <v>27886</v>
      </c>
      <c r="E2142" s="130">
        <v>28019</v>
      </c>
      <c r="F2142" s="130">
        <v>28162</v>
      </c>
    </row>
    <row r="2143" spans="1:10" s="131" customFormat="1" x14ac:dyDescent="0.25">
      <c r="A2143" s="128"/>
      <c r="B2143" s="137" t="s">
        <v>161</v>
      </c>
      <c r="C2143" s="147">
        <v>48591.199999999997</v>
      </c>
      <c r="D2143" s="130">
        <v>44892</v>
      </c>
      <c r="E2143" s="130">
        <v>46129</v>
      </c>
      <c r="F2143" s="130">
        <v>47236</v>
      </c>
    </row>
    <row r="2144" spans="1:10" s="131" customFormat="1" x14ac:dyDescent="0.25">
      <c r="A2144" s="128"/>
      <c r="B2144" s="137" t="s">
        <v>162</v>
      </c>
      <c r="C2144" s="130">
        <v>45445</v>
      </c>
      <c r="D2144" s="130">
        <v>28357</v>
      </c>
      <c r="E2144" s="130">
        <v>28857</v>
      </c>
      <c r="F2144" s="130">
        <v>29401</v>
      </c>
    </row>
    <row r="2145" spans="1:10" s="131" customFormat="1" x14ac:dyDescent="0.25">
      <c r="A2145" s="128"/>
      <c r="B2145" s="137" t="s">
        <v>163</v>
      </c>
      <c r="C2145" s="147">
        <v>35461.199999999997</v>
      </c>
      <c r="D2145" s="130">
        <v>10486</v>
      </c>
      <c r="E2145" s="130">
        <v>10506</v>
      </c>
      <c r="F2145" s="130">
        <v>10528</v>
      </c>
    </row>
    <row r="2146" spans="1:10" s="16" customFormat="1" x14ac:dyDescent="0.25">
      <c r="A2146" s="128"/>
      <c r="B2146" s="137" t="s">
        <v>164</v>
      </c>
      <c r="C2146" s="130">
        <v>18211</v>
      </c>
      <c r="D2146" s="130">
        <v>10079</v>
      </c>
      <c r="E2146" s="130">
        <v>10092</v>
      </c>
      <c r="F2146" s="130">
        <v>10106</v>
      </c>
      <c r="G2146" s="104"/>
      <c r="H2146" s="43"/>
      <c r="I2146" s="43"/>
      <c r="J2146" s="43"/>
    </row>
    <row r="2147" spans="1:10" s="19" customFormat="1" x14ac:dyDescent="0.25">
      <c r="A2147" s="128"/>
      <c r="B2147" s="137" t="s">
        <v>165</v>
      </c>
      <c r="C2147" s="130">
        <v>24398</v>
      </c>
      <c r="D2147" s="130">
        <v>12300</v>
      </c>
      <c r="E2147" s="130">
        <v>12316</v>
      </c>
      <c r="F2147" s="130">
        <v>12332</v>
      </c>
      <c r="G2147" s="23"/>
    </row>
    <row r="2148" spans="1:10" s="19" customFormat="1" x14ac:dyDescent="0.25">
      <c r="A2148" s="128"/>
      <c r="B2148" s="137" t="s">
        <v>166</v>
      </c>
      <c r="C2148" s="147">
        <v>26224.2</v>
      </c>
      <c r="D2148" s="130">
        <v>11994</v>
      </c>
      <c r="E2148" s="130">
        <v>11981</v>
      </c>
      <c r="F2148" s="130">
        <v>11967</v>
      </c>
      <c r="G2148" s="23"/>
    </row>
    <row r="2149" spans="1:10" s="19" customFormat="1" x14ac:dyDescent="0.25">
      <c r="A2149" s="128"/>
      <c r="B2149" s="137" t="s">
        <v>167</v>
      </c>
      <c r="C2149" s="147">
        <v>29446.5</v>
      </c>
      <c r="D2149" s="130">
        <v>8624</v>
      </c>
      <c r="E2149" s="130">
        <v>8614</v>
      </c>
      <c r="F2149" s="130">
        <v>8609</v>
      </c>
      <c r="G2149" s="23"/>
    </row>
    <row r="2150" spans="1:10" s="19" customFormat="1" x14ac:dyDescent="0.25">
      <c r="A2150" s="102"/>
      <c r="B2150" s="14" t="s">
        <v>99</v>
      </c>
      <c r="C2150" s="33">
        <v>2064828.4999999998</v>
      </c>
      <c r="D2150" s="20">
        <v>613224</v>
      </c>
      <c r="E2150" s="20">
        <v>629077</v>
      </c>
      <c r="F2150" s="20">
        <v>645479</v>
      </c>
      <c r="G2150" s="23"/>
    </row>
    <row r="2151" spans="1:10" s="19" customFormat="1" x14ac:dyDescent="0.25">
      <c r="A2151" s="135"/>
      <c r="B2151" s="136" t="s">
        <v>168</v>
      </c>
      <c r="C2151" s="34">
        <v>585067.69999999995</v>
      </c>
      <c r="D2151" s="22">
        <v>73976</v>
      </c>
      <c r="E2151" s="22">
        <v>76155</v>
      </c>
      <c r="F2151" s="22">
        <v>78432</v>
      </c>
      <c r="G2151" s="23"/>
    </row>
    <row r="2152" spans="1:10" s="19" customFormat="1" x14ac:dyDescent="0.25">
      <c r="A2152" s="135"/>
      <c r="B2152" s="136" t="s">
        <v>73</v>
      </c>
      <c r="C2152" s="34">
        <v>223286.1</v>
      </c>
      <c r="D2152" s="22">
        <v>26271</v>
      </c>
      <c r="E2152" s="22">
        <v>26589</v>
      </c>
      <c r="F2152" s="22">
        <v>26897</v>
      </c>
      <c r="G2152" s="23"/>
    </row>
    <row r="2153" spans="1:10" s="19" customFormat="1" x14ac:dyDescent="0.25">
      <c r="A2153" s="135"/>
      <c r="B2153" s="136" t="s">
        <v>74</v>
      </c>
      <c r="C2153" s="34">
        <v>176134.2</v>
      </c>
      <c r="D2153" s="22">
        <v>17013</v>
      </c>
      <c r="E2153" s="22">
        <v>17229</v>
      </c>
      <c r="F2153" s="22">
        <v>17457</v>
      </c>
      <c r="G2153" s="23"/>
    </row>
    <row r="2154" spans="1:10" s="19" customFormat="1" x14ac:dyDescent="0.25">
      <c r="A2154" s="135"/>
      <c r="B2154" s="136" t="s">
        <v>169</v>
      </c>
      <c r="C2154" s="34">
        <v>40397.700000000004</v>
      </c>
      <c r="D2154" s="22">
        <v>13510</v>
      </c>
      <c r="E2154" s="22">
        <v>13731</v>
      </c>
      <c r="F2154" s="22">
        <v>13965</v>
      </c>
      <c r="G2154" s="23"/>
    </row>
    <row r="2155" spans="1:10" s="19" customFormat="1" x14ac:dyDescent="0.25">
      <c r="A2155" s="135"/>
      <c r="B2155" s="136" t="s">
        <v>170</v>
      </c>
      <c r="C2155" s="34">
        <v>39887.4</v>
      </c>
      <c r="D2155" s="22">
        <v>52121</v>
      </c>
      <c r="E2155" s="22">
        <v>53896</v>
      </c>
      <c r="F2155" s="22">
        <v>55759</v>
      </c>
      <c r="G2155" s="23"/>
    </row>
    <row r="2156" spans="1:10" s="19" customFormat="1" x14ac:dyDescent="0.25">
      <c r="A2156" s="135"/>
      <c r="B2156" s="136" t="s">
        <v>171</v>
      </c>
      <c r="C2156" s="34">
        <v>40469.799999999996</v>
      </c>
      <c r="D2156" s="22">
        <v>74288</v>
      </c>
      <c r="E2156" s="22">
        <v>77411</v>
      </c>
      <c r="F2156" s="22">
        <v>80691</v>
      </c>
      <c r="G2156" s="23"/>
    </row>
    <row r="2157" spans="1:10" s="19" customFormat="1" x14ac:dyDescent="0.25">
      <c r="A2157" s="135"/>
      <c r="B2157" s="136" t="s">
        <v>172</v>
      </c>
      <c r="C2157" s="34">
        <v>55127.199999999997</v>
      </c>
      <c r="D2157" s="22">
        <v>24453</v>
      </c>
      <c r="E2157" s="22">
        <v>25112</v>
      </c>
      <c r="F2157" s="22">
        <v>25803</v>
      </c>
      <c r="G2157" s="23"/>
    </row>
    <row r="2158" spans="1:10" s="19" customFormat="1" x14ac:dyDescent="0.25">
      <c r="A2158" s="135"/>
      <c r="B2158" s="136" t="s">
        <v>173</v>
      </c>
      <c r="C2158" s="34">
        <v>34780.199999999997</v>
      </c>
      <c r="D2158" s="22">
        <v>23974</v>
      </c>
      <c r="E2158" s="22">
        <v>24222</v>
      </c>
      <c r="F2158" s="22">
        <v>24456</v>
      </c>
      <c r="G2158" s="23"/>
    </row>
    <row r="2159" spans="1:10" s="19" customFormat="1" x14ac:dyDescent="0.25">
      <c r="A2159" s="135"/>
      <c r="B2159" s="136" t="s">
        <v>174</v>
      </c>
      <c r="C2159" s="34">
        <v>30668.2</v>
      </c>
      <c r="D2159" s="22">
        <v>16786</v>
      </c>
      <c r="E2159" s="22">
        <v>16971</v>
      </c>
      <c r="F2159" s="22">
        <v>17164</v>
      </c>
      <c r="G2159" s="23"/>
    </row>
    <row r="2160" spans="1:10" s="19" customFormat="1" x14ac:dyDescent="0.25">
      <c r="A2160" s="135"/>
      <c r="B2160" s="136" t="s">
        <v>175</v>
      </c>
      <c r="C2160" s="34">
        <v>235525.4</v>
      </c>
      <c r="D2160" s="22">
        <v>37545</v>
      </c>
      <c r="E2160" s="22">
        <v>38035</v>
      </c>
      <c r="F2160" s="22">
        <v>38500</v>
      </c>
      <c r="G2160" s="23"/>
    </row>
    <row r="2161" spans="1:10" s="19" customFormat="1" x14ac:dyDescent="0.25">
      <c r="A2161" s="135"/>
      <c r="B2161" s="136" t="s">
        <v>176</v>
      </c>
      <c r="C2161" s="34">
        <v>35621.499999999993</v>
      </c>
      <c r="D2161" s="22">
        <v>19842</v>
      </c>
      <c r="E2161" s="22">
        <v>20039</v>
      </c>
      <c r="F2161" s="22">
        <v>20243</v>
      </c>
      <c r="G2161" s="23"/>
    </row>
    <row r="2162" spans="1:10" s="19" customFormat="1" x14ac:dyDescent="0.25">
      <c r="A2162" s="135"/>
      <c r="B2162" s="136" t="s">
        <v>177</v>
      </c>
      <c r="C2162" s="34">
        <v>144981.20000000001</v>
      </c>
      <c r="D2162" s="22">
        <v>23491</v>
      </c>
      <c r="E2162" s="22">
        <v>23717</v>
      </c>
      <c r="F2162" s="22">
        <v>23933</v>
      </c>
      <c r="G2162" s="23"/>
    </row>
    <row r="2163" spans="1:10" s="19" customFormat="1" x14ac:dyDescent="0.25">
      <c r="A2163" s="135"/>
      <c r="B2163" s="136" t="s">
        <v>178</v>
      </c>
      <c r="C2163" s="34">
        <v>145865.59999999998</v>
      </c>
      <c r="D2163" s="22">
        <v>15529</v>
      </c>
      <c r="E2163" s="22">
        <v>15628</v>
      </c>
      <c r="F2163" s="22">
        <v>15732</v>
      </c>
      <c r="G2163" s="23"/>
    </row>
    <row r="2164" spans="1:10" s="19" customFormat="1" x14ac:dyDescent="0.25">
      <c r="A2164" s="135"/>
      <c r="B2164" s="136" t="s">
        <v>179</v>
      </c>
      <c r="C2164" s="34">
        <v>133355.30000000002</v>
      </c>
      <c r="D2164" s="22">
        <v>13211</v>
      </c>
      <c r="E2164" s="22">
        <v>13329</v>
      </c>
      <c r="F2164" s="22">
        <v>13455</v>
      </c>
      <c r="G2164" s="23"/>
    </row>
    <row r="2165" spans="1:10" s="16" customFormat="1" x14ac:dyDescent="0.25">
      <c r="A2165" s="135"/>
      <c r="B2165" s="136" t="s">
        <v>180</v>
      </c>
      <c r="C2165" s="34">
        <v>34679.1</v>
      </c>
      <c r="D2165" s="22">
        <v>22636</v>
      </c>
      <c r="E2165" s="22">
        <v>22903</v>
      </c>
      <c r="F2165" s="22">
        <v>23157</v>
      </c>
      <c r="G2165" s="104"/>
      <c r="H2165" s="43"/>
      <c r="I2165" s="43"/>
      <c r="J2165" s="43"/>
    </row>
    <row r="2166" spans="1:10" s="19" customFormat="1" x14ac:dyDescent="0.25">
      <c r="A2166" s="135"/>
      <c r="B2166" s="136" t="s">
        <v>181</v>
      </c>
      <c r="C2166" s="34">
        <v>37048.9</v>
      </c>
      <c r="D2166" s="22">
        <v>19130</v>
      </c>
      <c r="E2166" s="22">
        <v>19307</v>
      </c>
      <c r="F2166" s="22">
        <v>19476</v>
      </c>
      <c r="G2166" s="23"/>
    </row>
    <row r="2167" spans="1:10" s="19" customFormat="1" x14ac:dyDescent="0.25">
      <c r="A2167" s="135"/>
      <c r="B2167" s="136" t="s">
        <v>182</v>
      </c>
      <c r="C2167" s="34">
        <v>36458.699999999997</v>
      </c>
      <c r="D2167" s="22">
        <v>116369</v>
      </c>
      <c r="E2167" s="22">
        <v>121455</v>
      </c>
      <c r="F2167" s="22">
        <v>126780</v>
      </c>
      <c r="G2167" s="23"/>
    </row>
    <row r="2168" spans="1:10" s="19" customFormat="1" x14ac:dyDescent="0.25">
      <c r="A2168" s="135"/>
      <c r="B2168" s="136" t="s">
        <v>183</v>
      </c>
      <c r="C2168" s="34">
        <v>35474.300000000003</v>
      </c>
      <c r="D2168" s="22">
        <v>23079</v>
      </c>
      <c r="E2168" s="22">
        <v>23348</v>
      </c>
      <c r="F2168" s="22">
        <v>23579</v>
      </c>
      <c r="G2168" s="23"/>
    </row>
    <row r="2169" spans="1:10" s="19" customFormat="1" x14ac:dyDescent="0.25">
      <c r="A2169" s="102"/>
      <c r="B2169" s="14" t="s">
        <v>75</v>
      </c>
      <c r="C2169" s="20">
        <v>1029128</v>
      </c>
      <c r="D2169" s="20">
        <v>502818</v>
      </c>
      <c r="E2169" s="20">
        <v>512782</v>
      </c>
      <c r="F2169" s="20">
        <v>523146</v>
      </c>
      <c r="G2169" s="23"/>
    </row>
    <row r="2170" spans="1:10" s="19" customFormat="1" x14ac:dyDescent="0.25">
      <c r="A2170" s="135"/>
      <c r="B2170" s="136" t="s">
        <v>184</v>
      </c>
      <c r="C2170" s="22">
        <v>199706</v>
      </c>
      <c r="D2170" s="22">
        <v>51055</v>
      </c>
      <c r="E2170" s="22">
        <v>53415</v>
      </c>
      <c r="F2170" s="22">
        <v>55793</v>
      </c>
      <c r="G2170" s="23"/>
    </row>
    <row r="2171" spans="1:10" s="19" customFormat="1" x14ac:dyDescent="0.25">
      <c r="A2171" s="135"/>
      <c r="B2171" s="136" t="s">
        <v>76</v>
      </c>
      <c r="C2171" s="22">
        <v>25742</v>
      </c>
      <c r="D2171" s="22">
        <v>29161</v>
      </c>
      <c r="E2171" s="22">
        <v>29954</v>
      </c>
      <c r="F2171" s="22">
        <v>30785</v>
      </c>
      <c r="G2171" s="23"/>
    </row>
    <row r="2172" spans="1:10" s="19" customFormat="1" x14ac:dyDescent="0.25">
      <c r="A2172" s="135"/>
      <c r="B2172" s="136" t="s">
        <v>78</v>
      </c>
      <c r="C2172" s="34">
        <v>71128.100000000006</v>
      </c>
      <c r="D2172" s="22">
        <v>31840</v>
      </c>
      <c r="E2172" s="22">
        <v>32152</v>
      </c>
      <c r="F2172" s="22">
        <v>32463</v>
      </c>
      <c r="G2172" s="23"/>
    </row>
    <row r="2173" spans="1:10" s="19" customFormat="1" x14ac:dyDescent="0.25">
      <c r="A2173" s="135"/>
      <c r="B2173" s="136" t="s">
        <v>80</v>
      </c>
      <c r="C2173" s="34">
        <v>92758.399999999994</v>
      </c>
      <c r="D2173" s="22">
        <v>19554</v>
      </c>
      <c r="E2173" s="22">
        <v>19741</v>
      </c>
      <c r="F2173" s="22">
        <v>19934</v>
      </c>
      <c r="G2173" s="23"/>
    </row>
    <row r="2174" spans="1:10" s="19" customFormat="1" x14ac:dyDescent="0.25">
      <c r="A2174" s="135"/>
      <c r="B2174" s="136" t="s">
        <v>81</v>
      </c>
      <c r="C2174" s="34">
        <v>91784.1</v>
      </c>
      <c r="D2174" s="22">
        <v>17389</v>
      </c>
      <c r="E2174" s="22">
        <v>17642</v>
      </c>
      <c r="F2174" s="22">
        <v>17907</v>
      </c>
      <c r="G2174" s="23"/>
    </row>
    <row r="2175" spans="1:10" s="19" customFormat="1" x14ac:dyDescent="0.25">
      <c r="A2175" s="135"/>
      <c r="B2175" s="136" t="s">
        <v>82</v>
      </c>
      <c r="C2175" s="22">
        <v>68787</v>
      </c>
      <c r="D2175" s="22">
        <v>29386</v>
      </c>
      <c r="E2175" s="22">
        <v>29688</v>
      </c>
      <c r="F2175" s="22">
        <v>29992</v>
      </c>
      <c r="G2175" s="23"/>
    </row>
    <row r="2176" spans="1:10" s="19" customFormat="1" x14ac:dyDescent="0.25">
      <c r="A2176" s="135"/>
      <c r="B2176" s="136" t="s">
        <v>83</v>
      </c>
      <c r="C2176" s="34">
        <v>40552.5</v>
      </c>
      <c r="D2176" s="22">
        <v>27503</v>
      </c>
      <c r="E2176" s="22">
        <v>27878</v>
      </c>
      <c r="F2176" s="22">
        <v>28262</v>
      </c>
      <c r="G2176" s="23"/>
    </row>
    <row r="2177" spans="1:10" s="19" customFormat="1" x14ac:dyDescent="0.25">
      <c r="A2177" s="135"/>
      <c r="B2177" s="136" t="s">
        <v>84</v>
      </c>
      <c r="C2177" s="34">
        <v>39147.300000000003</v>
      </c>
      <c r="D2177" s="22">
        <v>28184</v>
      </c>
      <c r="E2177" s="22">
        <v>28464</v>
      </c>
      <c r="F2177" s="22">
        <v>28742</v>
      </c>
      <c r="G2177" s="23"/>
    </row>
    <row r="2178" spans="1:10" s="19" customFormat="1" x14ac:dyDescent="0.25">
      <c r="A2178" s="135"/>
      <c r="B2178" s="136" t="s">
        <v>185</v>
      </c>
      <c r="C2178" s="22">
        <v>25633</v>
      </c>
      <c r="D2178" s="22">
        <v>25846</v>
      </c>
      <c r="E2178" s="22">
        <v>26513</v>
      </c>
      <c r="F2178" s="22">
        <v>27208</v>
      </c>
      <c r="G2178" s="23"/>
    </row>
    <row r="2179" spans="1:10" s="19" customFormat="1" x14ac:dyDescent="0.25">
      <c r="A2179" s="135"/>
      <c r="B2179" s="136" t="s">
        <v>186</v>
      </c>
      <c r="C2179" s="34">
        <v>26097.4</v>
      </c>
      <c r="D2179" s="22">
        <v>23344</v>
      </c>
      <c r="E2179" s="22">
        <v>23207</v>
      </c>
      <c r="F2179" s="22">
        <v>23163</v>
      </c>
      <c r="G2179" s="23"/>
    </row>
    <row r="2180" spans="1:10" s="19" customFormat="1" x14ac:dyDescent="0.25">
      <c r="A2180" s="135"/>
      <c r="B2180" s="136" t="s">
        <v>187</v>
      </c>
      <c r="C2180" s="22">
        <v>42968</v>
      </c>
      <c r="D2180" s="22">
        <v>20149</v>
      </c>
      <c r="E2180" s="22">
        <v>20536</v>
      </c>
      <c r="F2180" s="22">
        <v>20941</v>
      </c>
      <c r="G2180" s="23"/>
    </row>
    <row r="2181" spans="1:10" s="19" customFormat="1" x14ac:dyDescent="0.25">
      <c r="A2181" s="135"/>
      <c r="B2181" s="136" t="s">
        <v>188</v>
      </c>
      <c r="C2181" s="22">
        <v>45663</v>
      </c>
      <c r="D2181" s="22">
        <v>43383</v>
      </c>
      <c r="E2181" s="22">
        <v>44674</v>
      </c>
      <c r="F2181" s="22">
        <v>46022</v>
      </c>
      <c r="G2181" s="23"/>
    </row>
    <row r="2182" spans="1:10" s="19" customFormat="1" x14ac:dyDescent="0.25">
      <c r="A2182" s="135"/>
      <c r="B2182" s="136" t="s">
        <v>189</v>
      </c>
      <c r="C2182" s="34">
        <v>24561.600000000002</v>
      </c>
      <c r="D2182" s="22">
        <v>18344</v>
      </c>
      <c r="E2182" s="22">
        <v>18560</v>
      </c>
      <c r="F2182" s="22">
        <v>18781</v>
      </c>
      <c r="G2182" s="23"/>
    </row>
    <row r="2183" spans="1:10" s="19" customFormat="1" x14ac:dyDescent="0.25">
      <c r="A2183" s="135"/>
      <c r="B2183" s="136" t="s">
        <v>190</v>
      </c>
      <c r="C2183" s="34">
        <v>51625.600000000006</v>
      </c>
      <c r="D2183" s="22">
        <v>54384</v>
      </c>
      <c r="E2183" s="22">
        <v>56050</v>
      </c>
      <c r="F2183" s="22">
        <v>57791</v>
      </c>
      <c r="G2183" s="23"/>
    </row>
    <row r="2184" spans="1:10" s="19" customFormat="1" x14ac:dyDescent="0.25">
      <c r="A2184" s="135"/>
      <c r="B2184" s="136" t="s">
        <v>191</v>
      </c>
      <c r="C2184" s="22">
        <v>59504</v>
      </c>
      <c r="D2184" s="22">
        <v>17328</v>
      </c>
      <c r="E2184" s="22">
        <v>17476</v>
      </c>
      <c r="F2184" s="22">
        <v>17629</v>
      </c>
      <c r="G2184" s="23"/>
    </row>
    <row r="2185" spans="1:10" s="16" customFormat="1" x14ac:dyDescent="0.25">
      <c r="A2185" s="135"/>
      <c r="B2185" s="136" t="s">
        <v>192</v>
      </c>
      <c r="C2185" s="22">
        <v>38591</v>
      </c>
      <c r="D2185" s="22">
        <v>13996</v>
      </c>
      <c r="E2185" s="22">
        <v>14141</v>
      </c>
      <c r="F2185" s="22">
        <v>14289</v>
      </c>
      <c r="G2185" s="104"/>
      <c r="H2185" s="43"/>
      <c r="I2185" s="43"/>
      <c r="J2185" s="43"/>
    </row>
    <row r="2186" spans="1:10" s="16" customFormat="1" x14ac:dyDescent="0.25">
      <c r="A2186" s="135"/>
      <c r="B2186" s="136" t="s">
        <v>193</v>
      </c>
      <c r="C2186" s="22">
        <v>23216</v>
      </c>
      <c r="D2186" s="22">
        <v>11021</v>
      </c>
      <c r="E2186" s="22">
        <v>11131</v>
      </c>
      <c r="F2186" s="22">
        <v>11245</v>
      </c>
      <c r="G2186" s="139"/>
    </row>
    <row r="2187" spans="1:10" s="19" customFormat="1" x14ac:dyDescent="0.25">
      <c r="A2187" s="135"/>
      <c r="B2187" s="136" t="s">
        <v>194</v>
      </c>
      <c r="C2187" s="34">
        <v>19043.400000000001</v>
      </c>
      <c r="D2187" s="22">
        <v>18391</v>
      </c>
      <c r="E2187" s="22">
        <v>18764</v>
      </c>
      <c r="F2187" s="22">
        <v>19152</v>
      </c>
      <c r="G2187" s="23"/>
    </row>
    <row r="2188" spans="1:10" s="19" customFormat="1" x14ac:dyDescent="0.25">
      <c r="A2188" s="135"/>
      <c r="B2188" s="136" t="s">
        <v>195</v>
      </c>
      <c r="C2188" s="34">
        <v>42619.6</v>
      </c>
      <c r="D2188" s="22">
        <v>22560</v>
      </c>
      <c r="E2188" s="22">
        <v>22796</v>
      </c>
      <c r="F2188" s="22">
        <v>23047</v>
      </c>
      <c r="G2188" s="23"/>
    </row>
    <row r="2189" spans="1:10" s="19" customFormat="1" x14ac:dyDescent="0.25">
      <c r="A2189" s="102"/>
      <c r="B2189" s="14" t="s">
        <v>101</v>
      </c>
      <c r="C2189" s="33">
        <v>808106.4</v>
      </c>
      <c r="D2189" s="20">
        <v>265042</v>
      </c>
      <c r="E2189" s="20">
        <v>268314</v>
      </c>
      <c r="F2189" s="20">
        <v>271823</v>
      </c>
      <c r="G2189" s="23"/>
    </row>
    <row r="2190" spans="1:10" s="19" customFormat="1" x14ac:dyDescent="0.25">
      <c r="A2190" s="102"/>
      <c r="B2190" s="138" t="s">
        <v>196</v>
      </c>
      <c r="C2190" s="34">
        <v>410193.60000000003</v>
      </c>
      <c r="D2190" s="22">
        <v>35292</v>
      </c>
      <c r="E2190" s="22">
        <v>35816</v>
      </c>
      <c r="F2190" s="22">
        <v>36366</v>
      </c>
      <c r="G2190" s="23"/>
    </row>
    <row r="2191" spans="1:10" s="19" customFormat="1" x14ac:dyDescent="0.25">
      <c r="A2191" s="135"/>
      <c r="B2191" s="138" t="s">
        <v>58</v>
      </c>
      <c r="C2191" s="34">
        <v>61773.9</v>
      </c>
      <c r="D2191" s="22">
        <v>29063</v>
      </c>
      <c r="E2191" s="22">
        <v>29408</v>
      </c>
      <c r="F2191" s="22">
        <v>29784</v>
      </c>
      <c r="G2191" s="23"/>
    </row>
    <row r="2192" spans="1:10" s="19" customFormat="1" x14ac:dyDescent="0.25">
      <c r="A2192" s="135"/>
      <c r="B2192" s="138" t="s">
        <v>197</v>
      </c>
      <c r="C2192" s="34">
        <v>32632.6</v>
      </c>
      <c r="D2192" s="22">
        <v>24664</v>
      </c>
      <c r="E2192" s="22">
        <v>24961</v>
      </c>
      <c r="F2192" s="22">
        <v>25287</v>
      </c>
      <c r="G2192" s="23"/>
    </row>
    <row r="2193" spans="1:10" s="19" customFormat="1" x14ac:dyDescent="0.25">
      <c r="A2193" s="135"/>
      <c r="B2193" s="138" t="s">
        <v>198</v>
      </c>
      <c r="C2193" s="34">
        <v>24009.1</v>
      </c>
      <c r="D2193" s="22">
        <v>15372</v>
      </c>
      <c r="E2193" s="22">
        <v>15476</v>
      </c>
      <c r="F2193" s="22">
        <v>15591</v>
      </c>
      <c r="G2193" s="23"/>
    </row>
    <row r="2194" spans="1:10" s="19" customFormat="1" x14ac:dyDescent="0.25">
      <c r="A2194" s="135"/>
      <c r="B2194" s="138" t="s">
        <v>199</v>
      </c>
      <c r="C2194" s="34">
        <v>34252.799999999996</v>
      </c>
      <c r="D2194" s="22">
        <v>21254</v>
      </c>
      <c r="E2194" s="22">
        <v>21370</v>
      </c>
      <c r="F2194" s="22">
        <v>21502</v>
      </c>
      <c r="G2194" s="23"/>
    </row>
    <row r="2195" spans="1:10" s="19" customFormat="1" x14ac:dyDescent="0.25">
      <c r="A2195" s="135"/>
      <c r="B2195" s="138" t="s">
        <v>200</v>
      </c>
      <c r="C2195" s="34">
        <v>69239.7</v>
      </c>
      <c r="D2195" s="22">
        <v>33071</v>
      </c>
      <c r="E2195" s="22">
        <v>33980</v>
      </c>
      <c r="F2195" s="22">
        <v>34936</v>
      </c>
      <c r="G2195" s="23"/>
    </row>
    <row r="2196" spans="1:10" s="19" customFormat="1" x14ac:dyDescent="0.25">
      <c r="A2196" s="135"/>
      <c r="B2196" s="138" t="s">
        <v>201</v>
      </c>
      <c r="C2196" s="34">
        <v>36979.599999999999</v>
      </c>
      <c r="D2196" s="22">
        <v>18563</v>
      </c>
      <c r="E2196" s="22">
        <v>18664</v>
      </c>
      <c r="F2196" s="22">
        <v>18778</v>
      </c>
      <c r="G2196" s="23"/>
    </row>
    <row r="2197" spans="1:10" s="19" customFormat="1" x14ac:dyDescent="0.25">
      <c r="A2197" s="135"/>
      <c r="B2197" s="138" t="s">
        <v>202</v>
      </c>
      <c r="C2197" s="34">
        <v>27714.100000000002</v>
      </c>
      <c r="D2197" s="22">
        <v>14431</v>
      </c>
      <c r="E2197" s="22">
        <v>14459</v>
      </c>
      <c r="F2197" s="22">
        <v>14489</v>
      </c>
      <c r="G2197" s="23"/>
    </row>
    <row r="2198" spans="1:10" s="16" customFormat="1" x14ac:dyDescent="0.25">
      <c r="A2198" s="135"/>
      <c r="B2198" s="138" t="s">
        <v>203</v>
      </c>
      <c r="C2198" s="34">
        <v>21567.699999999997</v>
      </c>
      <c r="D2198" s="22">
        <v>10701</v>
      </c>
      <c r="E2198" s="22">
        <v>10678</v>
      </c>
      <c r="F2198" s="22">
        <v>10655</v>
      </c>
      <c r="G2198" s="104"/>
      <c r="H2198" s="43"/>
      <c r="I2198" s="43"/>
      <c r="J2198" s="43"/>
    </row>
    <row r="2199" spans="1:10" s="141" customFormat="1" x14ac:dyDescent="0.25">
      <c r="A2199" s="135"/>
      <c r="B2199" s="138" t="s">
        <v>204</v>
      </c>
      <c r="C2199" s="34">
        <v>36099.4</v>
      </c>
      <c r="D2199" s="22">
        <v>18850</v>
      </c>
      <c r="E2199" s="22">
        <v>18889</v>
      </c>
      <c r="F2199" s="22">
        <v>18939</v>
      </c>
      <c r="G2199" s="23"/>
    </row>
    <row r="2200" spans="1:10" s="141" customFormat="1" x14ac:dyDescent="0.25">
      <c r="A2200" s="135"/>
      <c r="B2200" s="138" t="s">
        <v>205</v>
      </c>
      <c r="C2200" s="34">
        <v>24912.5</v>
      </c>
      <c r="D2200" s="22">
        <v>26807</v>
      </c>
      <c r="E2200" s="22">
        <v>27517</v>
      </c>
      <c r="F2200" s="22">
        <v>28262</v>
      </c>
      <c r="G2200" s="23"/>
    </row>
    <row r="2201" spans="1:10" s="141" customFormat="1" x14ac:dyDescent="0.25">
      <c r="A2201" s="135"/>
      <c r="B2201" s="138" t="s">
        <v>206</v>
      </c>
      <c r="C2201" s="34">
        <v>28731.4</v>
      </c>
      <c r="D2201" s="22">
        <v>16974</v>
      </c>
      <c r="E2201" s="22">
        <v>17096</v>
      </c>
      <c r="F2201" s="22">
        <v>17234</v>
      </c>
      <c r="G2201" s="23"/>
    </row>
    <row r="2202" spans="1:10" s="141" customFormat="1" x14ac:dyDescent="0.25">
      <c r="A2202" s="102"/>
      <c r="B2202" s="14" t="s">
        <v>103</v>
      </c>
      <c r="C2202" s="33">
        <v>2171447.5999999996</v>
      </c>
      <c r="D2202" s="20">
        <v>352745</v>
      </c>
      <c r="E2202" s="20">
        <v>359125</v>
      </c>
      <c r="F2202" s="20">
        <v>365821</v>
      </c>
      <c r="G2202" s="23"/>
    </row>
    <row r="2203" spans="1:10" s="141" customFormat="1" x14ac:dyDescent="0.25">
      <c r="A2203" s="140"/>
      <c r="B2203" s="138" t="s">
        <v>43</v>
      </c>
      <c r="C2203" s="34">
        <v>40952.800000000003</v>
      </c>
      <c r="D2203" s="22">
        <v>13030</v>
      </c>
      <c r="E2203" s="22">
        <v>13208</v>
      </c>
      <c r="F2203" s="22">
        <v>13394</v>
      </c>
      <c r="G2203" s="23"/>
    </row>
    <row r="2204" spans="1:10" s="141" customFormat="1" x14ac:dyDescent="0.25">
      <c r="A2204" s="140"/>
      <c r="B2204" s="138" t="s">
        <v>112</v>
      </c>
      <c r="C2204" s="34">
        <v>163313.70000000001</v>
      </c>
      <c r="D2204" s="22">
        <v>16864</v>
      </c>
      <c r="E2204" s="22">
        <v>17075</v>
      </c>
      <c r="F2204" s="22">
        <v>17296</v>
      </c>
      <c r="G2204" s="23"/>
    </row>
    <row r="2205" spans="1:10" s="141" customFormat="1" x14ac:dyDescent="0.25">
      <c r="A2205" s="140"/>
      <c r="B2205" s="138" t="s">
        <v>41</v>
      </c>
      <c r="C2205" s="34">
        <v>346727.39999999997</v>
      </c>
      <c r="D2205" s="22">
        <v>58039</v>
      </c>
      <c r="E2205" s="22">
        <v>60651</v>
      </c>
      <c r="F2205" s="22">
        <v>63380</v>
      </c>
      <c r="G2205" s="23"/>
    </row>
    <row r="2206" spans="1:10" s="141" customFormat="1" x14ac:dyDescent="0.25">
      <c r="A2206" s="140"/>
      <c r="B2206" s="138" t="s">
        <v>42</v>
      </c>
      <c r="C2206" s="22">
        <v>317416.99999999994</v>
      </c>
      <c r="D2206" s="22">
        <v>35141</v>
      </c>
      <c r="E2206" s="22">
        <v>35573</v>
      </c>
      <c r="F2206" s="22">
        <v>36025</v>
      </c>
      <c r="G2206" s="23"/>
    </row>
    <row r="2207" spans="1:10" s="141" customFormat="1" x14ac:dyDescent="0.25">
      <c r="A2207" s="140"/>
      <c r="B2207" s="138" t="s">
        <v>39</v>
      </c>
      <c r="C2207" s="22">
        <v>217509</v>
      </c>
      <c r="D2207" s="22">
        <v>35339</v>
      </c>
      <c r="E2207" s="22">
        <v>36030</v>
      </c>
      <c r="F2207" s="22">
        <v>36755</v>
      </c>
      <c r="G2207" s="23"/>
    </row>
    <row r="2208" spans="1:10" s="141" customFormat="1" x14ac:dyDescent="0.25">
      <c r="A2208" s="140"/>
      <c r="B2208" s="138" t="s">
        <v>45</v>
      </c>
      <c r="C2208" s="34">
        <v>72568.100000000006</v>
      </c>
      <c r="D2208" s="22">
        <v>16706</v>
      </c>
      <c r="E2208" s="22">
        <v>16905</v>
      </c>
      <c r="F2208" s="22">
        <v>17113</v>
      </c>
      <c r="G2208" s="23"/>
    </row>
    <row r="2209" spans="1:10" s="141" customFormat="1" x14ac:dyDescent="0.25">
      <c r="A2209" s="140"/>
      <c r="B2209" s="138" t="s">
        <v>47</v>
      </c>
      <c r="C2209" s="34">
        <v>45190.399999999994</v>
      </c>
      <c r="D2209" s="22">
        <v>12558</v>
      </c>
      <c r="E2209" s="22">
        <v>12693</v>
      </c>
      <c r="F2209" s="22">
        <v>12834</v>
      </c>
      <c r="G2209" s="23"/>
    </row>
    <row r="2210" spans="1:10" s="141" customFormat="1" x14ac:dyDescent="0.25">
      <c r="A2210" s="140"/>
      <c r="B2210" s="138" t="s">
        <v>46</v>
      </c>
      <c r="C2210" s="34">
        <v>92695.5</v>
      </c>
      <c r="D2210" s="22">
        <v>22263</v>
      </c>
      <c r="E2210" s="22">
        <v>21638</v>
      </c>
      <c r="F2210" s="22">
        <v>20933</v>
      </c>
      <c r="G2210" s="23"/>
    </row>
    <row r="2211" spans="1:10" s="141" customFormat="1" x14ac:dyDescent="0.25">
      <c r="A2211" s="140"/>
      <c r="B2211" s="138" t="s">
        <v>129</v>
      </c>
      <c r="C2211" s="22">
        <v>200619</v>
      </c>
      <c r="D2211" s="22">
        <v>17094</v>
      </c>
      <c r="E2211" s="22">
        <v>17298</v>
      </c>
      <c r="F2211" s="22">
        <v>17512</v>
      </c>
      <c r="G2211" s="23"/>
    </row>
    <row r="2212" spans="1:10" s="141" customFormat="1" x14ac:dyDescent="0.25">
      <c r="A2212" s="140"/>
      <c r="B2212" s="138" t="s">
        <v>207</v>
      </c>
      <c r="C2212" s="34">
        <v>14012.300000000001</v>
      </c>
      <c r="D2212" s="22">
        <v>18586</v>
      </c>
      <c r="E2212" s="22">
        <v>19105</v>
      </c>
      <c r="F2212" s="22">
        <v>19649</v>
      </c>
      <c r="G2212" s="23"/>
    </row>
    <row r="2213" spans="1:10" s="141" customFormat="1" x14ac:dyDescent="0.25">
      <c r="A2213" s="140"/>
      <c r="B2213" s="138" t="s">
        <v>208</v>
      </c>
      <c r="C2213" s="34">
        <v>75374.200000000012</v>
      </c>
      <c r="D2213" s="22">
        <v>31629</v>
      </c>
      <c r="E2213" s="22">
        <v>32625</v>
      </c>
      <c r="F2213" s="22">
        <v>33730</v>
      </c>
      <c r="G2213" s="23"/>
    </row>
    <row r="2214" spans="1:10" s="141" customFormat="1" x14ac:dyDescent="0.25">
      <c r="A2214" s="140"/>
      <c r="B2214" s="138" t="s">
        <v>209</v>
      </c>
      <c r="C2214" s="22">
        <v>206098</v>
      </c>
      <c r="D2214" s="22">
        <v>11335</v>
      </c>
      <c r="E2214" s="22">
        <v>11443</v>
      </c>
      <c r="F2214" s="22">
        <v>11556</v>
      </c>
      <c r="G2214" s="23"/>
    </row>
    <row r="2215" spans="1:10" s="141" customFormat="1" x14ac:dyDescent="0.25">
      <c r="A2215" s="140"/>
      <c r="B2215" s="138" t="s">
        <v>210</v>
      </c>
      <c r="C2215" s="34">
        <v>124173.3</v>
      </c>
      <c r="D2215" s="22">
        <v>12172</v>
      </c>
      <c r="E2215" s="22">
        <v>12271</v>
      </c>
      <c r="F2215" s="22">
        <v>12374</v>
      </c>
      <c r="G2215" s="23"/>
    </row>
    <row r="2216" spans="1:10" s="141" customFormat="1" x14ac:dyDescent="0.25">
      <c r="A2216" s="140"/>
      <c r="B2216" s="138" t="s">
        <v>211</v>
      </c>
      <c r="C2216" s="34">
        <v>75417.3</v>
      </c>
      <c r="D2216" s="22">
        <v>15045</v>
      </c>
      <c r="E2216" s="22">
        <v>15247</v>
      </c>
      <c r="F2216" s="22">
        <v>15458</v>
      </c>
      <c r="G2216" s="23"/>
    </row>
    <row r="2217" spans="1:10" s="16" customFormat="1" x14ac:dyDescent="0.25">
      <c r="A2217" s="140"/>
      <c r="B2217" s="138" t="s">
        <v>212</v>
      </c>
      <c r="C2217" s="34">
        <v>62589.899999999994</v>
      </c>
      <c r="D2217" s="22">
        <v>13707</v>
      </c>
      <c r="E2217" s="22">
        <v>13901</v>
      </c>
      <c r="F2217" s="22">
        <v>14104</v>
      </c>
      <c r="G2217" s="104"/>
      <c r="H2217" s="43"/>
      <c r="I2217" s="43"/>
      <c r="J2217" s="43"/>
    </row>
    <row r="2218" spans="1:10" s="19" customFormat="1" x14ac:dyDescent="0.25">
      <c r="A2218" s="140"/>
      <c r="B2218" s="138" t="s">
        <v>213</v>
      </c>
      <c r="C2218" s="34">
        <v>44062.8</v>
      </c>
      <c r="D2218" s="22">
        <v>10933</v>
      </c>
      <c r="E2218" s="22">
        <v>10993</v>
      </c>
      <c r="F2218" s="22">
        <v>11055</v>
      </c>
      <c r="G2218" s="23"/>
    </row>
    <row r="2219" spans="1:10" s="19" customFormat="1" x14ac:dyDescent="0.25">
      <c r="A2219" s="140"/>
      <c r="B2219" s="138" t="s">
        <v>214</v>
      </c>
      <c r="C2219" s="34">
        <v>57726.899999999994</v>
      </c>
      <c r="D2219" s="22">
        <v>12304</v>
      </c>
      <c r="E2219" s="22">
        <v>12469</v>
      </c>
      <c r="F2219" s="22">
        <v>12653</v>
      </c>
      <c r="G2219" s="23"/>
    </row>
    <row r="2220" spans="1:10" s="19" customFormat="1" x14ac:dyDescent="0.25">
      <c r="A2220" s="140"/>
      <c r="B2220" s="138" t="s">
        <v>267</v>
      </c>
      <c r="C2220" s="22">
        <v>15000</v>
      </c>
      <c r="D2220" s="22"/>
      <c r="E2220" s="22"/>
      <c r="F2220" s="22"/>
      <c r="G2220" s="23"/>
    </row>
    <row r="2221" spans="1:10" s="19" customFormat="1" x14ac:dyDescent="0.25">
      <c r="A2221" s="102"/>
      <c r="B2221" s="14" t="s">
        <v>48</v>
      </c>
      <c r="C2221" s="20">
        <v>1874087.9999999998</v>
      </c>
      <c r="D2221" s="20">
        <v>407371</v>
      </c>
      <c r="E2221" s="20">
        <v>414515</v>
      </c>
      <c r="F2221" s="20">
        <v>422123</v>
      </c>
      <c r="G2221" s="23"/>
    </row>
    <row r="2222" spans="1:10" s="19" customFormat="1" x14ac:dyDescent="0.25">
      <c r="A2222" s="135"/>
      <c r="B2222" s="12" t="s">
        <v>215</v>
      </c>
      <c r="C2222" s="34">
        <v>32567.200000000001</v>
      </c>
      <c r="D2222" s="22">
        <v>45412</v>
      </c>
      <c r="E2222" s="22">
        <v>46896</v>
      </c>
      <c r="F2222" s="22">
        <v>48459</v>
      </c>
      <c r="G2222" s="23"/>
    </row>
    <row r="2223" spans="1:10" s="19" customFormat="1" x14ac:dyDescent="0.25">
      <c r="A2223" s="135"/>
      <c r="B2223" s="138" t="s">
        <v>216</v>
      </c>
      <c r="C2223" s="34">
        <v>197442.2</v>
      </c>
      <c r="D2223" s="22">
        <v>16749</v>
      </c>
      <c r="E2223" s="22">
        <v>17075</v>
      </c>
      <c r="F2223" s="22">
        <v>17418</v>
      </c>
      <c r="G2223" s="23"/>
    </row>
    <row r="2224" spans="1:10" s="19" customFormat="1" x14ac:dyDescent="0.25">
      <c r="A2224" s="135"/>
      <c r="B2224" s="138" t="s">
        <v>217</v>
      </c>
      <c r="C2224" s="34">
        <v>26350.9</v>
      </c>
      <c r="D2224" s="22">
        <v>14676</v>
      </c>
      <c r="E2224" s="22">
        <v>14805</v>
      </c>
      <c r="F2224" s="22">
        <v>14940</v>
      </c>
      <c r="G2224" s="23"/>
    </row>
    <row r="2225" spans="1:10" s="19" customFormat="1" x14ac:dyDescent="0.25">
      <c r="A2225" s="135"/>
      <c r="B2225" s="138" t="s">
        <v>218</v>
      </c>
      <c r="C2225" s="34">
        <v>35858.6</v>
      </c>
      <c r="D2225" s="22">
        <v>33260</v>
      </c>
      <c r="E2225" s="22">
        <v>34378</v>
      </c>
      <c r="F2225" s="22">
        <v>35553</v>
      </c>
      <c r="G2225" s="23"/>
    </row>
    <row r="2226" spans="1:10" s="19" customFormat="1" x14ac:dyDescent="0.25">
      <c r="A2226" s="135"/>
      <c r="B2226" s="138" t="s">
        <v>53</v>
      </c>
      <c r="C2226" s="34">
        <v>46349.299999999996</v>
      </c>
      <c r="D2226" s="22">
        <v>19558</v>
      </c>
      <c r="E2226" s="22">
        <v>19718</v>
      </c>
      <c r="F2226" s="22">
        <v>19904</v>
      </c>
      <c r="G2226" s="23"/>
    </row>
    <row r="2227" spans="1:10" s="19" customFormat="1" x14ac:dyDescent="0.25">
      <c r="A2227" s="135"/>
      <c r="B2227" s="138" t="s">
        <v>219</v>
      </c>
      <c r="C2227" s="34">
        <v>36797.4</v>
      </c>
      <c r="D2227" s="22">
        <v>15594</v>
      </c>
      <c r="E2227" s="22">
        <v>15729</v>
      </c>
      <c r="F2227" s="22">
        <v>15870</v>
      </c>
      <c r="G2227" s="23"/>
    </row>
    <row r="2228" spans="1:10" s="19" customFormat="1" x14ac:dyDescent="0.25">
      <c r="A2228" s="135"/>
      <c r="B2228" s="138" t="s">
        <v>220</v>
      </c>
      <c r="C2228" s="34">
        <v>42274.9</v>
      </c>
      <c r="D2228" s="22">
        <v>13628</v>
      </c>
      <c r="E2228" s="22">
        <v>13682</v>
      </c>
      <c r="F2228" s="22">
        <v>13742</v>
      </c>
      <c r="G2228" s="23"/>
    </row>
    <row r="2229" spans="1:10" s="19" customFormat="1" x14ac:dyDescent="0.25">
      <c r="A2229" s="135"/>
      <c r="B2229" s="138" t="s">
        <v>221</v>
      </c>
      <c r="C2229" s="34">
        <v>28347.8</v>
      </c>
      <c r="D2229" s="22">
        <v>13420</v>
      </c>
      <c r="E2229" s="22">
        <v>13460</v>
      </c>
      <c r="F2229" s="22">
        <v>13503</v>
      </c>
      <c r="G2229" s="23"/>
    </row>
    <row r="2230" spans="1:10" s="19" customFormat="1" x14ac:dyDescent="0.25">
      <c r="A2230" s="135"/>
      <c r="B2230" s="138" t="s">
        <v>52</v>
      </c>
      <c r="C2230" s="34">
        <v>327349.5</v>
      </c>
      <c r="D2230" s="22">
        <v>23540</v>
      </c>
      <c r="E2230" s="22">
        <v>23832</v>
      </c>
      <c r="F2230" s="22">
        <v>24140</v>
      </c>
      <c r="G2230" s="23"/>
    </row>
    <row r="2231" spans="1:10" s="19" customFormat="1" x14ac:dyDescent="0.25">
      <c r="A2231" s="135"/>
      <c r="B2231" s="138" t="s">
        <v>222</v>
      </c>
      <c r="C2231" s="34">
        <v>32107.7</v>
      </c>
      <c r="D2231" s="22">
        <v>18180</v>
      </c>
      <c r="E2231" s="22">
        <v>18347</v>
      </c>
      <c r="F2231" s="22">
        <v>18547</v>
      </c>
      <c r="G2231" s="23"/>
    </row>
    <row r="2232" spans="1:10" s="19" customFormat="1" x14ac:dyDescent="0.25">
      <c r="A2232" s="135"/>
      <c r="B2232" s="138" t="s">
        <v>223</v>
      </c>
      <c r="C2232" s="34">
        <v>78701.400000000009</v>
      </c>
      <c r="D2232" s="22">
        <v>44948</v>
      </c>
      <c r="E2232" s="22">
        <v>45212</v>
      </c>
      <c r="F2232" s="22">
        <v>45500</v>
      </c>
      <c r="G2232" s="23"/>
    </row>
    <row r="2233" spans="1:10" s="19" customFormat="1" x14ac:dyDescent="0.25">
      <c r="A2233" s="135"/>
      <c r="B2233" s="138" t="s">
        <v>224</v>
      </c>
      <c r="C2233" s="34">
        <v>26241.1</v>
      </c>
      <c r="D2233" s="22">
        <v>12087</v>
      </c>
      <c r="E2233" s="22">
        <v>12192</v>
      </c>
      <c r="F2233" s="22">
        <v>12302</v>
      </c>
      <c r="G2233" s="23"/>
    </row>
    <row r="2234" spans="1:10" s="19" customFormat="1" x14ac:dyDescent="0.25">
      <c r="A2234" s="135"/>
      <c r="B2234" s="138" t="s">
        <v>225</v>
      </c>
      <c r="C2234" s="34">
        <v>18843.5</v>
      </c>
      <c r="D2234" s="22">
        <v>11399</v>
      </c>
      <c r="E2234" s="22">
        <v>11500</v>
      </c>
      <c r="F2234" s="22">
        <v>11609</v>
      </c>
      <c r="G2234" s="23"/>
    </row>
    <row r="2235" spans="1:10" s="19" customFormat="1" x14ac:dyDescent="0.25">
      <c r="A2235" s="135"/>
      <c r="B2235" s="138" t="s">
        <v>82</v>
      </c>
      <c r="C2235" s="34">
        <v>42570.3</v>
      </c>
      <c r="D2235" s="22">
        <v>12985</v>
      </c>
      <c r="E2235" s="22">
        <v>13093</v>
      </c>
      <c r="F2235" s="22">
        <v>13206</v>
      </c>
      <c r="G2235" s="23"/>
    </row>
    <row r="2236" spans="1:10" s="19" customFormat="1" x14ac:dyDescent="0.25">
      <c r="A2236" s="135"/>
      <c r="B2236" s="138" t="s">
        <v>50</v>
      </c>
      <c r="C2236" s="34">
        <v>36214.9</v>
      </c>
      <c r="D2236" s="22">
        <v>20460</v>
      </c>
      <c r="E2236" s="22">
        <v>20626</v>
      </c>
      <c r="F2236" s="22">
        <v>20824</v>
      </c>
      <c r="G2236" s="23"/>
    </row>
    <row r="2237" spans="1:10" s="16" customFormat="1" x14ac:dyDescent="0.25">
      <c r="A2237" s="135"/>
      <c r="B2237" s="138" t="s">
        <v>51</v>
      </c>
      <c r="C2237" s="34">
        <v>33947.200000000004</v>
      </c>
      <c r="D2237" s="22">
        <v>24238</v>
      </c>
      <c r="E2237" s="22">
        <v>24546</v>
      </c>
      <c r="F2237" s="22">
        <v>24888</v>
      </c>
      <c r="G2237" s="104"/>
      <c r="H2237" s="43"/>
      <c r="I2237" s="43"/>
      <c r="J2237" s="43"/>
    </row>
    <row r="2238" spans="1:10" s="19" customFormat="1" x14ac:dyDescent="0.25">
      <c r="A2238" s="135"/>
      <c r="B2238" s="138" t="s">
        <v>226</v>
      </c>
      <c r="C2238" s="22">
        <v>15099</v>
      </c>
      <c r="D2238" s="22">
        <v>11152</v>
      </c>
      <c r="E2238" s="22">
        <v>11243</v>
      </c>
      <c r="F2238" s="22">
        <v>11340</v>
      </c>
      <c r="G2238" s="23"/>
    </row>
    <row r="2239" spans="1:10" s="19" customFormat="1" x14ac:dyDescent="0.25">
      <c r="A2239" s="135"/>
      <c r="B2239" s="138" t="s">
        <v>227</v>
      </c>
      <c r="C2239" s="34">
        <v>789726.4</v>
      </c>
      <c r="D2239" s="22">
        <v>45277</v>
      </c>
      <c r="E2239" s="22">
        <v>47314</v>
      </c>
      <c r="F2239" s="22">
        <v>49444</v>
      </c>
      <c r="G2239" s="23"/>
    </row>
    <row r="2240" spans="1:10" s="19" customFormat="1" x14ac:dyDescent="0.25">
      <c r="A2240" s="135"/>
      <c r="B2240" s="138" t="s">
        <v>228</v>
      </c>
      <c r="C2240" s="34">
        <v>27298.699999999997</v>
      </c>
      <c r="D2240" s="22">
        <v>10808</v>
      </c>
      <c r="E2240" s="22">
        <v>10867</v>
      </c>
      <c r="F2240" s="22">
        <v>10934</v>
      </c>
      <c r="G2240" s="23"/>
    </row>
    <row r="2241" spans="1:10" s="19" customFormat="1" x14ac:dyDescent="0.25">
      <c r="A2241" s="102"/>
      <c r="B2241" s="14" t="s">
        <v>54</v>
      </c>
      <c r="C2241" s="33">
        <v>569166.79999999993</v>
      </c>
      <c r="D2241" s="20">
        <v>208415</v>
      </c>
      <c r="E2241" s="20">
        <v>210505</v>
      </c>
      <c r="F2241" s="20">
        <v>212792</v>
      </c>
      <c r="G2241" s="23"/>
    </row>
    <row r="2242" spans="1:10" s="19" customFormat="1" x14ac:dyDescent="0.25">
      <c r="A2242" s="135"/>
      <c r="B2242" s="138" t="s">
        <v>55</v>
      </c>
      <c r="C2242" s="34">
        <v>296307.39999999997</v>
      </c>
      <c r="D2242" s="22">
        <v>30945</v>
      </c>
      <c r="E2242" s="22">
        <v>31606</v>
      </c>
      <c r="F2242" s="22">
        <v>32303</v>
      </c>
      <c r="G2242" s="23"/>
    </row>
    <row r="2243" spans="1:10" s="19" customFormat="1" x14ac:dyDescent="0.25">
      <c r="A2243" s="135"/>
      <c r="B2243" s="138" t="s">
        <v>229</v>
      </c>
      <c r="C2243" s="22">
        <v>25608</v>
      </c>
      <c r="D2243" s="22">
        <v>15262</v>
      </c>
      <c r="E2243" s="22">
        <v>15404</v>
      </c>
      <c r="F2243" s="22">
        <v>15553</v>
      </c>
      <c r="G2243" s="23"/>
    </row>
    <row r="2244" spans="1:10" s="19" customFormat="1" x14ac:dyDescent="0.25">
      <c r="A2244" s="135"/>
      <c r="B2244" s="138" t="s">
        <v>230</v>
      </c>
      <c r="C2244" s="22">
        <v>16506</v>
      </c>
      <c r="D2244" s="22">
        <v>10603</v>
      </c>
      <c r="E2244" s="22">
        <v>10706</v>
      </c>
      <c r="F2244" s="22">
        <v>10814</v>
      </c>
      <c r="G2244" s="23"/>
    </row>
    <row r="2245" spans="1:10" s="19" customFormat="1" x14ac:dyDescent="0.25">
      <c r="A2245" s="135"/>
      <c r="B2245" s="138" t="s">
        <v>231</v>
      </c>
      <c r="C2245" s="34">
        <v>11476.8</v>
      </c>
      <c r="D2245" s="22">
        <v>9535</v>
      </c>
      <c r="E2245" s="22">
        <v>9603</v>
      </c>
      <c r="F2245" s="22">
        <v>9675</v>
      </c>
      <c r="G2245" s="23"/>
    </row>
    <row r="2246" spans="1:10" s="19" customFormat="1" x14ac:dyDescent="0.25">
      <c r="A2246" s="135"/>
      <c r="B2246" s="138" t="s">
        <v>232</v>
      </c>
      <c r="C2246" s="34">
        <v>13703.1</v>
      </c>
      <c r="D2246" s="22">
        <v>10756</v>
      </c>
      <c r="E2246" s="22">
        <v>10839</v>
      </c>
      <c r="F2246" s="22">
        <v>10935</v>
      </c>
      <c r="G2246" s="23"/>
    </row>
    <row r="2247" spans="1:10" s="19" customFormat="1" x14ac:dyDescent="0.25">
      <c r="A2247" s="135"/>
      <c r="B2247" s="138" t="s">
        <v>233</v>
      </c>
      <c r="C2247" s="34">
        <v>16879.2</v>
      </c>
      <c r="D2247" s="22">
        <v>12774</v>
      </c>
      <c r="E2247" s="22">
        <v>12861</v>
      </c>
      <c r="F2247" s="22">
        <v>12953</v>
      </c>
      <c r="G2247" s="23"/>
    </row>
    <row r="2248" spans="1:10" s="19" customFormat="1" x14ac:dyDescent="0.25">
      <c r="A2248" s="135"/>
      <c r="B2248" s="138" t="s">
        <v>234</v>
      </c>
      <c r="C2248" s="34">
        <v>36806.9</v>
      </c>
      <c r="D2248" s="22">
        <v>12725</v>
      </c>
      <c r="E2248" s="22">
        <v>12815</v>
      </c>
      <c r="F2248" s="22">
        <v>12928</v>
      </c>
      <c r="G2248" s="23"/>
    </row>
    <row r="2249" spans="1:10" s="19" customFormat="1" x14ac:dyDescent="0.25">
      <c r="A2249" s="135"/>
      <c r="B2249" s="138" t="s">
        <v>235</v>
      </c>
      <c r="C2249" s="22">
        <v>13817</v>
      </c>
      <c r="D2249" s="22">
        <v>11126</v>
      </c>
      <c r="E2249" s="22">
        <v>11199</v>
      </c>
      <c r="F2249" s="22">
        <v>11277</v>
      </c>
      <c r="G2249" s="23"/>
    </row>
    <row r="2250" spans="1:10" s="19" customFormat="1" x14ac:dyDescent="0.25">
      <c r="A2250" s="135"/>
      <c r="B2250" s="138" t="s">
        <v>236</v>
      </c>
      <c r="C2250" s="34">
        <v>11876.9</v>
      </c>
      <c r="D2250" s="22">
        <v>9253</v>
      </c>
      <c r="E2250" s="22">
        <v>9320</v>
      </c>
      <c r="F2250" s="22">
        <v>9391</v>
      </c>
      <c r="G2250" s="23"/>
    </row>
    <row r="2251" spans="1:10" s="19" customFormat="1" x14ac:dyDescent="0.25">
      <c r="A2251" s="135"/>
      <c r="B2251" s="138" t="s">
        <v>204</v>
      </c>
      <c r="C2251" s="34">
        <v>15686.1</v>
      </c>
      <c r="D2251" s="22">
        <v>12245</v>
      </c>
      <c r="E2251" s="22">
        <v>12336</v>
      </c>
      <c r="F2251" s="22">
        <v>12444</v>
      </c>
      <c r="G2251" s="23"/>
    </row>
    <row r="2252" spans="1:10" s="19" customFormat="1" x14ac:dyDescent="0.25">
      <c r="A2252" s="135"/>
      <c r="B2252" s="138" t="s">
        <v>237</v>
      </c>
      <c r="C2252" s="22">
        <v>18769</v>
      </c>
      <c r="D2252" s="22">
        <v>16024</v>
      </c>
      <c r="E2252" s="22">
        <v>16183</v>
      </c>
      <c r="F2252" s="22">
        <v>16359</v>
      </c>
      <c r="G2252" s="23"/>
    </row>
    <row r="2253" spans="1:10" s="19" customFormat="1" x14ac:dyDescent="0.25">
      <c r="A2253" s="135"/>
      <c r="B2253" s="138" t="s">
        <v>238</v>
      </c>
      <c r="C2253" s="34">
        <v>15268.1</v>
      </c>
      <c r="D2253" s="22">
        <v>10724</v>
      </c>
      <c r="E2253" s="22">
        <v>10853</v>
      </c>
      <c r="F2253" s="22">
        <v>10994</v>
      </c>
      <c r="G2253" s="23"/>
    </row>
    <row r="2254" spans="1:10" s="16" customFormat="1" x14ac:dyDescent="0.25">
      <c r="A2254" s="135"/>
      <c r="B2254" s="138" t="s">
        <v>239</v>
      </c>
      <c r="C2254" s="34">
        <v>21708.799999999999</v>
      </c>
      <c r="D2254" s="22">
        <v>10902</v>
      </c>
      <c r="E2254" s="22">
        <v>10986</v>
      </c>
      <c r="F2254" s="22">
        <v>11083</v>
      </c>
      <c r="G2254" s="104"/>
      <c r="H2254" s="43"/>
      <c r="I2254" s="43"/>
      <c r="J2254" s="43"/>
    </row>
    <row r="2255" spans="1:10" s="141" customFormat="1" x14ac:dyDescent="0.25">
      <c r="A2255" s="135"/>
      <c r="B2255" s="138" t="s">
        <v>240</v>
      </c>
      <c r="C2255" s="34">
        <v>22440.1</v>
      </c>
      <c r="D2255" s="22">
        <v>11376</v>
      </c>
      <c r="E2255" s="22">
        <v>11464</v>
      </c>
      <c r="F2255" s="22">
        <v>11564</v>
      </c>
      <c r="G2255" s="23"/>
    </row>
    <row r="2256" spans="1:10" s="141" customFormat="1" x14ac:dyDescent="0.25">
      <c r="A2256" s="135"/>
      <c r="B2256" s="138" t="s">
        <v>241</v>
      </c>
      <c r="C2256" s="34">
        <v>20366.400000000001</v>
      </c>
      <c r="D2256" s="22">
        <v>14370</v>
      </c>
      <c r="E2256" s="22">
        <v>14472</v>
      </c>
      <c r="F2256" s="22">
        <v>14608</v>
      </c>
      <c r="G2256" s="23"/>
    </row>
    <row r="2257" spans="1:10" s="141" customFormat="1" x14ac:dyDescent="0.25">
      <c r="A2257" s="135"/>
      <c r="B2257" s="138" t="s">
        <v>242</v>
      </c>
      <c r="C2257" s="22">
        <v>11947</v>
      </c>
      <c r="D2257" s="22">
        <v>9795</v>
      </c>
      <c r="E2257" s="22">
        <v>9858</v>
      </c>
      <c r="F2257" s="22">
        <v>9911</v>
      </c>
      <c r="G2257" s="23"/>
    </row>
    <row r="2258" spans="1:10" s="141" customFormat="1" x14ac:dyDescent="0.25">
      <c r="A2258" s="102"/>
      <c r="B2258" s="14" t="s">
        <v>105</v>
      </c>
      <c r="C2258" s="33">
        <v>876721.3</v>
      </c>
      <c r="D2258" s="20">
        <v>248793</v>
      </c>
      <c r="E2258" s="20">
        <v>253140</v>
      </c>
      <c r="F2258" s="20">
        <v>257714</v>
      </c>
      <c r="G2258" s="23"/>
    </row>
    <row r="2259" spans="1:10" s="141" customFormat="1" x14ac:dyDescent="0.25">
      <c r="A2259" s="140"/>
      <c r="B2259" s="138" t="s">
        <v>243</v>
      </c>
      <c r="C2259" s="34">
        <v>17112.5</v>
      </c>
      <c r="D2259" s="22">
        <v>29260</v>
      </c>
      <c r="E2259" s="22">
        <v>30237</v>
      </c>
      <c r="F2259" s="22">
        <v>31264</v>
      </c>
      <c r="G2259" s="23"/>
    </row>
    <row r="2260" spans="1:10" s="141" customFormat="1" x14ac:dyDescent="0.25">
      <c r="A2260" s="140"/>
      <c r="B2260" s="138" t="s">
        <v>244</v>
      </c>
      <c r="C2260" s="22">
        <v>42156</v>
      </c>
      <c r="D2260" s="22">
        <v>16590</v>
      </c>
      <c r="E2260" s="22">
        <v>16780</v>
      </c>
      <c r="F2260" s="22">
        <v>16980</v>
      </c>
      <c r="G2260" s="23"/>
    </row>
    <row r="2261" spans="1:10" s="141" customFormat="1" x14ac:dyDescent="0.25">
      <c r="A2261" s="140"/>
      <c r="B2261" s="138" t="s">
        <v>245</v>
      </c>
      <c r="C2261" s="34">
        <v>60084.100000000006</v>
      </c>
      <c r="D2261" s="22">
        <v>27585</v>
      </c>
      <c r="E2261" s="22">
        <v>27953</v>
      </c>
      <c r="F2261" s="22">
        <v>28343</v>
      </c>
      <c r="G2261" s="23"/>
    </row>
    <row r="2262" spans="1:10" s="141" customFormat="1" x14ac:dyDescent="0.25">
      <c r="A2262" s="140"/>
      <c r="B2262" s="138" t="s">
        <v>246</v>
      </c>
      <c r="C2262" s="22">
        <v>33650</v>
      </c>
      <c r="D2262" s="22">
        <v>16355</v>
      </c>
      <c r="E2262" s="22">
        <v>16605</v>
      </c>
      <c r="F2262" s="22">
        <v>16869</v>
      </c>
      <c r="G2262" s="23"/>
    </row>
    <row r="2263" spans="1:10" s="141" customFormat="1" x14ac:dyDescent="0.25">
      <c r="A2263" s="140"/>
      <c r="B2263" s="138" t="s">
        <v>247</v>
      </c>
      <c r="C2263" s="34">
        <v>24504.400000000001</v>
      </c>
      <c r="D2263" s="22">
        <v>14455</v>
      </c>
      <c r="E2263" s="22">
        <v>14647</v>
      </c>
      <c r="F2263" s="22">
        <v>14849</v>
      </c>
      <c r="G2263" s="23"/>
    </row>
    <row r="2264" spans="1:10" s="141" customFormat="1" x14ac:dyDescent="0.25">
      <c r="A2264" s="140"/>
      <c r="B2264" s="138" t="s">
        <v>248</v>
      </c>
      <c r="C2264" s="34">
        <v>33892.1</v>
      </c>
      <c r="D2264" s="22">
        <v>14260</v>
      </c>
      <c r="E2264" s="22">
        <v>14472</v>
      </c>
      <c r="F2264" s="22">
        <v>14696</v>
      </c>
      <c r="G2264" s="23"/>
    </row>
    <row r="2265" spans="1:10" s="141" customFormat="1" x14ac:dyDescent="0.25">
      <c r="A2265" s="140"/>
      <c r="B2265" s="138" t="s">
        <v>249</v>
      </c>
      <c r="C2265" s="34">
        <v>32035.1</v>
      </c>
      <c r="D2265" s="22">
        <v>21400</v>
      </c>
      <c r="E2265" s="22">
        <v>21791</v>
      </c>
      <c r="F2265" s="22">
        <v>22201</v>
      </c>
      <c r="G2265" s="23"/>
    </row>
    <row r="2266" spans="1:10" s="16" customFormat="1" x14ac:dyDescent="0.25">
      <c r="A2266" s="140"/>
      <c r="B2266" s="138" t="s">
        <v>56</v>
      </c>
      <c r="C2266" s="34">
        <v>510244.4</v>
      </c>
      <c r="D2266" s="22">
        <v>38130</v>
      </c>
      <c r="E2266" s="22">
        <v>38704</v>
      </c>
      <c r="F2266" s="22">
        <v>39305</v>
      </c>
      <c r="G2266" s="104"/>
      <c r="H2266" s="43"/>
      <c r="I2266" s="43"/>
      <c r="J2266" s="43"/>
    </row>
    <row r="2267" spans="1:10" s="19" customFormat="1" x14ac:dyDescent="0.25">
      <c r="A2267" s="140"/>
      <c r="B2267" s="138" t="s">
        <v>250</v>
      </c>
      <c r="C2267" s="34">
        <v>32055.3</v>
      </c>
      <c r="D2267" s="22">
        <v>24996</v>
      </c>
      <c r="E2267" s="22">
        <v>25504</v>
      </c>
      <c r="F2267" s="22">
        <v>26039</v>
      </c>
      <c r="G2267" s="23"/>
    </row>
    <row r="2268" spans="1:10" s="19" customFormat="1" x14ac:dyDescent="0.25">
      <c r="A2268" s="140"/>
      <c r="B2268" s="138" t="s">
        <v>251</v>
      </c>
      <c r="C2268" s="34">
        <v>39422.199999999997</v>
      </c>
      <c r="D2268" s="22">
        <v>24782</v>
      </c>
      <c r="E2268" s="22">
        <v>25196</v>
      </c>
      <c r="F2268" s="22">
        <v>25634</v>
      </c>
      <c r="G2268" s="23"/>
    </row>
    <row r="2269" spans="1:10" s="19" customFormat="1" x14ac:dyDescent="0.25">
      <c r="A2269" s="140"/>
      <c r="B2269" s="138" t="s">
        <v>252</v>
      </c>
      <c r="C2269" s="34">
        <v>51565.200000000004</v>
      </c>
      <c r="D2269" s="22">
        <v>20980</v>
      </c>
      <c r="E2269" s="22">
        <v>21251</v>
      </c>
      <c r="F2269" s="22">
        <v>21534</v>
      </c>
      <c r="G2269" s="23"/>
    </row>
    <row r="2270" spans="1:10" s="19" customFormat="1" x14ac:dyDescent="0.25">
      <c r="A2270" s="102"/>
      <c r="B2270" s="14" t="s">
        <v>57</v>
      </c>
      <c r="C2270" s="33">
        <v>972500.6</v>
      </c>
      <c r="D2270" s="20">
        <v>183515</v>
      </c>
      <c r="E2270" s="20">
        <v>185654</v>
      </c>
      <c r="F2270" s="20">
        <v>187899</v>
      </c>
      <c r="G2270" s="23"/>
    </row>
    <row r="2271" spans="1:10" s="19" customFormat="1" x14ac:dyDescent="0.25">
      <c r="A2271" s="135"/>
      <c r="B2271" s="12" t="s">
        <v>253</v>
      </c>
      <c r="C2271" s="34">
        <v>345236.5</v>
      </c>
      <c r="D2271" s="22">
        <v>27793</v>
      </c>
      <c r="E2271" s="22">
        <v>29044</v>
      </c>
      <c r="F2271" s="22">
        <v>30351</v>
      </c>
      <c r="G2271" s="23"/>
    </row>
    <row r="2272" spans="1:10" s="19" customFormat="1" x14ac:dyDescent="0.25">
      <c r="A2272" s="135"/>
      <c r="B2272" s="12" t="s">
        <v>254</v>
      </c>
      <c r="C2272" s="22">
        <v>28293</v>
      </c>
      <c r="D2272" s="22">
        <v>20958</v>
      </c>
      <c r="E2272" s="22">
        <v>20268</v>
      </c>
      <c r="F2272" s="22">
        <v>19550</v>
      </c>
      <c r="G2272" s="23"/>
    </row>
    <row r="2273" spans="1:7" s="19" customFormat="1" x14ac:dyDescent="0.25">
      <c r="A2273" s="135"/>
      <c r="B2273" s="12" t="s">
        <v>255</v>
      </c>
      <c r="C2273" s="34">
        <v>124881.2</v>
      </c>
      <c r="D2273" s="22">
        <v>18589</v>
      </c>
      <c r="E2273" s="22">
        <v>18934</v>
      </c>
      <c r="F2273" s="22">
        <v>19295</v>
      </c>
      <c r="G2273" s="23"/>
    </row>
    <row r="2274" spans="1:7" s="19" customFormat="1" x14ac:dyDescent="0.25">
      <c r="A2274" s="135"/>
      <c r="B2274" s="12" t="s">
        <v>256</v>
      </c>
      <c r="C2274" s="34">
        <v>139100.1</v>
      </c>
      <c r="D2274" s="22">
        <v>17683</v>
      </c>
      <c r="E2274" s="22">
        <v>18060</v>
      </c>
      <c r="F2274" s="22">
        <v>18457</v>
      </c>
      <c r="G2274" s="23"/>
    </row>
    <row r="2275" spans="1:7" s="19" customFormat="1" x14ac:dyDescent="0.25">
      <c r="A2275" s="135"/>
      <c r="B2275" s="12" t="s">
        <v>257</v>
      </c>
      <c r="C2275" s="34">
        <v>28726.3</v>
      </c>
      <c r="D2275" s="22">
        <v>17407</v>
      </c>
      <c r="E2275" s="22">
        <v>17638</v>
      </c>
      <c r="F2275" s="22">
        <v>17880</v>
      </c>
      <c r="G2275" s="23"/>
    </row>
    <row r="2276" spans="1:7" s="19" customFormat="1" x14ac:dyDescent="0.25">
      <c r="A2276" s="135"/>
      <c r="B2276" s="12" t="s">
        <v>258</v>
      </c>
      <c r="C2276" s="34">
        <v>28472.7</v>
      </c>
      <c r="D2276" s="22">
        <v>12613</v>
      </c>
      <c r="E2276" s="22">
        <v>12697</v>
      </c>
      <c r="F2276" s="22">
        <v>12785</v>
      </c>
      <c r="G2276" s="23"/>
    </row>
    <row r="2277" spans="1:7" s="19" customFormat="1" x14ac:dyDescent="0.25">
      <c r="A2277" s="135"/>
      <c r="B2277" s="12" t="s">
        <v>259</v>
      </c>
      <c r="C2277" s="34">
        <v>130072.2</v>
      </c>
      <c r="D2277" s="22">
        <v>14338</v>
      </c>
      <c r="E2277" s="22">
        <v>14433</v>
      </c>
      <c r="F2277" s="22">
        <v>14533</v>
      </c>
      <c r="G2277" s="23"/>
    </row>
    <row r="2278" spans="1:7" s="19" customFormat="1" x14ac:dyDescent="0.25">
      <c r="A2278" s="135"/>
      <c r="B2278" s="12" t="s">
        <v>260</v>
      </c>
      <c r="C2278" s="34">
        <v>59689.7</v>
      </c>
      <c r="D2278" s="22">
        <v>13763</v>
      </c>
      <c r="E2278" s="22">
        <v>13911</v>
      </c>
      <c r="F2278" s="22">
        <v>14067</v>
      </c>
    </row>
    <row r="2279" spans="1:7" s="19" customFormat="1" x14ac:dyDescent="0.25">
      <c r="A2279" s="135"/>
      <c r="B2279" s="12" t="s">
        <v>261</v>
      </c>
      <c r="C2279" s="34">
        <v>28943.9</v>
      </c>
      <c r="D2279" s="22">
        <v>12993</v>
      </c>
      <c r="E2279" s="22">
        <v>13071</v>
      </c>
      <c r="F2279" s="22">
        <v>13153</v>
      </c>
    </row>
    <row r="2280" spans="1:7" s="19" customFormat="1" x14ac:dyDescent="0.25">
      <c r="A2280" s="135"/>
      <c r="B2280" s="12" t="s">
        <v>262</v>
      </c>
      <c r="C2280" s="34">
        <v>30867.599999999999</v>
      </c>
      <c r="D2280" s="22">
        <v>10774</v>
      </c>
      <c r="E2280" s="22">
        <v>10866</v>
      </c>
      <c r="F2280" s="22">
        <v>10962</v>
      </c>
    </row>
    <row r="2281" spans="1:7" s="19" customFormat="1" x14ac:dyDescent="0.25">
      <c r="A2281" s="135"/>
      <c r="B2281" s="12" t="s">
        <v>263</v>
      </c>
      <c r="C2281" s="34">
        <v>28217.4</v>
      </c>
      <c r="D2281" s="22">
        <v>16604</v>
      </c>
      <c r="E2281" s="22">
        <v>16732</v>
      </c>
      <c r="F2281" s="22">
        <v>16866</v>
      </c>
    </row>
    <row r="2282" spans="1:7" s="19" customFormat="1" x14ac:dyDescent="0.25">
      <c r="A2282" s="17">
        <v>96</v>
      </c>
      <c r="B2282" s="12" t="s">
        <v>22</v>
      </c>
      <c r="C2282" s="34"/>
      <c r="D2282" s="22">
        <f>D2074-D472</f>
        <v>0</v>
      </c>
      <c r="E2282" s="22">
        <f>E2074-E472</f>
        <v>0</v>
      </c>
      <c r="F2282" s="22">
        <f>F2074-F472</f>
        <v>0</v>
      </c>
    </row>
    <row r="2283" spans="1:7" s="19" customFormat="1" x14ac:dyDescent="0.25">
      <c r="A2283" s="17">
        <v>97</v>
      </c>
      <c r="B2283" s="45" t="s">
        <v>14</v>
      </c>
      <c r="C2283" s="21"/>
      <c r="D2283" s="21"/>
      <c r="E2283" s="21"/>
      <c r="F2283" s="21"/>
    </row>
    <row r="2284" spans="1:7" s="19" customFormat="1" x14ac:dyDescent="0.25">
      <c r="A2284" s="17">
        <v>98</v>
      </c>
      <c r="B2284" s="45" t="s">
        <v>3</v>
      </c>
      <c r="C2284" s="21"/>
      <c r="D2284" s="21"/>
      <c r="E2284" s="21"/>
      <c r="F2284" s="21"/>
    </row>
    <row r="2285" spans="1:7" s="19" customFormat="1" x14ac:dyDescent="0.25">
      <c r="A2285" s="41"/>
    </row>
    <row r="2286" spans="1:7" s="19" customFormat="1" x14ac:dyDescent="0.25">
      <c r="A2286" s="41"/>
    </row>
    <row r="2287" spans="1:7" s="19" customFormat="1" x14ac:dyDescent="0.25">
      <c r="A2287" s="41"/>
    </row>
    <row r="2288" spans="1:7" s="19" customFormat="1" x14ac:dyDescent="0.25">
      <c r="A2288" s="41"/>
    </row>
    <row r="2289" spans="1:1" s="19" customFormat="1" x14ac:dyDescent="0.25">
      <c r="A2289" s="41"/>
    </row>
    <row r="2290" spans="1:1" s="19" customFormat="1" x14ac:dyDescent="0.25">
      <c r="A2290" s="41"/>
    </row>
    <row r="2291" spans="1:1" s="19" customFormat="1" x14ac:dyDescent="0.25">
      <c r="A2291" s="41"/>
    </row>
    <row r="2292" spans="1:1" s="19" customFormat="1" x14ac:dyDescent="0.25">
      <c r="A2292" s="41"/>
    </row>
    <row r="2293" spans="1:1" s="19" customFormat="1" x14ac:dyDescent="0.25">
      <c r="A2293" s="41"/>
    </row>
    <row r="2294" spans="1:1" s="19" customFormat="1" x14ac:dyDescent="0.25">
      <c r="A2294" s="41"/>
    </row>
    <row r="2295" spans="1:1" s="19" customFormat="1" x14ac:dyDescent="0.25">
      <c r="A2295" s="41"/>
    </row>
    <row r="2296" spans="1:1" s="19" customFormat="1" x14ac:dyDescent="0.25">
      <c r="A2296" s="41"/>
    </row>
    <row r="2297" spans="1:1" s="19" customFormat="1" x14ac:dyDescent="0.25">
      <c r="A2297" s="41"/>
    </row>
  </sheetData>
  <mergeCells count="10">
    <mergeCell ref="A69:F69"/>
    <mergeCell ref="A273:F273"/>
    <mergeCell ref="A471:F471"/>
    <mergeCell ref="A3:F3"/>
    <mergeCell ref="A7:A8"/>
    <mergeCell ref="B7:B8"/>
    <mergeCell ref="D8:F8"/>
    <mergeCell ref="A10:F10"/>
    <mergeCell ref="A42:F42"/>
    <mergeCell ref="A4:F4"/>
  </mergeCells>
  <pageMargins left="0.70866141732283472" right="0.31496062992125984" top="0.55118110236220474" bottom="0.55118110236220474" header="0.31496062992125984" footer="0.31496062992125984"/>
  <pageSetup paperSize="9" scale="90" firstPageNumber="41" orientation="portrait" useFirstPageNumber="1" r:id="rId1"/>
  <headerFooter>
    <oddHeader>&amp;C&amp;"Times New Roman,обычный"&amp;12 &amp;P</oddHeader>
  </headerFooter>
  <rowBreaks count="5" manualBreakCount="5">
    <brk id="153" max="5" man="1"/>
    <brk id="272" max="5" man="1"/>
    <brk id="324" max="5" man="1"/>
    <brk id="448" max="5" man="1"/>
    <brk id="87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СКО - всего</vt:lpstr>
      <vt:lpstr>'СКО - всего'!Заголовки_для_печати</vt:lpstr>
      <vt:lpstr>'СКО - всего'!Область_печати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Альфия Садыкова</dc:creator>
  <cp:lastModifiedBy>Сания М. Сабырова</cp:lastModifiedBy>
  <cp:lastPrinted>2021-10-29T05:51:37Z</cp:lastPrinted>
  <dcterms:created xsi:type="dcterms:W3CDTF">2018-04-10T05:27:46Z</dcterms:created>
  <dcterms:modified xsi:type="dcterms:W3CDTF">2021-10-29T11:16:43Z</dcterms:modified>
</cp:coreProperties>
</file>