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kasymbekov\Desktop\Служебки\План выпусков на ноябрь\"/>
    </mc:Choice>
  </mc:AlternateContent>
  <xr:revisionPtr revIDLastSave="0" documentId="13_ncr:1_{08979C29-5A6E-4E2E-9094-05C4B745D8D8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План выпуска 2020" sheetId="1" r:id="rId1"/>
  </sheets>
  <definedNames>
    <definedName name="_xlnm.Print_Area" localSheetId="0">'План выпуска 2020'!$D$5:$AB$93</definedName>
  </definedNames>
  <calcPr calcId="191029"/>
</workbook>
</file>

<file path=xl/calcChain.xml><?xml version="1.0" encoding="utf-8"?>
<calcChain xmlns="http://schemas.openxmlformats.org/spreadsheetml/2006/main">
  <c r="Y91" i="1" l="1"/>
  <c r="W76" i="1" l="1"/>
  <c r="E72" i="1"/>
  <c r="K71" i="1"/>
  <c r="K91" i="1" l="1"/>
  <c r="F91" i="1"/>
  <c r="G91" i="1"/>
  <c r="H91" i="1"/>
  <c r="I91" i="1"/>
  <c r="J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A91" i="1"/>
  <c r="AB51" i="1" l="1"/>
  <c r="AB91" i="1" s="1"/>
  <c r="AG19" i="1" l="1"/>
  <c r="AG18" i="1"/>
  <c r="AG17" i="1"/>
  <c r="AG25" i="1"/>
  <c r="AG23" i="1"/>
  <c r="AG22" i="1"/>
  <c r="AG21" i="1"/>
  <c r="AG30" i="1" l="1"/>
  <c r="AC27" i="1" l="1"/>
  <c r="AC26" i="1"/>
  <c r="AC25" i="1"/>
  <c r="AC24" i="1"/>
  <c r="AC23" i="1"/>
  <c r="AC22" i="1"/>
  <c r="AC21" i="1"/>
  <c r="AC20" i="1"/>
  <c r="AC19" i="1" l="1"/>
  <c r="AC18" i="1"/>
  <c r="AC17" i="1"/>
  <c r="AC16" i="1"/>
  <c r="E91" i="1"/>
  <c r="AB92" i="1" l="1"/>
  <c r="AC28" i="1" l="1"/>
</calcChain>
</file>

<file path=xl/sharedStrings.xml><?xml version="1.0" encoding="utf-8"?>
<sst xmlns="http://schemas.openxmlformats.org/spreadsheetml/2006/main" count="69" uniqueCount="69">
  <si>
    <t>Утверждаю</t>
  </si>
  <si>
    <t>Вице-министр финансов РК</t>
  </si>
  <si>
    <t>________ Шолпанкулов Б.Ш.</t>
  </si>
  <si>
    <t>__________ Шолпанкулов Б.Ш.</t>
  </si>
  <si>
    <t xml:space="preserve">План выпусков государственных ценных бумаг </t>
  </si>
  <si>
    <t>Министерства финансов Республики Казахстан на 2020 год*</t>
  </si>
  <si>
    <t>млрд. тенге</t>
  </si>
  <si>
    <t>20 лет</t>
  </si>
  <si>
    <t>16 лет</t>
  </si>
  <si>
    <t>15 лет</t>
  </si>
  <si>
    <t>14 лет</t>
  </si>
  <si>
    <t>13 лет</t>
  </si>
  <si>
    <t>11 лет</t>
  </si>
  <si>
    <t>10 лет</t>
  </si>
  <si>
    <t>7 лет</t>
  </si>
  <si>
    <t>6 лет</t>
  </si>
  <si>
    <t>2 года</t>
  </si>
  <si>
    <t>Итого</t>
  </si>
  <si>
    <t>* План подлежит изменению и дополнению в течение 2020 года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</si>
  <si>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</si>
  <si>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</si>
  <si>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</si>
  <si>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</si>
  <si>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</si>
  <si>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</si>
  <si>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</si>
  <si>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</si>
  <si>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</si>
  <si>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</si>
  <si>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</si>
  <si>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</si>
  <si>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</t>
  </si>
  <si>
    <t>9 лет</t>
  </si>
  <si>
    <t>3 года</t>
  </si>
  <si>
    <t>1 год</t>
  </si>
  <si>
    <t>Дата</t>
  </si>
  <si>
    <t>5 лет</t>
  </si>
  <si>
    <t>KZK200000638</t>
  </si>
  <si>
    <t>KZKD00000865</t>
  </si>
  <si>
    <t>KZKD00000915</t>
  </si>
  <si>
    <t>KZKD00000907</t>
  </si>
  <si>
    <t>KZKD00001087</t>
  </si>
  <si>
    <t>KZKD00000840</t>
  </si>
  <si>
    <t>KZKD00000964</t>
  </si>
  <si>
    <t>KZKD00000956</t>
  </si>
  <si>
    <t>KZKD00000741</t>
  </si>
  <si>
    <t>KZKD00000832</t>
  </si>
  <si>
    <t>KZKD00000972</t>
  </si>
  <si>
    <t>KZKD00000857</t>
  </si>
  <si>
    <t>Итого в 2020 году</t>
  </si>
  <si>
    <t>KZKD00000568</t>
  </si>
  <si>
    <t>KZKD00000261</t>
  </si>
  <si>
    <t>KZK100000241</t>
  </si>
  <si>
    <t xml:space="preserve">            Утверждаю</t>
  </si>
  <si>
    <t xml:space="preserve">       Первый вице-министр финансов РК</t>
  </si>
  <si>
    <t>12 лет</t>
  </si>
  <si>
    <t>KZKDKY140033</t>
  </si>
  <si>
    <t>17 лет</t>
  </si>
  <si>
    <t>KZKD00001079</t>
  </si>
  <si>
    <t>19 лет</t>
  </si>
  <si>
    <t>KZKD00000774</t>
  </si>
  <si>
    <t>8 лет</t>
  </si>
  <si>
    <t>KZKD00000899</t>
  </si>
  <si>
    <t>4 года</t>
  </si>
  <si>
    <t>KZKD00000881</t>
  </si>
  <si>
    <t>KZKD00000816</t>
  </si>
  <si>
    <t>KZKD00000931</t>
  </si>
  <si>
    <t>KZKD00000527</t>
  </si>
  <si>
    <t>KZKD00001095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</si>
</sst>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2"/>
      <color theme="1"/>
      <name val="Calibri"/>
      <charset val="204"/>
      <scheme val="minor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4" fillId="0" borderId="0" xfId="0" applyNumberFormat="1" applyFont="1" applyFill="1"/>
    <xf numFmtId="0" fontId="4" fillId="0" borderId="0" xfId="0" applyFont="1" applyFill="1"/>
    <xf numFmtId="14" fontId="1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14" fontId="7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3" fillId="0" borderId="0" xfId="0" applyFont="1" applyFill="1" applyBorder="1" applyAlignment="1"/>
    <xf numFmtId="0" fontId="9" fillId="0" borderId="1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10" fontId="4" fillId="0" borderId="0" xfId="0" applyNumberFormat="1" applyFont="1" applyFill="1" applyBorder="1" applyAlignment="1"/>
    <xf numFmtId="164" fontId="10" fillId="0" borderId="3" xfId="0" applyNumberFormat="1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10" fillId="0" borderId="2" xfId="0" applyNumberFormat="1" applyFont="1" applyFill="1" applyBorder="1" applyAlignment="1">
      <alignment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right" wrapText="1"/>
    </xf>
    <xf numFmtId="3" fontId="8" fillId="0" borderId="11" xfId="0" applyNumberFormat="1" applyFont="1" applyFill="1" applyBorder="1" applyAlignment="1">
      <alignment horizontal="right" wrapText="1"/>
    </xf>
    <xf numFmtId="0" fontId="1" fillId="0" borderId="0" xfId="0" applyFont="1" applyFill="1" applyAlignment="1"/>
    <xf numFmtId="14" fontId="8" fillId="0" borderId="4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right" wrapText="1"/>
    </xf>
    <xf numFmtId="3" fontId="10" fillId="0" borderId="9" xfId="0" applyNumberFormat="1" applyFont="1" applyFill="1" applyBorder="1" applyAlignment="1">
      <alignment horizontal="right" vertical="top" wrapText="1"/>
    </xf>
    <xf numFmtId="14" fontId="8" fillId="0" borderId="5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right" vertical="top" wrapText="1"/>
    </xf>
    <xf numFmtId="3" fontId="8" fillId="0" borderId="8" xfId="0" applyNumberFormat="1" applyFont="1" applyFill="1" applyBorder="1" applyAlignment="1">
      <alignment horizontal="right" vertical="top" wrapText="1"/>
    </xf>
    <xf numFmtId="3" fontId="8" fillId="0" borderId="8" xfId="0" applyNumberFormat="1" applyFont="1" applyFill="1" applyBorder="1" applyAlignment="1">
      <alignment horizontal="right"/>
    </xf>
    <xf numFmtId="14" fontId="8" fillId="0" borderId="5" xfId="0" applyNumberFormat="1" applyFont="1" applyFill="1" applyBorder="1" applyAlignment="1">
      <alignment horizontal="center" vertical="top" wrapText="1"/>
    </xf>
    <xf numFmtId="3" fontId="8" fillId="0" borderId="8" xfId="0" applyNumberFormat="1" applyFont="1" applyFill="1" applyBorder="1"/>
    <xf numFmtId="164" fontId="3" fillId="0" borderId="0" xfId="0" applyNumberFormat="1" applyFont="1" applyFill="1"/>
    <xf numFmtId="0" fontId="3" fillId="0" borderId="0" xfId="0" applyFont="1" applyFill="1"/>
    <xf numFmtId="164" fontId="13" fillId="0" borderId="0" xfId="0" applyNumberFormat="1" applyFont="1" applyFill="1"/>
    <xf numFmtId="0" fontId="13" fillId="0" borderId="0" xfId="0" applyFont="1" applyFill="1"/>
    <xf numFmtId="0" fontId="3" fillId="0" borderId="0" xfId="0" applyFont="1" applyFill="1" applyBorder="1" applyAlignment="1">
      <alignment horizontal="left"/>
    </xf>
    <xf numFmtId="14" fontId="9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14" fontId="8" fillId="0" borderId="5" xfId="0" applyNumberFormat="1" applyFont="1" applyBorder="1" applyAlignment="1">
      <alignment horizontal="center" vertical="top" wrapText="1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right" wrapText="1"/>
    </xf>
    <xf numFmtId="3" fontId="10" fillId="0" borderId="8" xfId="0" applyNumberFormat="1" applyFont="1" applyBorder="1" applyAlignment="1">
      <alignment horizontal="right" vertical="top" wrapText="1"/>
    </xf>
    <xf numFmtId="3" fontId="8" fillId="0" borderId="8" xfId="0" applyNumberFormat="1" applyFont="1" applyBorder="1" applyAlignment="1">
      <alignment horizontal="right" vertical="top" wrapText="1"/>
    </xf>
    <xf numFmtId="14" fontId="2" fillId="0" borderId="0" xfId="0" applyNumberFormat="1" applyFont="1" applyAlignment="1">
      <alignment horizontal="right"/>
    </xf>
    <xf numFmtId="3" fontId="8" fillId="0" borderId="11" xfId="0" applyNumberFormat="1" applyFont="1" applyBorder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H96"/>
  <sheetViews>
    <sheetView tabSelected="1" view="pageBreakPreview" topLeftCell="A5" zoomScale="40" zoomScaleNormal="70" zoomScaleSheetLayoutView="40" workbookViewId="0">
      <pane xSplit="4" ySplit="11" topLeftCell="E28" activePane="bottomRight" state="frozen"/>
      <selection activeCell="A5" sqref="A5"/>
      <selection pane="topRight" activeCell="E5" sqref="E5"/>
      <selection pane="bottomLeft" activeCell="A16" sqref="A16"/>
      <selection pane="bottomRight" activeCell="AK14" sqref="AK14"/>
    </sheetView>
  </sheetViews>
  <sheetFormatPr defaultColWidth="8" defaultRowHeight="13.8" x14ac:dyDescent="0.25"/>
  <cols>
    <col min="1" max="3" width="8" style="7"/>
    <col min="4" max="4" width="16.19921875" style="7" customWidth="1"/>
    <col min="5" max="25" width="15.19921875" style="7" customWidth="1"/>
    <col min="26" max="26" width="15.59765625" style="7" customWidth="1"/>
    <col min="27" max="28" width="15.19921875" style="7" customWidth="1"/>
    <col min="29" max="30" width="0" style="7" hidden="1" customWidth="1"/>
    <col min="31" max="31" width="8" style="7"/>
    <col min="32" max="34" width="8" style="7" hidden="1" customWidth="1"/>
    <col min="35" max="16384" width="8" style="7"/>
  </cols>
  <sheetData>
    <row r="1" spans="4:33" ht="21" hidden="1" x14ac:dyDescent="0.4">
      <c r="I1" s="27"/>
      <c r="J1" s="67" t="s">
        <v>0</v>
      </c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27"/>
    </row>
    <row r="2" spans="4:33" ht="21" hidden="1" x14ac:dyDescent="0.4">
      <c r="I2" s="67" t="s">
        <v>1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27"/>
    </row>
    <row r="3" spans="4:33" ht="21" hidden="1" x14ac:dyDescent="0.4">
      <c r="I3" s="67" t="s">
        <v>2</v>
      </c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27"/>
    </row>
    <row r="4" spans="4:33" ht="15" hidden="1" customHeight="1" x14ac:dyDescent="0.25">
      <c r="D4" s="8"/>
      <c r="E4" s="8"/>
      <c r="F4" s="8"/>
      <c r="G4" s="8"/>
      <c r="H4" s="8">
        <v>49338</v>
      </c>
      <c r="I4" s="8">
        <v>49076</v>
      </c>
      <c r="J4" s="8">
        <v>48692</v>
      </c>
      <c r="K4" s="8"/>
      <c r="L4" s="8">
        <v>48320</v>
      </c>
      <c r="M4" s="8"/>
      <c r="N4" s="8">
        <v>47518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>
        <v>47343</v>
      </c>
      <c r="AB4" s="8"/>
    </row>
    <row r="5" spans="4:33" ht="28.2" x14ac:dyDescent="0.5">
      <c r="I5" s="27"/>
      <c r="J5" s="9"/>
      <c r="K5" s="9"/>
      <c r="L5" s="10"/>
      <c r="M5" s="10"/>
      <c r="N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25" t="s">
        <v>53</v>
      </c>
      <c r="AB5" s="25"/>
    </row>
    <row r="6" spans="4:33" ht="28.2" x14ac:dyDescent="0.5">
      <c r="J6" s="10"/>
      <c r="K6" s="10"/>
      <c r="L6" s="10"/>
      <c r="M6" s="10"/>
      <c r="N6" s="10"/>
      <c r="P6" s="10"/>
      <c r="Q6" s="10"/>
      <c r="R6" s="10"/>
      <c r="S6" s="10"/>
      <c r="T6" s="10"/>
      <c r="U6" s="10"/>
      <c r="V6" s="10"/>
      <c r="W6" s="10"/>
      <c r="X6" s="25" t="s">
        <v>54</v>
      </c>
      <c r="Y6" s="25"/>
      <c r="Z6" s="25"/>
      <c r="AA6" s="10"/>
      <c r="AB6" s="25"/>
    </row>
    <row r="7" spans="4:33" ht="28.2" x14ac:dyDescent="0.5">
      <c r="J7" s="10"/>
      <c r="K7" s="10"/>
      <c r="L7" s="10"/>
      <c r="M7" s="10"/>
      <c r="N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25"/>
      <c r="AA7" s="10"/>
      <c r="AB7" s="25"/>
    </row>
    <row r="8" spans="4:33" ht="29.25" customHeight="1" x14ac:dyDescent="0.5">
      <c r="I8" s="27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B8" s="26" t="s">
        <v>3</v>
      </c>
    </row>
    <row r="9" spans="4:33" ht="15.75" customHeight="1" x14ac:dyDescent="0.35">
      <c r="J9" s="68"/>
      <c r="K9" s="68"/>
      <c r="L9" s="68"/>
      <c r="M9" s="53"/>
      <c r="N9" s="28"/>
      <c r="O9" s="28"/>
      <c r="P9" s="28"/>
      <c r="Q9" s="55"/>
      <c r="R9" s="55"/>
      <c r="S9" s="28"/>
      <c r="T9" s="28"/>
      <c r="U9" s="28"/>
      <c r="V9" s="55"/>
      <c r="W9" s="55"/>
      <c r="X9" s="28"/>
      <c r="Y9" s="63"/>
      <c r="Z9" s="28"/>
      <c r="AA9" s="11"/>
      <c r="AB9" s="11"/>
    </row>
    <row r="10" spans="4:33" ht="30.75" customHeight="1" x14ac:dyDescent="0.4">
      <c r="D10" s="66" t="s">
        <v>4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39"/>
    </row>
    <row r="11" spans="4:33" ht="25.5" customHeight="1" x14ac:dyDescent="0.4">
      <c r="D11" s="66" t="s">
        <v>5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39"/>
    </row>
    <row r="12" spans="4:33" ht="26.25" customHeight="1" x14ac:dyDescent="0.35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5"/>
      <c r="T12" s="5"/>
      <c r="U12" s="2"/>
      <c r="V12" s="2"/>
      <c r="W12" s="2"/>
      <c r="X12" s="2"/>
      <c r="Y12" s="2"/>
      <c r="Z12" s="2"/>
      <c r="AA12" s="1"/>
      <c r="AB12" s="24" t="s">
        <v>6</v>
      </c>
    </row>
    <row r="13" spans="4:33" ht="17.25" customHeight="1" thickBot="1" x14ac:dyDescent="0.35">
      <c r="D13" s="2"/>
      <c r="E13" s="6">
        <v>51192</v>
      </c>
      <c r="F13" s="6">
        <v>50976</v>
      </c>
      <c r="G13" s="6">
        <v>50082</v>
      </c>
      <c r="H13" s="6">
        <v>49886</v>
      </c>
      <c r="I13" s="6">
        <v>49338</v>
      </c>
      <c r="J13" s="6">
        <v>49076</v>
      </c>
      <c r="K13" s="6">
        <v>48673</v>
      </c>
      <c r="L13" s="6">
        <v>48692</v>
      </c>
      <c r="M13" s="6">
        <v>48320</v>
      </c>
      <c r="N13" s="6">
        <v>47978</v>
      </c>
      <c r="O13" s="6">
        <v>47518</v>
      </c>
      <c r="P13" s="6">
        <v>47208</v>
      </c>
      <c r="Q13" s="6">
        <v>47053</v>
      </c>
      <c r="R13" s="61">
        <v>46452</v>
      </c>
      <c r="S13" s="6">
        <v>46571</v>
      </c>
      <c r="T13" s="6">
        <v>46206</v>
      </c>
      <c r="U13" s="6">
        <v>45804</v>
      </c>
      <c r="V13" s="6">
        <v>45321</v>
      </c>
      <c r="W13" s="6">
        <v>45167</v>
      </c>
      <c r="X13" s="6">
        <v>45061</v>
      </c>
      <c r="Y13" s="6">
        <v>44639</v>
      </c>
      <c r="Z13" s="6">
        <v>44686</v>
      </c>
      <c r="AA13" s="1"/>
      <c r="AB13" s="6"/>
    </row>
    <row r="14" spans="4:33" ht="31.5" customHeight="1" thickBot="1" x14ac:dyDescent="0.3">
      <c r="D14" s="64" t="s">
        <v>35</v>
      </c>
      <c r="E14" s="23" t="s">
        <v>7</v>
      </c>
      <c r="F14" s="23" t="s">
        <v>59</v>
      </c>
      <c r="G14" s="23" t="s">
        <v>57</v>
      </c>
      <c r="H14" s="23" t="s">
        <v>8</v>
      </c>
      <c r="I14" s="23" t="s">
        <v>9</v>
      </c>
      <c r="J14" s="23" t="s">
        <v>10</v>
      </c>
      <c r="K14" s="69" t="s">
        <v>11</v>
      </c>
      <c r="L14" s="70"/>
      <c r="M14" s="23" t="s">
        <v>55</v>
      </c>
      <c r="N14" s="23" t="s">
        <v>12</v>
      </c>
      <c r="O14" s="23" t="s">
        <v>13</v>
      </c>
      <c r="P14" s="23" t="s">
        <v>32</v>
      </c>
      <c r="Q14" s="23" t="s">
        <v>61</v>
      </c>
      <c r="R14" s="69" t="s">
        <v>14</v>
      </c>
      <c r="S14" s="70"/>
      <c r="T14" s="23" t="s">
        <v>15</v>
      </c>
      <c r="U14" s="23" t="s">
        <v>36</v>
      </c>
      <c r="V14" s="23" t="s">
        <v>63</v>
      </c>
      <c r="W14" s="69" t="s">
        <v>33</v>
      </c>
      <c r="X14" s="70"/>
      <c r="Y14" s="69" t="s">
        <v>16</v>
      </c>
      <c r="Z14" s="71"/>
      <c r="AA14" s="70"/>
      <c r="AB14" s="23" t="s">
        <v>34</v>
      </c>
    </row>
    <row r="15" spans="4:33" ht="21.75" customHeight="1" thickBot="1" x14ac:dyDescent="0.3">
      <c r="D15" s="65"/>
      <c r="E15" s="12" t="s">
        <v>48</v>
      </c>
      <c r="F15" s="54" t="s">
        <v>60</v>
      </c>
      <c r="G15" s="12" t="s">
        <v>58</v>
      </c>
      <c r="H15" s="12" t="s">
        <v>47</v>
      </c>
      <c r="I15" s="12" t="s">
        <v>46</v>
      </c>
      <c r="J15" s="12" t="s">
        <v>45</v>
      </c>
      <c r="K15" s="12" t="s">
        <v>66</v>
      </c>
      <c r="L15" s="12" t="s">
        <v>44</v>
      </c>
      <c r="M15" s="12" t="s">
        <v>56</v>
      </c>
      <c r="N15" s="12" t="s">
        <v>43</v>
      </c>
      <c r="O15" s="12" t="s">
        <v>42</v>
      </c>
      <c r="P15" s="12" t="s">
        <v>41</v>
      </c>
      <c r="Q15" s="12" t="s">
        <v>68</v>
      </c>
      <c r="R15" s="12" t="s">
        <v>62</v>
      </c>
      <c r="S15" s="12" t="s">
        <v>40</v>
      </c>
      <c r="T15" s="12" t="s">
        <v>39</v>
      </c>
      <c r="U15" s="12" t="s">
        <v>38</v>
      </c>
      <c r="V15" s="12" t="s">
        <v>64</v>
      </c>
      <c r="W15" s="12" t="s">
        <v>65</v>
      </c>
      <c r="X15" s="12" t="s">
        <v>50</v>
      </c>
      <c r="Y15" s="12" t="s">
        <v>67</v>
      </c>
      <c r="Z15" s="12" t="s">
        <v>51</v>
      </c>
      <c r="AA15" s="12" t="s">
        <v>37</v>
      </c>
      <c r="AB15" s="12" t="s">
        <v>52</v>
      </c>
    </row>
    <row r="16" spans="4:33" ht="19.5" customHeight="1" x14ac:dyDescent="0.4">
      <c r="D16" s="40">
        <v>43843</v>
      </c>
      <c r="E16" s="30"/>
      <c r="F16" s="30"/>
      <c r="G16" s="30"/>
      <c r="H16" s="41"/>
      <c r="I16" s="41"/>
      <c r="J16" s="42"/>
      <c r="K16" s="42"/>
      <c r="L16" s="41"/>
      <c r="M16" s="41"/>
      <c r="N16" s="41">
        <v>46.2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31"/>
      <c r="AA16" s="41"/>
      <c r="AB16" s="32"/>
      <c r="AC16" s="49">
        <f>SUM(E16:AB21)</f>
        <v>174.08898500000001</v>
      </c>
      <c r="AD16" s="50" t="s">
        <v>19</v>
      </c>
      <c r="AF16" s="4"/>
      <c r="AG16" s="4"/>
    </row>
    <row r="17" spans="4:33" ht="19.5" customHeight="1" x14ac:dyDescent="0.4">
      <c r="D17" s="43">
        <v>43845</v>
      </c>
      <c r="E17" s="33"/>
      <c r="F17" s="33"/>
      <c r="G17" s="33"/>
      <c r="H17" s="37"/>
      <c r="I17" s="37"/>
      <c r="J17" s="44"/>
      <c r="K17" s="44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4"/>
      <c r="AA17" s="37"/>
      <c r="AB17" s="35"/>
      <c r="AC17" s="51">
        <f>SUM(E22:AB29)</f>
        <v>85.278999999999996</v>
      </c>
      <c r="AD17" s="52" t="s">
        <v>20</v>
      </c>
      <c r="AF17" s="3">
        <v>2</v>
      </c>
      <c r="AG17" s="4">
        <f>(AA23+AA29+AA31+AA32+AA34+AA36+AA38+AA41)*9.5%/2</f>
        <v>1.7027325</v>
      </c>
    </row>
    <row r="18" spans="4:33" ht="23.1" customHeight="1" x14ac:dyDescent="0.4">
      <c r="D18" s="43">
        <v>43850</v>
      </c>
      <c r="E18" s="33"/>
      <c r="F18" s="33"/>
      <c r="G18" s="33"/>
      <c r="H18" s="37"/>
      <c r="I18" s="37"/>
      <c r="J18" s="45">
        <v>66.738985</v>
      </c>
      <c r="K18" s="45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4"/>
      <c r="AA18" s="37"/>
      <c r="AB18" s="35"/>
      <c r="AC18" s="51">
        <f>SUM(E30:AB33)</f>
        <v>262.99200000000002</v>
      </c>
      <c r="AD18" s="52" t="s">
        <v>21</v>
      </c>
      <c r="AF18" s="3">
        <v>6</v>
      </c>
      <c r="AG18" s="4">
        <f>15.15*9.1%</f>
        <v>1.3786499999999999</v>
      </c>
    </row>
    <row r="19" spans="4:33" ht="23.1" customHeight="1" x14ac:dyDescent="0.4">
      <c r="D19" s="43">
        <v>43852</v>
      </c>
      <c r="E19" s="33"/>
      <c r="F19" s="33"/>
      <c r="G19" s="33"/>
      <c r="H19" s="37"/>
      <c r="I19" s="37"/>
      <c r="J19" s="44"/>
      <c r="K19" s="44"/>
      <c r="L19" s="37"/>
      <c r="M19" s="37"/>
      <c r="N19" s="37"/>
      <c r="O19" s="37"/>
      <c r="P19" s="37"/>
      <c r="Q19" s="37"/>
      <c r="R19" s="37"/>
      <c r="S19" s="37"/>
      <c r="T19" s="37">
        <v>5.15</v>
      </c>
      <c r="U19" s="37"/>
      <c r="V19" s="37"/>
      <c r="W19" s="37"/>
      <c r="X19" s="37"/>
      <c r="Y19" s="37"/>
      <c r="Z19" s="34"/>
      <c r="AA19" s="37"/>
      <c r="AB19" s="35"/>
      <c r="AC19" s="51">
        <f>SUM(E34:AB41)</f>
        <v>402.58280000000002</v>
      </c>
      <c r="AD19" s="50" t="s">
        <v>22</v>
      </c>
      <c r="AF19" s="3">
        <v>7</v>
      </c>
      <c r="AG19" s="4">
        <f>15.2*9%</f>
        <v>1.3679999999999999</v>
      </c>
    </row>
    <row r="20" spans="4:33" ht="23.1" customHeight="1" x14ac:dyDescent="0.4">
      <c r="D20" s="43">
        <v>43857</v>
      </c>
      <c r="E20" s="33"/>
      <c r="F20" s="33"/>
      <c r="G20" s="33"/>
      <c r="H20" s="37">
        <v>50</v>
      </c>
      <c r="I20" s="37"/>
      <c r="J20" s="45"/>
      <c r="K20" s="45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4"/>
      <c r="AA20" s="37"/>
      <c r="AB20" s="35"/>
      <c r="AC20" s="51">
        <f>SUM(E42:AB46)</f>
        <v>231.81265300000001</v>
      </c>
      <c r="AD20" s="52" t="s">
        <v>23</v>
      </c>
      <c r="AF20" s="3">
        <v>10</v>
      </c>
      <c r="AG20" s="4"/>
    </row>
    <row r="21" spans="4:33" ht="23.1" customHeight="1" x14ac:dyDescent="0.4">
      <c r="D21" s="43">
        <v>43859</v>
      </c>
      <c r="E21" s="33"/>
      <c r="F21" s="33"/>
      <c r="G21" s="33"/>
      <c r="H21" s="37"/>
      <c r="I21" s="37"/>
      <c r="J21" s="44"/>
      <c r="K21" s="44"/>
      <c r="L21" s="37"/>
      <c r="M21" s="37"/>
      <c r="N21" s="37"/>
      <c r="O21" s="37"/>
      <c r="P21" s="37"/>
      <c r="Q21" s="37"/>
      <c r="R21" s="37"/>
      <c r="S21" s="37">
        <v>6</v>
      </c>
      <c r="T21" s="37"/>
      <c r="U21" s="37"/>
      <c r="V21" s="37"/>
      <c r="W21" s="37"/>
      <c r="X21" s="37"/>
      <c r="Y21" s="37"/>
      <c r="Z21" s="34"/>
      <c r="AA21" s="37"/>
      <c r="AB21" s="35"/>
      <c r="AC21" s="51">
        <f>SUM(E47:AB56)</f>
        <v>347.077968</v>
      </c>
      <c r="AD21" s="52" t="s">
        <v>24</v>
      </c>
      <c r="AF21" s="3">
        <v>11</v>
      </c>
      <c r="AG21" s="4">
        <f>46.2*8.44%</f>
        <v>3.8992799999999996</v>
      </c>
    </row>
    <row r="22" spans="4:33" ht="22.5" customHeight="1" x14ac:dyDescent="0.4">
      <c r="D22" s="43">
        <v>43864</v>
      </c>
      <c r="E22" s="33"/>
      <c r="F22" s="33"/>
      <c r="G22" s="33"/>
      <c r="H22" s="37"/>
      <c r="I22" s="37"/>
      <c r="J22" s="44"/>
      <c r="K22" s="44"/>
      <c r="L22" s="37">
        <v>5</v>
      </c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4"/>
      <c r="AA22" s="37"/>
      <c r="AB22" s="35"/>
      <c r="AC22" s="51">
        <f>SUM(E57:AB66)</f>
        <v>497.47211199999998</v>
      </c>
      <c r="AD22" s="50" t="s">
        <v>25</v>
      </c>
      <c r="AF22" s="3">
        <v>13</v>
      </c>
      <c r="AG22" s="4">
        <f>5*8.46%</f>
        <v>0.42300000000000004</v>
      </c>
    </row>
    <row r="23" spans="4:33" ht="23.1" customHeight="1" x14ac:dyDescent="0.4">
      <c r="D23" s="43">
        <v>43866</v>
      </c>
      <c r="E23" s="33"/>
      <c r="F23" s="33"/>
      <c r="G23" s="33"/>
      <c r="H23" s="37"/>
      <c r="I23" s="37"/>
      <c r="J23" s="45"/>
      <c r="K23" s="45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6"/>
      <c r="AA23" s="37">
        <v>0.84699999999999998</v>
      </c>
      <c r="AB23" s="35"/>
      <c r="AC23" s="51">
        <f>SUM(E67:AB68)</f>
        <v>168.22157900000002</v>
      </c>
      <c r="AD23" s="52" t="s">
        <v>26</v>
      </c>
      <c r="AF23" s="3">
        <v>14</v>
      </c>
      <c r="AG23" s="4">
        <f>66.738985*8.07%</f>
        <v>5.3858360895000006</v>
      </c>
    </row>
    <row r="24" spans="4:33" ht="23.1" customHeight="1" x14ac:dyDescent="0.4">
      <c r="D24" s="43">
        <v>43871</v>
      </c>
      <c r="E24" s="33"/>
      <c r="F24" s="33"/>
      <c r="G24" s="33"/>
      <c r="H24" s="37"/>
      <c r="I24" s="37">
        <v>30.222999999999999</v>
      </c>
      <c r="J24" s="45"/>
      <c r="K24" s="45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6"/>
      <c r="AA24" s="37"/>
      <c r="AB24" s="35"/>
      <c r="AC24" s="51">
        <f>SUM(E78:AB79)</f>
        <v>40</v>
      </c>
      <c r="AD24" s="52" t="s">
        <v>27</v>
      </c>
      <c r="AF24" s="3">
        <v>15</v>
      </c>
      <c r="AG24" s="4"/>
    </row>
    <row r="25" spans="4:33" ht="23.1" customHeight="1" x14ac:dyDescent="0.4">
      <c r="D25" s="43">
        <v>43873</v>
      </c>
      <c r="E25" s="33"/>
      <c r="F25" s="33"/>
      <c r="G25" s="33"/>
      <c r="H25" s="37"/>
      <c r="I25" s="37"/>
      <c r="J25" s="44"/>
      <c r="K25" s="44"/>
      <c r="L25" s="46"/>
      <c r="M25" s="46"/>
      <c r="N25" s="46"/>
      <c r="O25" s="37"/>
      <c r="P25" s="37"/>
      <c r="Q25" s="37"/>
      <c r="R25" s="37"/>
      <c r="S25" s="37"/>
      <c r="T25" s="37">
        <v>5</v>
      </c>
      <c r="U25" s="37"/>
      <c r="V25" s="37"/>
      <c r="W25" s="37"/>
      <c r="X25" s="37"/>
      <c r="Y25" s="37"/>
      <c r="Z25" s="36"/>
      <c r="AA25" s="37"/>
      <c r="AB25" s="35"/>
      <c r="AC25" s="51">
        <f>SUM(E86:AB86)</f>
        <v>20</v>
      </c>
      <c r="AD25" s="50" t="s">
        <v>28</v>
      </c>
      <c r="AF25" s="3">
        <v>16</v>
      </c>
      <c r="AG25" s="4">
        <f>60*8.07%</f>
        <v>4.8420000000000005</v>
      </c>
    </row>
    <row r="26" spans="4:33" ht="23.1" customHeight="1" x14ac:dyDescent="0.4">
      <c r="D26" s="43">
        <v>43878</v>
      </c>
      <c r="E26" s="33"/>
      <c r="F26" s="33"/>
      <c r="G26" s="33"/>
      <c r="H26" s="37"/>
      <c r="I26" s="37">
        <v>25</v>
      </c>
      <c r="J26" s="44"/>
      <c r="K26" s="44"/>
      <c r="L26" s="46"/>
      <c r="M26" s="46"/>
      <c r="N26" s="46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6"/>
      <c r="AA26" s="37"/>
      <c r="AB26" s="35"/>
      <c r="AC26" s="49">
        <f>SUM(E87:AB88)</f>
        <v>0</v>
      </c>
      <c r="AD26" s="52" t="s">
        <v>29</v>
      </c>
      <c r="AF26" s="4">
        <v>17</v>
      </c>
      <c r="AG26" s="4"/>
    </row>
    <row r="27" spans="4:33" ht="23.1" customHeight="1" x14ac:dyDescent="0.4">
      <c r="D27" s="43">
        <v>43880</v>
      </c>
      <c r="E27" s="33"/>
      <c r="F27" s="33"/>
      <c r="G27" s="33"/>
      <c r="H27" s="37"/>
      <c r="I27" s="37"/>
      <c r="J27" s="44"/>
      <c r="K27" s="44"/>
      <c r="L27" s="46"/>
      <c r="M27" s="46"/>
      <c r="N27" s="46"/>
      <c r="O27" s="37"/>
      <c r="P27" s="37"/>
      <c r="Q27" s="37"/>
      <c r="R27" s="37"/>
      <c r="S27" s="37">
        <v>6.194</v>
      </c>
      <c r="T27" s="37"/>
      <c r="U27" s="37"/>
      <c r="V27" s="37"/>
      <c r="W27" s="37"/>
      <c r="X27" s="37"/>
      <c r="Y27" s="37"/>
      <c r="Z27" s="36"/>
      <c r="AA27" s="37"/>
      <c r="AB27" s="35"/>
      <c r="AC27" s="49">
        <f>SUM(E89:AB90)</f>
        <v>0</v>
      </c>
      <c r="AD27" s="52" t="s">
        <v>30</v>
      </c>
      <c r="AF27" s="4">
        <v>18</v>
      </c>
      <c r="AG27" s="4"/>
    </row>
    <row r="28" spans="4:33" ht="23.1" customHeight="1" x14ac:dyDescent="0.4">
      <c r="D28" s="43">
        <v>43885</v>
      </c>
      <c r="E28" s="33"/>
      <c r="F28" s="33"/>
      <c r="G28" s="33"/>
      <c r="H28" s="37">
        <v>10.015000000000001</v>
      </c>
      <c r="I28" s="37"/>
      <c r="J28" s="44"/>
      <c r="K28" s="44"/>
      <c r="L28" s="46"/>
      <c r="M28" s="46"/>
      <c r="N28" s="46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6"/>
      <c r="AA28" s="37"/>
      <c r="AB28" s="35"/>
      <c r="AC28" s="49">
        <f>SUM(AC16:AC27)</f>
        <v>2229.5270970000001</v>
      </c>
      <c r="AD28" s="50"/>
      <c r="AF28" s="4">
        <v>19</v>
      </c>
      <c r="AG28" s="4"/>
    </row>
    <row r="29" spans="4:33" ht="23.1" customHeight="1" x14ac:dyDescent="0.4">
      <c r="D29" s="43">
        <v>43887</v>
      </c>
      <c r="E29" s="33"/>
      <c r="F29" s="33"/>
      <c r="G29" s="33"/>
      <c r="H29" s="37"/>
      <c r="I29" s="37"/>
      <c r="J29" s="44"/>
      <c r="K29" s="44"/>
      <c r="L29" s="46"/>
      <c r="M29" s="46"/>
      <c r="N29" s="46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6"/>
      <c r="AA29" s="37">
        <v>3</v>
      </c>
      <c r="AB29" s="35"/>
      <c r="AF29" s="4">
        <v>20</v>
      </c>
      <c r="AG29" s="4"/>
    </row>
    <row r="30" spans="4:33" ht="23.1" customHeight="1" x14ac:dyDescent="0.4">
      <c r="D30" s="47">
        <v>43894</v>
      </c>
      <c r="E30" s="33"/>
      <c r="F30" s="33"/>
      <c r="G30" s="33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>
        <v>4.992</v>
      </c>
      <c r="U30" s="37"/>
      <c r="V30" s="37"/>
      <c r="W30" s="37"/>
      <c r="X30" s="37"/>
      <c r="Y30" s="37"/>
      <c r="Z30" s="36"/>
      <c r="AA30" s="37"/>
      <c r="AB30" s="35"/>
      <c r="AF30" s="4"/>
      <c r="AG30" s="4">
        <f>SUM(AG17:AG29)</f>
        <v>18.9994985895</v>
      </c>
    </row>
    <row r="31" spans="4:33" ht="23.1" customHeight="1" x14ac:dyDescent="0.4">
      <c r="D31" s="47">
        <v>43908</v>
      </c>
      <c r="E31" s="33"/>
      <c r="F31" s="33"/>
      <c r="G31" s="33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6"/>
      <c r="AA31" s="37">
        <v>3</v>
      </c>
      <c r="AB31" s="35"/>
      <c r="AG31" s="7">
        <v>11</v>
      </c>
    </row>
    <row r="32" spans="4:33" ht="23.1" customHeight="1" x14ac:dyDescent="0.4">
      <c r="D32" s="47">
        <v>43917</v>
      </c>
      <c r="E32" s="33"/>
      <c r="F32" s="33"/>
      <c r="G32" s="33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6"/>
      <c r="AA32" s="37">
        <v>5</v>
      </c>
      <c r="AB32" s="35"/>
    </row>
    <row r="33" spans="4:29" ht="23.1" customHeight="1" x14ac:dyDescent="0.4">
      <c r="D33" s="47">
        <v>43921</v>
      </c>
      <c r="E33" s="33"/>
      <c r="F33" s="33"/>
      <c r="G33" s="33"/>
      <c r="H33" s="37"/>
      <c r="I33" s="37"/>
      <c r="J33" s="37"/>
      <c r="K33" s="37"/>
      <c r="L33" s="37"/>
      <c r="M33" s="37"/>
      <c r="N33" s="37"/>
      <c r="O33" s="37"/>
      <c r="P33" s="37">
        <v>250</v>
      </c>
      <c r="Q33" s="37"/>
      <c r="R33" s="37"/>
      <c r="S33" s="37"/>
      <c r="T33" s="37"/>
      <c r="U33" s="37"/>
      <c r="V33" s="37"/>
      <c r="W33" s="37"/>
      <c r="X33" s="37"/>
      <c r="Y33" s="37"/>
      <c r="Z33" s="36"/>
      <c r="AA33" s="37"/>
      <c r="AB33" s="35"/>
    </row>
    <row r="34" spans="4:29" ht="23.1" customHeight="1" x14ac:dyDescent="0.4">
      <c r="D34" s="47">
        <v>43929</v>
      </c>
      <c r="E34" s="33"/>
      <c r="F34" s="33"/>
      <c r="G34" s="33"/>
      <c r="H34" s="37"/>
      <c r="I34" s="37"/>
      <c r="J34" s="44"/>
      <c r="K34" s="44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6"/>
      <c r="AA34" s="37">
        <v>6</v>
      </c>
      <c r="AB34" s="35"/>
    </row>
    <row r="35" spans="4:29" ht="23.1" customHeight="1" x14ac:dyDescent="0.4">
      <c r="D35" s="47">
        <v>43934</v>
      </c>
      <c r="E35" s="33">
        <v>60</v>
      </c>
      <c r="F35" s="33"/>
      <c r="G35" s="33"/>
      <c r="H35" s="37"/>
      <c r="I35" s="37"/>
      <c r="J35" s="45"/>
      <c r="K35" s="45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6"/>
      <c r="AA35" s="37"/>
      <c r="AB35" s="35"/>
    </row>
    <row r="36" spans="4:29" ht="23.1" customHeight="1" x14ac:dyDescent="0.4">
      <c r="D36" s="47">
        <v>43936</v>
      </c>
      <c r="E36" s="33"/>
      <c r="F36" s="33"/>
      <c r="G36" s="33"/>
      <c r="H36" s="37"/>
      <c r="I36" s="37"/>
      <c r="J36" s="44"/>
      <c r="K36" s="44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6"/>
      <c r="AA36" s="37">
        <v>8</v>
      </c>
      <c r="AB36" s="35"/>
    </row>
    <row r="37" spans="4:29" ht="23.1" customHeight="1" x14ac:dyDescent="0.4">
      <c r="D37" s="47">
        <v>43941</v>
      </c>
      <c r="E37" s="33"/>
      <c r="F37" s="33"/>
      <c r="G37" s="33"/>
      <c r="H37" s="37"/>
      <c r="I37" s="37">
        <v>100.58280000000001</v>
      </c>
      <c r="J37" s="44"/>
      <c r="K37" s="44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6"/>
      <c r="AA37" s="37"/>
      <c r="AB37" s="35"/>
    </row>
    <row r="38" spans="4:29" ht="23.1" customHeight="1" x14ac:dyDescent="0.4">
      <c r="D38" s="47">
        <v>43943</v>
      </c>
      <c r="E38" s="33"/>
      <c r="F38" s="33"/>
      <c r="G38" s="33"/>
      <c r="H38" s="37"/>
      <c r="I38" s="37"/>
      <c r="J38" s="45"/>
      <c r="K38" s="45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6"/>
      <c r="AA38" s="37">
        <v>6</v>
      </c>
      <c r="AB38" s="35"/>
    </row>
    <row r="39" spans="4:29" ht="23.1" customHeight="1" x14ac:dyDescent="0.4">
      <c r="D39" s="47">
        <v>43945</v>
      </c>
      <c r="E39" s="33"/>
      <c r="F39" s="33"/>
      <c r="G39" s="33"/>
      <c r="H39" s="37"/>
      <c r="I39" s="37"/>
      <c r="J39" s="45"/>
      <c r="K39" s="45"/>
      <c r="L39" s="37">
        <v>68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6"/>
      <c r="AA39" s="37"/>
      <c r="AB39" s="35"/>
    </row>
    <row r="40" spans="4:29" ht="23.1" customHeight="1" x14ac:dyDescent="0.4">
      <c r="D40" s="47">
        <v>43948</v>
      </c>
      <c r="E40" s="33"/>
      <c r="F40" s="33"/>
      <c r="G40" s="33"/>
      <c r="H40" s="37"/>
      <c r="I40" s="37"/>
      <c r="J40" s="45"/>
      <c r="K40" s="45"/>
      <c r="L40" s="37"/>
      <c r="M40" s="37"/>
      <c r="N40" s="37"/>
      <c r="O40" s="37">
        <v>150</v>
      </c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6"/>
      <c r="AA40" s="37"/>
      <c r="AB40" s="35"/>
    </row>
    <row r="41" spans="4:29" ht="22.5" customHeight="1" x14ac:dyDescent="0.4">
      <c r="D41" s="47">
        <v>43950</v>
      </c>
      <c r="E41" s="33"/>
      <c r="F41" s="33"/>
      <c r="G41" s="33"/>
      <c r="H41" s="37"/>
      <c r="I41" s="37"/>
      <c r="J41" s="44"/>
      <c r="K41" s="44"/>
      <c r="L41" s="46"/>
      <c r="M41" s="46"/>
      <c r="N41" s="46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6"/>
      <c r="AA41" s="37">
        <v>4</v>
      </c>
      <c r="AB41" s="35"/>
    </row>
    <row r="42" spans="4:29" ht="23.1" customHeight="1" x14ac:dyDescent="0.4">
      <c r="D42" s="47">
        <v>43966</v>
      </c>
      <c r="E42" s="33"/>
      <c r="F42" s="33"/>
      <c r="G42" s="33"/>
      <c r="H42" s="37"/>
      <c r="I42" s="37"/>
      <c r="J42" s="44"/>
      <c r="K42" s="44"/>
      <c r="L42" s="46"/>
      <c r="M42" s="46"/>
      <c r="N42" s="46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4"/>
      <c r="AA42" s="37"/>
      <c r="AB42" s="38">
        <v>64.277299999999997</v>
      </c>
    </row>
    <row r="43" spans="4:29" ht="23.1" customHeight="1" x14ac:dyDescent="0.4">
      <c r="D43" s="47">
        <v>43971</v>
      </c>
      <c r="E43" s="33"/>
      <c r="F43" s="33"/>
      <c r="G43" s="33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>
        <v>20</v>
      </c>
      <c r="Y43" s="37"/>
      <c r="Z43" s="34"/>
      <c r="AA43" s="37"/>
      <c r="AB43" s="38"/>
    </row>
    <row r="44" spans="4:29" ht="23.1" customHeight="1" x14ac:dyDescent="0.4">
      <c r="D44" s="47">
        <v>43973</v>
      </c>
      <c r="E44" s="33"/>
      <c r="F44" s="33"/>
      <c r="G44" s="33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4"/>
      <c r="AA44" s="37"/>
      <c r="AB44" s="38">
        <v>53.060741</v>
      </c>
    </row>
    <row r="45" spans="4:29" ht="23.1" customHeight="1" x14ac:dyDescent="0.4">
      <c r="D45" s="47">
        <v>43978</v>
      </c>
      <c r="E45" s="33"/>
      <c r="F45" s="33"/>
      <c r="G45" s="33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>
        <v>18</v>
      </c>
      <c r="AA45" s="34"/>
      <c r="AB45" s="38"/>
    </row>
    <row r="46" spans="4:29" ht="23.1" customHeight="1" x14ac:dyDescent="0.4">
      <c r="D46" s="47">
        <v>43980</v>
      </c>
      <c r="E46" s="33"/>
      <c r="F46" s="33"/>
      <c r="G46" s="33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>
        <v>76.474611999999993</v>
      </c>
      <c r="Y46" s="37"/>
      <c r="Z46" s="37"/>
      <c r="AA46" s="34"/>
      <c r="AB46" s="38"/>
      <c r="AC46" s="19"/>
    </row>
    <row r="47" spans="4:29" ht="23.1" customHeight="1" x14ac:dyDescent="0.4">
      <c r="D47" s="47">
        <v>43983</v>
      </c>
      <c r="E47" s="33"/>
      <c r="F47" s="33"/>
      <c r="G47" s="33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>
        <v>3.1276679999999999</v>
      </c>
      <c r="T47" s="37"/>
      <c r="U47" s="37"/>
      <c r="V47" s="37"/>
      <c r="W47" s="37"/>
      <c r="X47" s="37"/>
      <c r="Y47" s="37"/>
      <c r="Z47" s="37"/>
      <c r="AA47" s="34"/>
      <c r="AB47" s="38"/>
    </row>
    <row r="48" spans="4:29" ht="23.1" customHeight="1" x14ac:dyDescent="0.4">
      <c r="D48" s="47">
        <v>43985</v>
      </c>
      <c r="E48" s="33"/>
      <c r="F48" s="33"/>
      <c r="G48" s="33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4"/>
      <c r="AB48" s="38">
        <v>52.458599999999997</v>
      </c>
    </row>
    <row r="49" spans="4:31" ht="23.1" customHeight="1" x14ac:dyDescent="0.4">
      <c r="D49" s="47">
        <v>43987</v>
      </c>
      <c r="E49" s="33"/>
      <c r="F49" s="33"/>
      <c r="G49" s="33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>
        <v>10.25</v>
      </c>
      <c r="AA49" s="34"/>
      <c r="AB49" s="38"/>
    </row>
    <row r="50" spans="4:31" ht="23.1" customHeight="1" x14ac:dyDescent="0.4">
      <c r="D50" s="47">
        <v>43992</v>
      </c>
      <c r="E50" s="33"/>
      <c r="F50" s="33"/>
      <c r="G50" s="33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>
        <v>76.400000000000006</v>
      </c>
      <c r="Y50" s="37"/>
      <c r="Z50" s="37"/>
      <c r="AA50" s="34"/>
      <c r="AB50" s="38"/>
    </row>
    <row r="51" spans="4:31" ht="23.1" customHeight="1" x14ac:dyDescent="0.4">
      <c r="D51" s="47">
        <v>43994</v>
      </c>
      <c r="E51" s="33"/>
      <c r="F51" s="33"/>
      <c r="G51" s="33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4"/>
      <c r="AB51" s="38">
        <f>24.4750515+53</f>
        <v>77.475051500000006</v>
      </c>
    </row>
    <row r="52" spans="4:31" ht="23.1" customHeight="1" x14ac:dyDescent="0.4">
      <c r="D52" s="47">
        <v>43998</v>
      </c>
      <c r="E52" s="33"/>
      <c r="F52" s="33"/>
      <c r="G52" s="33"/>
      <c r="H52" s="37"/>
      <c r="I52" s="37"/>
      <c r="J52" s="37"/>
      <c r="K52" s="37"/>
      <c r="L52" s="37"/>
      <c r="M52" s="37"/>
      <c r="N52" s="37"/>
      <c r="O52" s="37">
        <v>4.9480000000000004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4"/>
      <c r="AB52" s="38"/>
    </row>
    <row r="53" spans="4:31" ht="23.1" customHeight="1" x14ac:dyDescent="0.4">
      <c r="D53" s="47">
        <v>43999</v>
      </c>
      <c r="E53" s="33"/>
      <c r="F53" s="33"/>
      <c r="G53" s="33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48"/>
      <c r="Y53" s="48"/>
      <c r="Z53" s="37">
        <v>10</v>
      </c>
      <c r="AA53" s="34"/>
      <c r="AB53" s="38"/>
      <c r="AE53" s="7" t="s">
        <v>31</v>
      </c>
    </row>
    <row r="54" spans="4:31" ht="23.1" customHeight="1" x14ac:dyDescent="0.4">
      <c r="D54" s="47">
        <v>44001</v>
      </c>
      <c r="E54" s="33"/>
      <c r="F54" s="33"/>
      <c r="G54" s="33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4"/>
      <c r="AB54" s="38">
        <v>29.877648499999999</v>
      </c>
    </row>
    <row r="55" spans="4:31" ht="23.1" customHeight="1" x14ac:dyDescent="0.4">
      <c r="D55" s="47">
        <v>44008</v>
      </c>
      <c r="E55" s="33"/>
      <c r="F55" s="33"/>
      <c r="G55" s="33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48">
        <v>78.974999999999994</v>
      </c>
      <c r="AA55" s="34"/>
      <c r="AB55" s="38"/>
    </row>
    <row r="56" spans="4:31" ht="23.1" customHeight="1" x14ac:dyDescent="0.4">
      <c r="D56" s="47">
        <v>44011</v>
      </c>
      <c r="E56" s="33"/>
      <c r="F56" s="33"/>
      <c r="G56" s="3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>
        <v>3.5659999999999998</v>
      </c>
      <c r="V56" s="37"/>
      <c r="W56" s="37"/>
      <c r="X56" s="37"/>
      <c r="Y56" s="37"/>
      <c r="Z56" s="37"/>
      <c r="AA56" s="34"/>
      <c r="AB56" s="38"/>
    </row>
    <row r="57" spans="4:31" ht="23.1" customHeight="1" x14ac:dyDescent="0.4">
      <c r="D57" s="47">
        <v>44013</v>
      </c>
      <c r="E57" s="33"/>
      <c r="F57" s="33"/>
      <c r="G57" s="33"/>
      <c r="H57" s="37"/>
      <c r="I57" s="37"/>
      <c r="J57" s="44"/>
      <c r="K57" s="44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>
        <v>8.0410000000000004</v>
      </c>
      <c r="AA57" s="34"/>
      <c r="AB57" s="38"/>
    </row>
    <row r="58" spans="4:31" ht="23.1" customHeight="1" x14ac:dyDescent="0.4">
      <c r="D58" s="47">
        <v>44015</v>
      </c>
      <c r="E58" s="33"/>
      <c r="F58" s="33"/>
      <c r="G58" s="33"/>
      <c r="H58" s="37"/>
      <c r="I58" s="37"/>
      <c r="J58" s="44"/>
      <c r="K58" s="44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>
        <v>9.3917000000000002</v>
      </c>
      <c r="Y58" s="37"/>
      <c r="Z58" s="37"/>
      <c r="AA58" s="34"/>
      <c r="AB58" s="38"/>
    </row>
    <row r="59" spans="4:31" ht="23.1" customHeight="1" x14ac:dyDescent="0.4">
      <c r="D59" s="47">
        <v>44020</v>
      </c>
      <c r="E59" s="33"/>
      <c r="F59" s="33"/>
      <c r="G59" s="33"/>
      <c r="H59" s="37"/>
      <c r="I59" s="37"/>
      <c r="J59" s="44"/>
      <c r="K59" s="44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4"/>
      <c r="AB59" s="38">
        <v>20.5</v>
      </c>
    </row>
    <row r="60" spans="4:31" ht="23.1" customHeight="1" x14ac:dyDescent="0.4">
      <c r="D60" s="47">
        <v>44022</v>
      </c>
      <c r="E60" s="33"/>
      <c r="F60" s="33"/>
      <c r="G60" s="33"/>
      <c r="H60" s="37"/>
      <c r="I60" s="37"/>
      <c r="J60" s="45"/>
      <c r="K60" s="45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>
        <v>41</v>
      </c>
      <c r="AA60" s="34"/>
      <c r="AB60" s="38"/>
    </row>
    <row r="61" spans="4:31" ht="23.1" customHeight="1" x14ac:dyDescent="0.4">
      <c r="D61" s="47">
        <v>44025</v>
      </c>
      <c r="E61" s="33"/>
      <c r="F61" s="33"/>
      <c r="G61" s="33"/>
      <c r="H61" s="37"/>
      <c r="I61" s="37"/>
      <c r="J61" s="45"/>
      <c r="K61" s="45"/>
      <c r="L61" s="37"/>
      <c r="M61" s="37"/>
      <c r="N61" s="37"/>
      <c r="O61" s="37"/>
      <c r="P61" s="37"/>
      <c r="Q61" s="37"/>
      <c r="R61" s="37"/>
      <c r="S61" s="37">
        <v>11.04</v>
      </c>
      <c r="T61" s="37"/>
      <c r="U61" s="37"/>
      <c r="V61" s="37"/>
      <c r="W61" s="37"/>
      <c r="X61" s="37"/>
      <c r="Y61" s="37"/>
      <c r="Z61" s="37"/>
      <c r="AA61" s="34"/>
      <c r="AB61" s="38"/>
    </row>
    <row r="62" spans="4:31" ht="23.1" customHeight="1" x14ac:dyDescent="0.4">
      <c r="D62" s="47">
        <v>44027</v>
      </c>
      <c r="E62" s="33"/>
      <c r="F62" s="33"/>
      <c r="G62" s="33"/>
      <c r="H62" s="37"/>
      <c r="I62" s="37"/>
      <c r="J62" s="45"/>
      <c r="K62" s="45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>
        <v>29.135000000000002</v>
      </c>
      <c r="Y62" s="37"/>
      <c r="Z62" s="37"/>
      <c r="AA62" s="34"/>
      <c r="AB62" s="38"/>
    </row>
    <row r="63" spans="4:31" ht="23.1" customHeight="1" x14ac:dyDescent="0.4">
      <c r="D63" s="47">
        <v>44029</v>
      </c>
      <c r="E63" s="33"/>
      <c r="F63" s="33"/>
      <c r="G63" s="33"/>
      <c r="H63" s="37"/>
      <c r="I63" s="37"/>
      <c r="J63" s="45"/>
      <c r="K63" s="45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4"/>
      <c r="AB63" s="38">
        <v>26.135411999999999</v>
      </c>
    </row>
    <row r="64" spans="4:31" ht="23.1" customHeight="1" x14ac:dyDescent="0.4">
      <c r="D64" s="47">
        <v>44036</v>
      </c>
      <c r="E64" s="33"/>
      <c r="F64" s="33"/>
      <c r="G64" s="33"/>
      <c r="H64" s="37"/>
      <c r="I64" s="37"/>
      <c r="J64" s="45"/>
      <c r="K64" s="45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>
        <v>80</v>
      </c>
      <c r="AA64" s="34"/>
      <c r="AB64" s="38"/>
    </row>
    <row r="65" spans="4:28" ht="23.1" customHeight="1" x14ac:dyDescent="0.4">
      <c r="D65" s="47">
        <v>44039</v>
      </c>
      <c r="E65" s="33"/>
      <c r="F65" s="33"/>
      <c r="G65" s="33"/>
      <c r="H65" s="37"/>
      <c r="I65" s="37"/>
      <c r="J65" s="45"/>
      <c r="K65" s="45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>
        <v>81.53</v>
      </c>
      <c r="AA65" s="34"/>
      <c r="AB65" s="38">
        <v>11.976000000000001</v>
      </c>
    </row>
    <row r="66" spans="4:28" ht="23.1" customHeight="1" x14ac:dyDescent="0.4">
      <c r="D66" s="47">
        <v>44042</v>
      </c>
      <c r="E66" s="33"/>
      <c r="F66" s="33"/>
      <c r="G66" s="33"/>
      <c r="H66" s="37"/>
      <c r="I66" s="37">
        <v>45.5</v>
      </c>
      <c r="J66" s="44"/>
      <c r="K66" s="44"/>
      <c r="L66" s="46">
        <v>123.223</v>
      </c>
      <c r="M66" s="46"/>
      <c r="N66" s="46"/>
      <c r="O66" s="37">
        <v>10</v>
      </c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4"/>
      <c r="AB66" s="38"/>
    </row>
    <row r="67" spans="4:28" ht="23.1" customHeight="1" x14ac:dyDescent="0.4">
      <c r="D67" s="47">
        <v>44068</v>
      </c>
      <c r="E67" s="33">
        <v>65</v>
      </c>
      <c r="F67" s="33"/>
      <c r="G67" s="33"/>
      <c r="H67" s="37"/>
      <c r="I67" s="37"/>
      <c r="J67" s="37"/>
      <c r="K67" s="37"/>
      <c r="L67" s="37"/>
      <c r="M67" s="37"/>
      <c r="N67" s="37"/>
      <c r="O67" s="37"/>
      <c r="P67" s="37">
        <v>44.998815999999998</v>
      </c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4"/>
      <c r="AB67" s="38"/>
    </row>
    <row r="68" spans="4:28" ht="23.1" customHeight="1" x14ac:dyDescent="0.4">
      <c r="D68" s="47">
        <v>44070</v>
      </c>
      <c r="E68" s="33"/>
      <c r="F68" s="33"/>
      <c r="G68" s="33"/>
      <c r="H68" s="37">
        <v>34</v>
      </c>
      <c r="I68" s="37"/>
      <c r="J68" s="37"/>
      <c r="K68" s="37"/>
      <c r="L68" s="37"/>
      <c r="M68" s="37">
        <v>24.222763</v>
      </c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4"/>
      <c r="AB68" s="38"/>
    </row>
    <row r="69" spans="4:28" ht="23.1" customHeight="1" x14ac:dyDescent="0.4">
      <c r="D69" s="47">
        <v>44102</v>
      </c>
      <c r="E69" s="33"/>
      <c r="F69" s="33"/>
      <c r="G69" s="33">
        <v>50</v>
      </c>
      <c r="H69" s="37">
        <v>30</v>
      </c>
      <c r="I69" s="37"/>
      <c r="J69" s="44"/>
      <c r="K69" s="44"/>
      <c r="L69" s="37"/>
      <c r="M69" s="37"/>
      <c r="N69" s="37">
        <v>50.018000000000001</v>
      </c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4"/>
      <c r="AB69" s="38"/>
    </row>
    <row r="70" spans="4:28" ht="23.1" customHeight="1" x14ac:dyDescent="0.4">
      <c r="D70" s="47">
        <v>44103</v>
      </c>
      <c r="E70" s="33">
        <v>40</v>
      </c>
      <c r="F70" s="33">
        <v>40</v>
      </c>
      <c r="G70" s="33"/>
      <c r="H70" s="37"/>
      <c r="I70" s="37"/>
      <c r="J70" s="44"/>
      <c r="K70" s="44"/>
      <c r="L70" s="37"/>
      <c r="M70" s="37">
        <v>40.585999999999999</v>
      </c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4"/>
      <c r="AB70" s="38"/>
    </row>
    <row r="71" spans="4:28" ht="23.1" customHeight="1" x14ac:dyDescent="0.4">
      <c r="D71" s="56">
        <v>44124</v>
      </c>
      <c r="E71" s="57"/>
      <c r="F71" s="57">
        <v>35</v>
      </c>
      <c r="G71" s="57"/>
      <c r="H71" s="58"/>
      <c r="I71" s="58"/>
      <c r="J71" s="59"/>
      <c r="K71" s="60">
        <f>1.5853+23.5</f>
        <v>25.0853</v>
      </c>
      <c r="L71" s="60"/>
      <c r="M71" s="37"/>
      <c r="N71" s="37"/>
      <c r="O71" s="37"/>
      <c r="P71" s="58"/>
      <c r="Q71" s="58"/>
      <c r="R71" s="58"/>
      <c r="S71" s="58"/>
      <c r="T71" s="37"/>
      <c r="U71" s="37"/>
      <c r="V71" s="58">
        <v>9.3268970000000007</v>
      </c>
      <c r="W71" s="58"/>
      <c r="X71" s="37"/>
      <c r="Y71" s="37"/>
      <c r="Z71" s="37"/>
      <c r="AA71" s="34"/>
      <c r="AB71" s="38"/>
    </row>
    <row r="72" spans="4:28" ht="23.1" customHeight="1" x14ac:dyDescent="0.4">
      <c r="D72" s="56">
        <v>44125</v>
      </c>
      <c r="E72" s="57">
        <f>2.202756+32</f>
        <v>34.202756000000001</v>
      </c>
      <c r="F72" s="57"/>
      <c r="G72" s="57"/>
      <c r="H72" s="58"/>
      <c r="I72" s="58"/>
      <c r="J72" s="59"/>
      <c r="K72" s="59"/>
      <c r="L72" s="59"/>
      <c r="M72" s="37"/>
      <c r="N72" s="37"/>
      <c r="O72" s="37"/>
      <c r="P72" s="58"/>
      <c r="Q72" s="58"/>
      <c r="R72" s="58"/>
      <c r="S72" s="58"/>
      <c r="T72" s="58">
        <v>10</v>
      </c>
      <c r="U72" s="37"/>
      <c r="V72" s="58"/>
      <c r="W72" s="58">
        <v>20.726600000000001</v>
      </c>
      <c r="X72" s="37"/>
      <c r="Y72" s="37"/>
      <c r="Z72" s="37"/>
      <c r="AA72" s="34"/>
      <c r="AB72" s="38"/>
    </row>
    <row r="73" spans="4:28" ht="23.1" customHeight="1" x14ac:dyDescent="0.4">
      <c r="D73" s="56">
        <v>44126</v>
      </c>
      <c r="E73" s="57"/>
      <c r="F73" s="57">
        <v>35</v>
      </c>
      <c r="G73" s="57"/>
      <c r="H73" s="58"/>
      <c r="I73" s="58"/>
      <c r="J73" s="59"/>
      <c r="K73" s="59"/>
      <c r="L73" s="59"/>
      <c r="M73" s="37"/>
      <c r="N73" s="37"/>
      <c r="O73" s="37"/>
      <c r="P73" s="58">
        <v>10</v>
      </c>
      <c r="Q73" s="58"/>
      <c r="R73" s="58"/>
      <c r="S73" s="58"/>
      <c r="T73" s="58"/>
      <c r="U73" s="37"/>
      <c r="V73" s="58">
        <v>13.288048</v>
      </c>
      <c r="W73" s="58"/>
      <c r="X73" s="37"/>
      <c r="Y73" s="37"/>
      <c r="Z73" s="37"/>
      <c r="AA73" s="34"/>
      <c r="AB73" s="38"/>
    </row>
    <row r="74" spans="4:28" ht="23.1" customHeight="1" x14ac:dyDescent="0.4">
      <c r="D74" s="56">
        <v>44127</v>
      </c>
      <c r="E74" s="57"/>
      <c r="F74" s="57"/>
      <c r="G74" s="57">
        <v>30</v>
      </c>
      <c r="H74" s="58"/>
      <c r="I74" s="58"/>
      <c r="J74" s="59"/>
      <c r="K74" s="59"/>
      <c r="L74" s="59"/>
      <c r="M74" s="37"/>
      <c r="N74" s="37"/>
      <c r="O74" s="37"/>
      <c r="P74" s="58"/>
      <c r="Q74" s="58"/>
      <c r="R74" s="58"/>
      <c r="S74" s="58"/>
      <c r="T74" s="58">
        <v>5.2438149999999997</v>
      </c>
      <c r="U74" s="37"/>
      <c r="V74" s="58"/>
      <c r="W74" s="58"/>
      <c r="X74" s="37"/>
      <c r="Y74" s="37"/>
      <c r="Z74" s="37"/>
      <c r="AA74" s="34"/>
      <c r="AB74" s="62">
        <v>15</v>
      </c>
    </row>
    <row r="75" spans="4:28" ht="23.1" customHeight="1" x14ac:dyDescent="0.4">
      <c r="D75" s="56">
        <v>44130</v>
      </c>
      <c r="E75" s="57"/>
      <c r="F75" s="57"/>
      <c r="G75" s="57"/>
      <c r="H75" s="58">
        <v>50</v>
      </c>
      <c r="I75" s="58"/>
      <c r="J75" s="59"/>
      <c r="K75" s="59"/>
      <c r="L75" s="59"/>
      <c r="M75" s="37"/>
      <c r="N75" s="37"/>
      <c r="O75" s="37"/>
      <c r="P75" s="58"/>
      <c r="Q75" s="58"/>
      <c r="R75" s="58">
        <v>30</v>
      </c>
      <c r="S75" s="58"/>
      <c r="T75" s="37"/>
      <c r="U75" s="37"/>
      <c r="V75" s="58"/>
      <c r="W75" s="58"/>
      <c r="X75" s="37"/>
      <c r="Y75" s="37"/>
      <c r="Z75" s="58">
        <v>20</v>
      </c>
      <c r="AA75" s="34"/>
      <c r="AB75" s="38"/>
    </row>
    <row r="76" spans="4:28" ht="23.1" customHeight="1" x14ac:dyDescent="0.4">
      <c r="D76" s="56">
        <v>44131</v>
      </c>
      <c r="E76" s="57"/>
      <c r="F76" s="57"/>
      <c r="G76" s="57">
        <v>30</v>
      </c>
      <c r="H76" s="58"/>
      <c r="I76" s="58"/>
      <c r="J76" s="58"/>
      <c r="K76" s="58"/>
      <c r="L76" s="58"/>
      <c r="M76" s="37"/>
      <c r="N76" s="37"/>
      <c r="O76" s="37"/>
      <c r="P76" s="58"/>
      <c r="Q76" s="58">
        <v>25</v>
      </c>
      <c r="R76" s="58"/>
      <c r="S76" s="58"/>
      <c r="T76" s="37"/>
      <c r="U76" s="37"/>
      <c r="V76" s="58"/>
      <c r="W76" s="58">
        <f>15.585238+1</f>
        <v>16.585238</v>
      </c>
      <c r="X76" s="37"/>
      <c r="Y76" s="37"/>
      <c r="Z76" s="37"/>
      <c r="AA76" s="34"/>
      <c r="AB76" s="38"/>
    </row>
    <row r="77" spans="4:28" ht="23.1" customHeight="1" x14ac:dyDescent="0.4">
      <c r="D77" s="56">
        <v>44132</v>
      </c>
      <c r="E77" s="57"/>
      <c r="F77" s="57"/>
      <c r="G77" s="57"/>
      <c r="H77" s="58"/>
      <c r="I77" s="58"/>
      <c r="J77" s="58"/>
      <c r="K77" s="58"/>
      <c r="L77" s="58"/>
      <c r="M77" s="46"/>
      <c r="N77" s="46"/>
      <c r="O77" s="37"/>
      <c r="P77" s="58">
        <v>4.9166290000000004</v>
      </c>
      <c r="Q77" s="58"/>
      <c r="R77" s="58"/>
      <c r="S77" s="58"/>
      <c r="T77" s="37"/>
      <c r="U77" s="37"/>
      <c r="V77" s="58">
        <v>16.935880999999998</v>
      </c>
      <c r="W77" s="58"/>
      <c r="X77" s="37"/>
      <c r="Y77" s="37"/>
      <c r="Z77" s="37"/>
      <c r="AA77" s="34"/>
      <c r="AB77" s="38"/>
    </row>
    <row r="78" spans="4:28" ht="22.5" customHeight="1" x14ac:dyDescent="0.4">
      <c r="D78" s="47">
        <v>44145</v>
      </c>
      <c r="E78" s="33"/>
      <c r="F78" s="33"/>
      <c r="G78" s="33"/>
      <c r="H78" s="37"/>
      <c r="I78" s="37"/>
      <c r="J78" s="44"/>
      <c r="K78" s="44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>
        <v>20</v>
      </c>
      <c r="Z78" s="37"/>
      <c r="AA78" s="34"/>
      <c r="AB78" s="38"/>
    </row>
    <row r="79" spans="4:28" ht="23.1" customHeight="1" x14ac:dyDescent="0.4">
      <c r="D79" s="47">
        <v>44146</v>
      </c>
      <c r="E79" s="33"/>
      <c r="F79" s="33"/>
      <c r="G79" s="33"/>
      <c r="H79" s="37"/>
      <c r="I79" s="37"/>
      <c r="J79" s="44"/>
      <c r="K79" s="44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>
        <v>20</v>
      </c>
      <c r="W79" s="37"/>
      <c r="X79" s="37"/>
      <c r="Y79" s="37"/>
      <c r="Z79" s="37"/>
      <c r="AA79" s="34"/>
      <c r="AB79" s="38"/>
    </row>
    <row r="80" spans="4:28" ht="23.1" customHeight="1" x14ac:dyDescent="0.4">
      <c r="D80" s="47">
        <v>44148</v>
      </c>
      <c r="E80" s="33"/>
      <c r="F80" s="33"/>
      <c r="G80" s="33"/>
      <c r="H80" s="37"/>
      <c r="I80" s="37"/>
      <c r="J80" s="44"/>
      <c r="K80" s="45"/>
      <c r="L80" s="45"/>
      <c r="M80" s="37"/>
      <c r="N80" s="37"/>
      <c r="O80" s="37"/>
      <c r="P80" s="37"/>
      <c r="Q80" s="37"/>
      <c r="R80" s="37">
        <v>10</v>
      </c>
      <c r="S80" s="37"/>
      <c r="T80" s="37"/>
      <c r="U80" s="37"/>
      <c r="V80" s="37"/>
      <c r="W80" s="37"/>
      <c r="X80" s="37"/>
      <c r="Y80" s="37"/>
      <c r="Z80" s="37"/>
      <c r="AA80" s="34"/>
      <c r="AB80" s="38"/>
    </row>
    <row r="81" spans="4:28" ht="23.1" customHeight="1" x14ac:dyDescent="0.4">
      <c r="D81" s="47">
        <v>44151</v>
      </c>
      <c r="E81" s="33"/>
      <c r="F81" s="33"/>
      <c r="G81" s="33"/>
      <c r="H81" s="37"/>
      <c r="I81" s="37"/>
      <c r="J81" s="44"/>
      <c r="K81" s="44"/>
      <c r="L81" s="44"/>
      <c r="M81" s="37"/>
      <c r="N81" s="37"/>
      <c r="O81" s="37"/>
      <c r="P81" s="37"/>
      <c r="Q81" s="37"/>
      <c r="R81" s="37"/>
      <c r="S81" s="37"/>
      <c r="T81" s="37"/>
      <c r="U81" s="37"/>
      <c r="V81" s="37">
        <v>26</v>
      </c>
      <c r="W81" s="37"/>
      <c r="X81" s="37"/>
      <c r="Y81" s="37"/>
      <c r="Z81" s="37"/>
      <c r="AA81" s="34"/>
      <c r="AB81" s="38"/>
    </row>
    <row r="82" spans="4:28" ht="23.1" customHeight="1" x14ac:dyDescent="0.4">
      <c r="D82" s="47">
        <v>44153</v>
      </c>
      <c r="E82" s="33"/>
      <c r="F82" s="33"/>
      <c r="G82" s="33"/>
      <c r="H82" s="37"/>
      <c r="I82" s="37"/>
      <c r="J82" s="44"/>
      <c r="K82" s="44"/>
      <c r="L82" s="44"/>
      <c r="M82" s="37"/>
      <c r="N82" s="37"/>
      <c r="O82" s="37"/>
      <c r="P82" s="37"/>
      <c r="Q82" s="37">
        <v>10</v>
      </c>
      <c r="R82" s="37"/>
      <c r="S82" s="37"/>
      <c r="T82" s="37"/>
      <c r="U82" s="37"/>
      <c r="V82" s="37"/>
      <c r="W82" s="37"/>
      <c r="X82" s="37"/>
      <c r="Y82" s="37"/>
      <c r="Z82" s="37"/>
      <c r="AA82" s="34"/>
      <c r="AB82" s="38"/>
    </row>
    <row r="83" spans="4:28" ht="23.1" customHeight="1" x14ac:dyDescent="0.4">
      <c r="D83" s="47">
        <v>44155</v>
      </c>
      <c r="E83" s="33"/>
      <c r="F83" s="33"/>
      <c r="G83" s="33"/>
      <c r="H83" s="37"/>
      <c r="I83" s="37"/>
      <c r="J83" s="44"/>
      <c r="K83" s="44"/>
      <c r="L83" s="44"/>
      <c r="M83" s="37"/>
      <c r="N83" s="37"/>
      <c r="O83" s="37"/>
      <c r="P83" s="37">
        <v>10</v>
      </c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4"/>
      <c r="AB83" s="38"/>
    </row>
    <row r="84" spans="4:28" ht="23.1" customHeight="1" x14ac:dyDescent="0.4">
      <c r="D84" s="47">
        <v>44158</v>
      </c>
      <c r="E84" s="33"/>
      <c r="F84" s="33"/>
      <c r="G84" s="33"/>
      <c r="H84" s="37"/>
      <c r="I84" s="37"/>
      <c r="J84" s="44"/>
      <c r="K84" s="44"/>
      <c r="L84" s="44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>
        <v>30</v>
      </c>
      <c r="X84" s="37"/>
      <c r="Y84" s="37"/>
      <c r="Z84" s="37"/>
      <c r="AA84" s="34"/>
      <c r="AB84" s="38"/>
    </row>
    <row r="85" spans="4:28" ht="23.1" customHeight="1" x14ac:dyDescent="0.4">
      <c r="D85" s="47">
        <v>44160</v>
      </c>
      <c r="E85" s="33"/>
      <c r="F85" s="33"/>
      <c r="G85" s="33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>
        <v>15</v>
      </c>
      <c r="U85" s="37"/>
      <c r="V85" s="37"/>
      <c r="W85" s="37"/>
      <c r="X85" s="37"/>
      <c r="Y85" s="37"/>
      <c r="Z85" s="37"/>
      <c r="AA85" s="34"/>
      <c r="AB85" s="38"/>
    </row>
    <row r="86" spans="4:28" ht="23.1" customHeight="1" x14ac:dyDescent="0.4">
      <c r="D86" s="47">
        <v>44162</v>
      </c>
      <c r="E86" s="33"/>
      <c r="F86" s="33"/>
      <c r="G86" s="33"/>
      <c r="H86" s="37"/>
      <c r="I86" s="37"/>
      <c r="J86" s="37"/>
      <c r="K86" s="37"/>
      <c r="L86" s="37"/>
      <c r="M86" s="46"/>
      <c r="N86" s="4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>
        <v>20</v>
      </c>
      <c r="Z86" s="37"/>
      <c r="AA86" s="34"/>
      <c r="AB86" s="38"/>
    </row>
    <row r="87" spans="4:28" ht="23.1" hidden="1" customHeight="1" x14ac:dyDescent="0.4">
      <c r="D87" s="47">
        <v>44155</v>
      </c>
      <c r="E87" s="33"/>
      <c r="F87" s="33"/>
      <c r="G87" s="33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4"/>
      <c r="AB87" s="38"/>
    </row>
    <row r="88" spans="4:28" ht="23.1" hidden="1" customHeight="1" x14ac:dyDescent="0.4">
      <c r="D88" s="47">
        <v>44162</v>
      </c>
      <c r="E88" s="33"/>
      <c r="F88" s="33"/>
      <c r="G88" s="33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4"/>
      <c r="AB88" s="38"/>
    </row>
    <row r="89" spans="4:28" ht="23.1" hidden="1" customHeight="1" x14ac:dyDescent="0.4">
      <c r="D89" s="47">
        <v>44167</v>
      </c>
      <c r="E89" s="33"/>
      <c r="F89" s="33"/>
      <c r="G89" s="33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4"/>
      <c r="AB89" s="38"/>
    </row>
    <row r="90" spans="4:28" ht="23.1" hidden="1" customHeight="1" x14ac:dyDescent="0.4">
      <c r="D90" s="47">
        <v>44169</v>
      </c>
      <c r="E90" s="33"/>
      <c r="F90" s="33"/>
      <c r="G90" s="33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4"/>
      <c r="AB90" s="38"/>
    </row>
    <row r="91" spans="4:28" ht="49.5" customHeight="1" thickBot="1" x14ac:dyDescent="0.3">
      <c r="D91" s="21" t="s">
        <v>49</v>
      </c>
      <c r="E91" s="20">
        <f t="shared" ref="E91:AB91" si="0">SUM(E16:E90)</f>
        <v>199.20275599999999</v>
      </c>
      <c r="F91" s="20">
        <f t="shared" si="0"/>
        <v>110</v>
      </c>
      <c r="G91" s="20">
        <f t="shared" si="0"/>
        <v>110</v>
      </c>
      <c r="H91" s="20">
        <f t="shared" si="0"/>
        <v>174.01499999999999</v>
      </c>
      <c r="I91" s="20">
        <f t="shared" si="0"/>
        <v>201.3058</v>
      </c>
      <c r="J91" s="20">
        <f t="shared" si="0"/>
        <v>66.738985</v>
      </c>
      <c r="K91" s="20">
        <f t="shared" si="0"/>
        <v>25.0853</v>
      </c>
      <c r="L91" s="20">
        <f t="shared" si="0"/>
        <v>196.22300000000001</v>
      </c>
      <c r="M91" s="20">
        <f t="shared" si="0"/>
        <v>64.808762999999999</v>
      </c>
      <c r="N91" s="20">
        <f t="shared" si="0"/>
        <v>96.218000000000004</v>
      </c>
      <c r="O91" s="20">
        <f t="shared" si="0"/>
        <v>164.94800000000001</v>
      </c>
      <c r="P91" s="20">
        <f t="shared" si="0"/>
        <v>319.91544499999998</v>
      </c>
      <c r="Q91" s="20">
        <f t="shared" si="0"/>
        <v>35</v>
      </c>
      <c r="R91" s="20">
        <f t="shared" si="0"/>
        <v>40</v>
      </c>
      <c r="S91" s="20">
        <f t="shared" si="0"/>
        <v>26.361667999999998</v>
      </c>
      <c r="T91" s="20">
        <f t="shared" si="0"/>
        <v>45.385815000000001</v>
      </c>
      <c r="U91" s="20">
        <f t="shared" si="0"/>
        <v>3.5659999999999998</v>
      </c>
      <c r="V91" s="20">
        <f t="shared" si="0"/>
        <v>85.550826000000001</v>
      </c>
      <c r="W91" s="20">
        <f t="shared" si="0"/>
        <v>67.311837999999995</v>
      </c>
      <c r="X91" s="20">
        <f t="shared" si="0"/>
        <v>211.40131200000002</v>
      </c>
      <c r="Y91" s="20">
        <f t="shared" si="0"/>
        <v>40</v>
      </c>
      <c r="Z91" s="20">
        <f t="shared" si="0"/>
        <v>347.79599999999999</v>
      </c>
      <c r="AA91" s="20">
        <f t="shared" si="0"/>
        <v>35.847000000000001</v>
      </c>
      <c r="AB91" s="20">
        <f t="shared" si="0"/>
        <v>350.76075299999997</v>
      </c>
    </row>
    <row r="92" spans="4:28" ht="28.5" customHeight="1" thickBot="1" x14ac:dyDescent="0.3">
      <c r="D92" s="22" t="s">
        <v>17</v>
      </c>
      <c r="E92" s="13"/>
      <c r="F92" s="13"/>
      <c r="G92" s="13"/>
      <c r="H92" s="13"/>
      <c r="I92" s="13"/>
      <c r="J92" s="14"/>
      <c r="K92" s="14"/>
      <c r="L92" s="14"/>
      <c r="M92" s="14"/>
      <c r="N92" s="14"/>
      <c r="O92" s="14"/>
      <c r="P92" s="15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6"/>
      <c r="AB92" s="29">
        <f>SUM(E91:AB91)</f>
        <v>3017.4422610000001</v>
      </c>
    </row>
    <row r="93" spans="4:28" ht="21" x14ac:dyDescent="0.4">
      <c r="D93" s="17" t="s">
        <v>18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8"/>
    </row>
    <row r="94" spans="4:28" x14ac:dyDescent="0.25">
      <c r="E94" s="19"/>
      <c r="F94" s="19"/>
      <c r="G94" s="19"/>
    </row>
    <row r="95" spans="4:28" x14ac:dyDescent="0.25">
      <c r="E95" s="19"/>
      <c r="F95" s="19"/>
      <c r="G95" s="19"/>
    </row>
    <row r="96" spans="4:28" x14ac:dyDescent="0.25">
      <c r="E96" s="19"/>
      <c r="F96" s="19"/>
      <c r="G96" s="19"/>
    </row>
  </sheetData>
  <mergeCells count="11">
    <mergeCell ref="D14:D15"/>
    <mergeCell ref="D10:AB10"/>
    <mergeCell ref="D11:AB11"/>
    <mergeCell ref="J1:AA1"/>
    <mergeCell ref="I2:AA2"/>
    <mergeCell ref="I3:AA3"/>
    <mergeCell ref="J9:L9"/>
    <mergeCell ref="R14:S14"/>
    <mergeCell ref="W14:X14"/>
    <mergeCell ref="K14:L14"/>
    <mergeCell ref="Y14:AA14"/>
  </mergeCells>
  <pageMargins left="0.25" right="0.25" top="0.75" bottom="0.75" header="0.3" footer="0.3"/>
  <pageSetup paperSize="9" scale="3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выпуска 2020</vt:lpstr>
      <vt:lpstr>'План выпуска 2020'!Область_печати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sushirbaev</dc:creator>
  <cp:lastModifiedBy>Айдын Касымбеков</cp:lastModifiedBy>
  <cp:lastPrinted>2020-11-04T11:54:26Z</cp:lastPrinted>
  <dcterms:created xsi:type="dcterms:W3CDTF">2019-12-20T05:36:04Z</dcterms:created>
  <dcterms:modified xsi:type="dcterms:W3CDTF">2020-11-04T12:16:29Z</dcterms:modified>
</cp:coreProperties>
</file>