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20" windowWidth="9720" windowHeight="7320"/>
  </bookViews>
  <sheets>
    <sheet name="Тендер 2015 год" sheetId="10" r:id="rId1"/>
    <sheet name="расчеты" sheetId="11" r:id="rId2"/>
  </sheets>
  <definedNames>
    <definedName name="_xlnm._FilterDatabase" localSheetId="0" hidden="1">'Тендер 2015 год'!$A$4:$L$372</definedName>
    <definedName name="_xlnm.Print_Titles" localSheetId="0">'Тендер 2015 год'!$4:$4</definedName>
  </definedNames>
  <calcPr calcId="124519"/>
</workbook>
</file>

<file path=xl/calcChain.xml><?xml version="1.0" encoding="utf-8"?>
<calcChain xmlns="http://schemas.openxmlformats.org/spreadsheetml/2006/main">
  <c r="L351" i="10"/>
  <c r="L350"/>
  <c r="L352"/>
  <c r="L349"/>
  <c r="L216"/>
  <c r="L207"/>
  <c r="L204"/>
  <c r="L94"/>
  <c r="L106"/>
  <c r="L105"/>
  <c r="L104"/>
  <c r="L78"/>
  <c r="L321"/>
  <c r="L313"/>
  <c r="L314"/>
  <c r="L315"/>
  <c r="L316"/>
  <c r="L317"/>
  <c r="L318"/>
  <c r="L319"/>
  <c r="L320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36"/>
  <c r="L343" l="1"/>
  <c r="L344"/>
  <c r="L331"/>
  <c r="L272"/>
  <c r="L135"/>
  <c r="L365"/>
  <c r="L364"/>
  <c r="L363"/>
  <c r="L362"/>
  <c r="L361"/>
  <c r="L360"/>
  <c r="L203" l="1"/>
  <c r="L71"/>
  <c r="L67"/>
  <c r="L29"/>
  <c r="L28"/>
  <c r="L335"/>
  <c r="L271"/>
  <c r="L270"/>
  <c r="L193"/>
  <c r="L190"/>
  <c r="L178" l="1"/>
  <c r="L172"/>
  <c r="L171"/>
  <c r="L132"/>
  <c r="L48"/>
  <c r="L16"/>
  <c r="L163"/>
  <c r="L162"/>
  <c r="L157"/>
  <c r="L145"/>
  <c r="L142"/>
  <c r="L325"/>
  <c r="L248"/>
  <c r="L202"/>
  <c r="L116"/>
  <c r="L103"/>
  <c r="L102"/>
  <c r="L101"/>
  <c r="L100"/>
  <c r="L99"/>
  <c r="L98"/>
  <c r="L97"/>
  <c r="L96"/>
  <c r="L80"/>
  <c r="L79"/>
  <c r="L77"/>
  <c r="L76"/>
  <c r="L75"/>
  <c r="L74"/>
  <c r="L73"/>
  <c r="L72"/>
  <c r="L70"/>
  <c r="L69"/>
  <c r="L68"/>
  <c r="L66"/>
  <c r="L65"/>
  <c r="L64"/>
  <c r="L63"/>
  <c r="L62"/>
  <c r="L61"/>
  <c r="L17" l="1"/>
  <c r="L51"/>
  <c r="L367"/>
  <c r="L267"/>
  <c r="L47" l="1"/>
  <c r="L46"/>
  <c r="L45"/>
  <c r="L44"/>
  <c r="L43"/>
  <c r="L246"/>
  <c r="L211"/>
  <c r="L7"/>
  <c r="L8"/>
  <c r="L9"/>
  <c r="L10"/>
  <c r="L11"/>
  <c r="L12"/>
  <c r="L13"/>
  <c r="L14"/>
  <c r="L18"/>
  <c r="L19"/>
  <c r="L20"/>
  <c r="L21"/>
  <c r="L23"/>
  <c r="L24"/>
  <c r="L25"/>
  <c r="L26"/>
  <c r="L27"/>
  <c r="L31"/>
  <c r="L32"/>
  <c r="L33"/>
  <c r="L34"/>
  <c r="L35"/>
  <c r="L36"/>
  <c r="L37"/>
  <c r="L38"/>
  <c r="L39"/>
  <c r="L40"/>
  <c r="L41"/>
  <c r="L42"/>
  <c r="L52"/>
  <c r="L53"/>
  <c r="L54"/>
  <c r="L55"/>
  <c r="L56"/>
  <c r="L57"/>
  <c r="L58"/>
  <c r="L59"/>
  <c r="L83"/>
  <c r="L84"/>
  <c r="L85"/>
  <c r="L86"/>
  <c r="L87"/>
  <c r="L88"/>
  <c r="L89"/>
  <c r="L90"/>
  <c r="L91"/>
  <c r="L92"/>
  <c r="L93"/>
  <c r="L108"/>
  <c r="L109"/>
  <c r="L110"/>
  <c r="L111"/>
  <c r="L112"/>
  <c r="L113"/>
  <c r="L114"/>
  <c r="L115"/>
  <c r="L117"/>
  <c r="L118"/>
  <c r="L119"/>
  <c r="L121"/>
  <c r="L122"/>
  <c r="L123"/>
  <c r="L124"/>
  <c r="L125"/>
  <c r="L126"/>
  <c r="L127"/>
  <c r="L128"/>
  <c r="L129"/>
  <c r="L130"/>
  <c r="L131"/>
  <c r="L133"/>
  <c r="L134"/>
  <c r="L137"/>
  <c r="L138"/>
  <c r="L139"/>
  <c r="L140"/>
  <c r="L141"/>
  <c r="L143"/>
  <c r="L144"/>
  <c r="L146"/>
  <c r="L147"/>
  <c r="L148"/>
  <c r="L149"/>
  <c r="L150"/>
  <c r="L151"/>
  <c r="L152"/>
  <c r="L153"/>
  <c r="L154"/>
  <c r="L155"/>
  <c r="L156"/>
  <c r="L158"/>
  <c r="L159"/>
  <c r="L160"/>
  <c r="L161"/>
  <c r="L164"/>
  <c r="L165"/>
  <c r="L166"/>
  <c r="L168"/>
  <c r="L169"/>
  <c r="L170"/>
  <c r="L173"/>
  <c r="L174"/>
  <c r="L175"/>
  <c r="L176"/>
  <c r="L177"/>
  <c r="L179"/>
  <c r="L181"/>
  <c r="L182"/>
  <c r="L183"/>
  <c r="L184"/>
  <c r="L185"/>
  <c r="L186"/>
  <c r="L187"/>
  <c r="L189"/>
  <c r="L191"/>
  <c r="L192"/>
  <c r="L195"/>
  <c r="L196"/>
  <c r="L198"/>
  <c r="L199"/>
  <c r="L200"/>
  <c r="L201"/>
  <c r="L205"/>
  <c r="L206"/>
  <c r="L208"/>
  <c r="L209"/>
  <c r="L210"/>
  <c r="L212"/>
  <c r="L213"/>
  <c r="L214"/>
  <c r="L215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7"/>
  <c r="L238"/>
  <c r="L239"/>
  <c r="L240"/>
  <c r="L241"/>
  <c r="L243"/>
  <c r="L244"/>
  <c r="L245"/>
  <c r="L247"/>
  <c r="L249"/>
  <c r="L250"/>
  <c r="L252"/>
  <c r="L253"/>
  <c r="L255"/>
  <c r="L256"/>
  <c r="L257"/>
  <c r="L258"/>
  <c r="L259"/>
  <c r="L260"/>
  <c r="L261"/>
  <c r="L262"/>
  <c r="L263"/>
  <c r="L264"/>
  <c r="L265"/>
  <c r="L266"/>
  <c r="L268"/>
  <c r="L269"/>
  <c r="L274"/>
  <c r="L296" s="1"/>
  <c r="L297"/>
  <c r="L298"/>
  <c r="L299"/>
  <c r="L300"/>
  <c r="L301"/>
  <c r="L302"/>
  <c r="L303"/>
  <c r="L304"/>
  <c r="L305"/>
  <c r="L306"/>
  <c r="L307"/>
  <c r="L308"/>
  <c r="L309"/>
  <c r="L310"/>
  <c r="L312"/>
  <c r="L322" s="1"/>
  <c r="L323"/>
  <c r="L324"/>
  <c r="L326"/>
  <c r="L327"/>
  <c r="L329"/>
  <c r="L330"/>
  <c r="L333"/>
  <c r="L334"/>
  <c r="L337"/>
  <c r="L338"/>
  <c r="L340"/>
  <c r="L342"/>
  <c r="L345" s="1"/>
  <c r="L346"/>
  <c r="L348"/>
  <c r="L353" s="1"/>
  <c r="L354"/>
  <c r="L355"/>
  <c r="L357"/>
  <c r="L359"/>
  <c r="L366" s="1"/>
  <c r="L368"/>
  <c r="L369"/>
  <c r="L370"/>
  <c r="L5"/>
  <c r="L6" s="1"/>
  <c r="L107" l="1"/>
  <c r="L217"/>
  <c r="L273"/>
  <c r="L136"/>
  <c r="L336"/>
  <c r="L30"/>
  <c r="L15"/>
  <c r="L194"/>
  <c r="L242"/>
  <c r="L49"/>
  <c r="L311"/>
  <c r="L356"/>
  <c r="L251"/>
  <c r="L81"/>
  <c r="L120"/>
  <c r="L197"/>
  <c r="L339"/>
  <c r="L254"/>
  <c r="L328"/>
  <c r="L180"/>
  <c r="L22"/>
  <c r="L332"/>
  <c r="L341"/>
  <c r="L347"/>
  <c r="L358"/>
  <c r="L371"/>
  <c r="L188"/>
  <c r="L167"/>
  <c r="N378" s="1"/>
  <c r="L372" l="1"/>
  <c r="N375"/>
  <c r="N382"/>
  <c r="N385"/>
</calcChain>
</file>

<file path=xl/sharedStrings.xml><?xml version="1.0" encoding="utf-8"?>
<sst xmlns="http://schemas.openxmlformats.org/spreadsheetml/2006/main" count="1815" uniqueCount="1033">
  <si>
    <t xml:space="preserve">Обеспечение детей от 0 до 5 лет при остром фарингите/тонзиллите/бронхите </t>
  </si>
  <si>
    <t xml:space="preserve">Обеспечение детей до 1 года при рахите </t>
  </si>
  <si>
    <t xml:space="preserve">Обеспечение всех категорий больных, состоящих на диспансерном учете  с протезированными клапанами сердца, после АКШ и стентирования </t>
  </si>
  <si>
    <t>Стенокардия напряжения, вариантная стенокардия, постинфарктный кардиосклероз</t>
  </si>
  <si>
    <t>Пароксизмальные наджелудочковые тахикардии, суправентрикулярная и желудочковая экстрасистолия, пароксизмальная и хроническая формы фибрилляций и трепетания предсердий, желудочковые нарушения ритма</t>
  </si>
  <si>
    <t>Обеспечение всех категорий, состоящих на диспансерном учете при хронической обструктивной болезни легких</t>
  </si>
  <si>
    <t>В стадии обострения и ремиссии</t>
  </si>
  <si>
    <t>Обеспечение всех категорий, состоящих на диспансерном учете при болезни Крона и неспецифическом язвенном колите</t>
  </si>
  <si>
    <t>Обеспечение всех категорий, состоящих на диспансерном учете при миастении</t>
  </si>
  <si>
    <t>Обеспечение всех категорий, состоящих на диспансерном учете при эпилепсии</t>
  </si>
  <si>
    <t>Обеспечение всех категорий, состоящих на диспансерном учете при психических заболеваниях</t>
  </si>
  <si>
    <t>Обеспечение всех категорий, состоящих на диспансерном учете при детском церебральном параличе</t>
  </si>
  <si>
    <t>При спастических формах</t>
  </si>
  <si>
    <t>При наличии эпилептиформных припадков и сопутствующего диагноза: "Эпилепсия"</t>
  </si>
  <si>
    <t>Обеспечение всех категорий, состоящих на диспансерном учете при  Болезни Паркинсона</t>
  </si>
  <si>
    <t>Обеспечение всех категорий, состоящих на диспансерном учете при сахарном диабете</t>
  </si>
  <si>
    <t>Обеспечение всех категорий, состоящих на диспансерном учете при состоянии после пересадки органов и тканей</t>
  </si>
  <si>
    <t>Обеспечение взрослых, состоящих на диспансерном учете при ревматоидном артрите</t>
  </si>
  <si>
    <t>Обеспечение детей, состоящих на диспансерном учете при ювенильном артрите</t>
  </si>
  <si>
    <t>Обеспечение всех категорий, состоящих на диспансерном учете при системной красной волчанке</t>
  </si>
  <si>
    <t>Гонартроз, коксартроз, 2-3 стадии</t>
  </si>
  <si>
    <t>Обеспечение всех категорий, состоящих на диспансерном учете при гипофизарном нанизме, синдроме Шерешевского-Тернера</t>
  </si>
  <si>
    <t>Обеспечение всех категорий, состоящих на диспансерном учете при раннем (преждевременное, ускоренное) половом развитии центрального генеза</t>
  </si>
  <si>
    <t>Обеспечение всех категорий, состоящих на диспансерном учете при гипотиреозе, гипопаратиреозе, тиреотоксикозе</t>
  </si>
  <si>
    <t>Обеспечение всех категорий, состоящих на диспансерном учете при акромегалии</t>
  </si>
  <si>
    <t>Верифицированный диагноз, подтвержденный на ядерной магнитной резонансной томографии, повышенном содержании гормона роста</t>
  </si>
  <si>
    <t>сироп 100 мл</t>
  </si>
  <si>
    <t>таблетки 2,5мг</t>
  </si>
  <si>
    <t xml:space="preserve">таблетки, 75 мг </t>
  </si>
  <si>
    <t>таблетки, 5мг</t>
  </si>
  <si>
    <t>таблетки, 10мг</t>
  </si>
  <si>
    <t>таблетки, 25 мг</t>
  </si>
  <si>
    <t>таблетки 5мг</t>
  </si>
  <si>
    <t>таблетки 10мг</t>
  </si>
  <si>
    <t>таблетки, 10 мг</t>
  </si>
  <si>
    <t>таблетки, 2,5мг</t>
  </si>
  <si>
    <t xml:space="preserve">таблетки, 5мг </t>
  </si>
  <si>
    <t xml:space="preserve">таблетки, 10мг </t>
  </si>
  <si>
    <t>таблетки, 20мг</t>
  </si>
  <si>
    <t>таблетки, 8мг</t>
  </si>
  <si>
    <t>таблетки, 16мг</t>
  </si>
  <si>
    <t>таблетки, 25мг</t>
  </si>
  <si>
    <t>таблетки, 50 мг</t>
  </si>
  <si>
    <t>таблетки, 0,25</t>
  </si>
  <si>
    <t>таблетки 25 мг</t>
  </si>
  <si>
    <t>таблетки 100 мг</t>
  </si>
  <si>
    <t>таблетки 25мг</t>
  </si>
  <si>
    <t>таблетки 100мг</t>
  </si>
  <si>
    <t>таблетки 80мг</t>
  </si>
  <si>
    <t>таблетки 0,25</t>
  </si>
  <si>
    <t>таблетки, покрытые пленочной оболочкой, в блистере  1000мг</t>
  </si>
  <si>
    <t>аэрозоль дозированный для ингаляций 125мкг/60доз</t>
  </si>
  <si>
    <t>суспензия для ингаляций дозированная 0,5мг/мл 2,0</t>
  </si>
  <si>
    <t>суспензия для ингаляций дозированная 0,25мг/мл 2,0</t>
  </si>
  <si>
    <t>аэрозоль 25/50мкг120 доз</t>
  </si>
  <si>
    <t>аэрозоль 25/125мкг120доз</t>
  </si>
  <si>
    <t>аэрозоль 25/250мкг120доз</t>
  </si>
  <si>
    <t>порошок для ингаляции  60доз 50 мкг/100 мкг</t>
  </si>
  <si>
    <t>порошок для ингаляции  60доз 50 мкг/250 мкг</t>
  </si>
  <si>
    <t xml:space="preserve"> аэрозоль для ингаляций 160мкг/доза60доз</t>
  </si>
  <si>
    <t xml:space="preserve"> аэрозоль для ингаляций 80мкг/доза60доз</t>
  </si>
  <si>
    <t>капсула с порошком для ингаляций 18мкг</t>
  </si>
  <si>
    <t>таблетки 120мг</t>
  </si>
  <si>
    <t>таблетки 250мг</t>
  </si>
  <si>
    <t>Пиридостигмина бромид</t>
  </si>
  <si>
    <t xml:space="preserve">таблетки, 60 мг </t>
  </si>
  <si>
    <t>таблетки,  200мг</t>
  </si>
  <si>
    <t>жеват таблетки 25мг</t>
  </si>
  <si>
    <t>таблетки, 150 мг</t>
  </si>
  <si>
    <t xml:space="preserve">таблетки 250мг/25мг     </t>
  </si>
  <si>
    <t xml:space="preserve">таблетки 80мг  </t>
  </si>
  <si>
    <t>таблетки 2мг</t>
  </si>
  <si>
    <t xml:space="preserve">таблетки 4мг </t>
  </si>
  <si>
    <t xml:space="preserve">таблетки 1000мг   </t>
  </si>
  <si>
    <t xml:space="preserve">таблетки 1мг   </t>
  </si>
  <si>
    <t xml:space="preserve">таблетки 2мг    </t>
  </si>
  <si>
    <t>таблетки 50мг</t>
  </si>
  <si>
    <t>таблетки  50 мг</t>
  </si>
  <si>
    <t>капсула в контурной ячейковои упаковке 250мг</t>
  </si>
  <si>
    <t>таблетки 4мг</t>
  </si>
  <si>
    <t>картр</t>
  </si>
  <si>
    <t>таблетки  50 мкг</t>
  </si>
  <si>
    <t>таблетки  100 мкг</t>
  </si>
  <si>
    <t>Эналаприл</t>
  </si>
  <si>
    <t>Верапамил гидрохлорид</t>
  </si>
  <si>
    <t xml:space="preserve">Верапамил гидрохлорид </t>
  </si>
  <si>
    <t xml:space="preserve">таблетка 2мг </t>
  </si>
  <si>
    <t>итого</t>
  </si>
  <si>
    <t>таблетки   10 мг</t>
  </si>
  <si>
    <t>ВСЕГО</t>
  </si>
  <si>
    <t>Eд изм</t>
  </si>
  <si>
    <t>Заболевание, категория населения</t>
  </si>
  <si>
    <t>МНН лекарственных средств</t>
  </si>
  <si>
    <t>таб</t>
  </si>
  <si>
    <t xml:space="preserve"> таблетки  250мг </t>
  </si>
  <si>
    <t xml:space="preserve">№ лота </t>
  </si>
  <si>
    <t>порошок для приготовления суспензии для приема внутрь 250мг/5мл</t>
  </si>
  <si>
    <t>Аптечка матери и ребенка</t>
  </si>
  <si>
    <t>уп</t>
  </si>
  <si>
    <t>Амоксициллин</t>
  </si>
  <si>
    <t xml:space="preserve">Амоксициллин + клавулановая к-та  </t>
  </si>
  <si>
    <t xml:space="preserve">Парацетамол </t>
  </si>
  <si>
    <t>Азитромицин</t>
  </si>
  <si>
    <t>фл</t>
  </si>
  <si>
    <t>суп</t>
  </si>
  <si>
    <t xml:space="preserve">Сальбутамол </t>
  </si>
  <si>
    <t>капс</t>
  </si>
  <si>
    <t xml:space="preserve">Амоксициллин </t>
  </si>
  <si>
    <t>Амоксициллин + клавулановая к-та</t>
  </si>
  <si>
    <t xml:space="preserve">Колекальциферол </t>
  </si>
  <si>
    <t>табл</t>
  </si>
  <si>
    <t>Глюкагон (для детей и подростков)</t>
  </si>
  <si>
    <t>амп</t>
  </si>
  <si>
    <t>аэр</t>
  </si>
  <si>
    <t xml:space="preserve">Амоксициллин +клавулановая к-та </t>
  </si>
  <si>
    <t xml:space="preserve">Фолиевая кислота </t>
  </si>
  <si>
    <t xml:space="preserve">Висмута трикалия дицитрат </t>
  </si>
  <si>
    <t xml:space="preserve">Салметерол +Флютиказона пропионат </t>
  </si>
  <si>
    <t xml:space="preserve">Бекламетазон </t>
  </si>
  <si>
    <t>Будесонид+Формотерола фумарата дигидрат</t>
  </si>
  <si>
    <t>Соматропин</t>
  </si>
  <si>
    <t>Трипторелин</t>
  </si>
  <si>
    <t>Макароны безбелковые</t>
  </si>
  <si>
    <t>бан</t>
  </si>
  <si>
    <t>пач</t>
  </si>
  <si>
    <t xml:space="preserve">Вальпроевая кислота </t>
  </si>
  <si>
    <t>Топирамат</t>
  </si>
  <si>
    <t>капсула 25мг</t>
  </si>
  <si>
    <t>капсула 50мг</t>
  </si>
  <si>
    <t>Фенотерол</t>
  </si>
  <si>
    <t xml:space="preserve">Преднизолон  </t>
  </si>
  <si>
    <t>таблетка 5мг</t>
  </si>
  <si>
    <t>Месалазин</t>
  </si>
  <si>
    <t>Циклоспорин</t>
  </si>
  <si>
    <t>капсула 100мг</t>
  </si>
  <si>
    <t xml:space="preserve">Клодроновая кислота </t>
  </si>
  <si>
    <t xml:space="preserve">Тамоксифен </t>
  </si>
  <si>
    <t xml:space="preserve">Летрозол </t>
  </si>
  <si>
    <t>Ципротерон</t>
  </si>
  <si>
    <t>Преднизолон</t>
  </si>
  <si>
    <t>Капецитабин</t>
  </si>
  <si>
    <t>Анастрозол</t>
  </si>
  <si>
    <t>Гозерелин</t>
  </si>
  <si>
    <t>шприц-аплик</t>
  </si>
  <si>
    <t>Тегафур</t>
  </si>
  <si>
    <t>Золедроновая кислота</t>
  </si>
  <si>
    <t>Филграстим</t>
  </si>
  <si>
    <t xml:space="preserve">Диазепам </t>
  </si>
  <si>
    <t xml:space="preserve">Оланзапин </t>
  </si>
  <si>
    <t xml:space="preserve">Рисперидон </t>
  </si>
  <si>
    <t>Трифлуоперазин</t>
  </si>
  <si>
    <t xml:space="preserve">Галоперидол </t>
  </si>
  <si>
    <t xml:space="preserve">Амитриптилин  </t>
  </si>
  <si>
    <t xml:space="preserve">Клозапин </t>
  </si>
  <si>
    <t xml:space="preserve">Тригексифенидил </t>
  </si>
  <si>
    <t>Левомепромазин</t>
  </si>
  <si>
    <t>Венлафаксин</t>
  </si>
  <si>
    <t>Палиперидон</t>
  </si>
  <si>
    <t xml:space="preserve">Карбамазепин </t>
  </si>
  <si>
    <t xml:space="preserve">Ламотриджин </t>
  </si>
  <si>
    <t>драже</t>
  </si>
  <si>
    <t xml:space="preserve">Глибенкламид </t>
  </si>
  <si>
    <t xml:space="preserve">таблетка 3,5мг  </t>
  </si>
  <si>
    <t>Гликлазид</t>
  </si>
  <si>
    <t xml:space="preserve">Глимепирид </t>
  </si>
  <si>
    <t xml:space="preserve">Метформин </t>
  </si>
  <si>
    <t>Метформин</t>
  </si>
  <si>
    <t xml:space="preserve">Репаглинид </t>
  </si>
  <si>
    <t>Метформин/глибенкламид</t>
  </si>
  <si>
    <t>Акарбоза</t>
  </si>
  <si>
    <t xml:space="preserve">Леводопа+ карбидопа </t>
  </si>
  <si>
    <t>Метотрексат</t>
  </si>
  <si>
    <t>Варфарин</t>
  </si>
  <si>
    <t>Лантреотид</t>
  </si>
  <si>
    <t>Левотироксин</t>
  </si>
  <si>
    <t>Тиамазол</t>
  </si>
  <si>
    <t>Метопролол</t>
  </si>
  <si>
    <t xml:space="preserve">Изосорбида динитрат </t>
  </si>
  <si>
    <t xml:space="preserve">Ацетилсалициловая кислота </t>
  </si>
  <si>
    <t>Клопидогрель</t>
  </si>
  <si>
    <t>Фозиноприл</t>
  </si>
  <si>
    <t xml:space="preserve">Эналаприл </t>
  </si>
  <si>
    <t>Бисопролол</t>
  </si>
  <si>
    <t>Индапамид</t>
  </si>
  <si>
    <t>Амлодипин</t>
  </si>
  <si>
    <t>Кандесартан</t>
  </si>
  <si>
    <t>Тиотропия бромид</t>
  </si>
  <si>
    <t>Амоксициллин+клавулановая кислота</t>
  </si>
  <si>
    <t>Кларитромицин</t>
  </si>
  <si>
    <t xml:space="preserve">Омепрозол </t>
  </si>
  <si>
    <t>Спиронолактон</t>
  </si>
  <si>
    <t>Рамиприл</t>
  </si>
  <si>
    <t>Профилактика и лечение</t>
  </si>
  <si>
    <t>При гиперкинетических формах</t>
  </si>
  <si>
    <t>Все стадии злокачественных новообразований</t>
  </si>
  <si>
    <t>Все стадии и степени тяжести</t>
  </si>
  <si>
    <t>Верифицированный диагноз данными обследованиями</t>
  </si>
  <si>
    <t>Ибупрофен</t>
  </si>
  <si>
    <t xml:space="preserve">Фозиноприл </t>
  </si>
  <si>
    <t>Гидрохлоротиазид</t>
  </si>
  <si>
    <t>Торасемид</t>
  </si>
  <si>
    <t>Будесонид</t>
  </si>
  <si>
    <t>Циклезонид</t>
  </si>
  <si>
    <t xml:space="preserve">Салметерол +Флутиказона пропионат </t>
  </si>
  <si>
    <t>В период обострения</t>
  </si>
  <si>
    <t>Фуразолидон</t>
  </si>
  <si>
    <t>Дулоксетин</t>
  </si>
  <si>
    <t xml:space="preserve">Темозоломид  </t>
  </si>
  <si>
    <t>Бикалутамид</t>
  </si>
  <si>
    <t>Торемифен</t>
  </si>
  <si>
    <t>Вакцина БЦЖ</t>
  </si>
  <si>
    <t xml:space="preserve">Такролимус </t>
  </si>
  <si>
    <t xml:space="preserve">Валганцикловир  </t>
  </si>
  <si>
    <t>Метилпреднизолон</t>
  </si>
  <si>
    <t>шприц</t>
  </si>
  <si>
    <t>Изосорбид мононитрат</t>
  </si>
  <si>
    <t>Толперизон</t>
  </si>
  <si>
    <t>Дигоксин</t>
  </si>
  <si>
    <t>Фуросемид</t>
  </si>
  <si>
    <t>Амиодорон</t>
  </si>
  <si>
    <t>Пропафенон</t>
  </si>
  <si>
    <t>Фулвестрант</t>
  </si>
  <si>
    <t>Хлорпромазин</t>
  </si>
  <si>
    <t>Форма выпуска</t>
  </si>
  <si>
    <t>Амисульприд</t>
  </si>
  <si>
    <t>Вольпроевая кислота</t>
  </si>
  <si>
    <t>Неостигмин</t>
  </si>
  <si>
    <t>табл/капс</t>
  </si>
  <si>
    <t>капс/табл</t>
  </si>
  <si>
    <t>капли для приема внутрь 300мг/мл 100мл</t>
  </si>
  <si>
    <t>таблетки с контролируемым высвобождением  400мг</t>
  </si>
  <si>
    <t>Обеспечение детей от 0 до 18 лет, женщин фертильного возраста, состоящие на диспансерном учете при железодефицитной анемии</t>
  </si>
  <si>
    <t>Обеспечение всех категорий больных, состоящих на диспансерном учете при аритмии</t>
  </si>
  <si>
    <t>аэрозоль 250мкг/120доз</t>
  </si>
  <si>
    <t>табл. жев</t>
  </si>
  <si>
    <t>порошок для пригот перроральной суспензии во флаконе 100мг/5мл 20 мл</t>
  </si>
  <si>
    <t>порошок для пригот перроральной суспензии во флаконе 200мг/5мл 30 мл</t>
  </si>
  <si>
    <t xml:space="preserve">Амоксициллин +клавулановая кислота </t>
  </si>
  <si>
    <t>Показания</t>
  </si>
  <si>
    <t>Профилактика в осенне-зимний период и лечение</t>
  </si>
  <si>
    <t>II - III - IV степени; симптоматическая артериальная гипертензия при хронических заболеваниях почек (при назначении комбинированных препаратов не допускается назначение монопрепаратов)</t>
  </si>
  <si>
    <t xml:space="preserve">  </t>
  </si>
  <si>
    <t>Верифицированный  диагноз железодефицитной анемии 2,3 степени (сывороточное железо ниже 10 мкмоль/л)</t>
  </si>
  <si>
    <t xml:space="preserve">Интерферон альфа 2b </t>
  </si>
  <si>
    <t>Сливки низкобелковые</t>
  </si>
  <si>
    <t>Рис низкобелковый</t>
  </si>
  <si>
    <t>Низкобелковый заменитель яиц, смесь для выпечки</t>
  </si>
  <si>
    <t>Поставщик</t>
  </si>
  <si>
    <t>Торговое наименование лекарственного средства</t>
  </si>
  <si>
    <t>Изготовитель лекарственного средства</t>
  </si>
  <si>
    <t>Актавис Лтд Мальта</t>
  </si>
  <si>
    <t>Берлин-Хеми АГ (Менарини Групп) Германия</t>
  </si>
  <si>
    <t>Гедеон Рихтер ОАО Венгрия</t>
  </si>
  <si>
    <t>Фармацевтический завод ЭГИС ОАО, Венгрия</t>
  </si>
  <si>
    <t>Гетц Фарма (Пвт) Лимитед, Пакистан</t>
  </si>
  <si>
    <t>Берингер Ингельхайм Фарма ГмбХ и Ко. КГ, Германия</t>
  </si>
  <si>
    <t>Химфарм АО Казахстан</t>
  </si>
  <si>
    <t>ГлаксоСмитКляин Фармасьютикалз С.А. Польша</t>
  </si>
  <si>
    <t>Гриндекс АО Латвия</t>
  </si>
  <si>
    <t>Медана Фарма АО, Польша</t>
  </si>
  <si>
    <t>Lek Pharmaceuticals d.d., Словения</t>
  </si>
  <si>
    <t>Фолиевая кислота</t>
  </si>
  <si>
    <t>Эйсика Фармасьютикалз ГмбХ, Германия</t>
  </si>
  <si>
    <t>Берингер Ингельхайм Фарма ГмбХ и Ко.КГ, Германия</t>
  </si>
  <si>
    <t>АстраЗенека АБ, Швеция</t>
  </si>
  <si>
    <t>Астеллас Фарма Юроп Б. В.,  Нидерланды</t>
  </si>
  <si>
    <t>Прозерин</t>
  </si>
  <si>
    <t>Глюкобай</t>
  </si>
  <si>
    <t>Берлин - Хеми АГ (Менарини Групп), Германия</t>
  </si>
  <si>
    <t xml:space="preserve">Берлин-Хеми АГ (Менарини групп), Германия </t>
  </si>
  <si>
    <t xml:space="preserve">Novo Nordisk A/S, Дания </t>
  </si>
  <si>
    <t>Метипред</t>
  </si>
  <si>
    <t>Медак ГмбХ, Германия</t>
  </si>
  <si>
    <t>Орион Корпорейшн, Финляндия</t>
  </si>
  <si>
    <t>Валента Фармацевтика ОАО, Россия</t>
  </si>
  <si>
    <t>Лилли Франс С.А.С, Франция</t>
  </si>
  <si>
    <t>Цена, тенге</t>
  </si>
  <si>
    <t>Глаксо Веллком Продакшен, Франция</t>
  </si>
  <si>
    <t>Glaxo Operations UK Limited, Великобритания</t>
  </si>
  <si>
    <t>Глаксо Веллком СА, Испания</t>
  </si>
  <si>
    <t>Нортон Вотерфорд, Ирландия</t>
  </si>
  <si>
    <t xml:space="preserve"> Производитель и упаковщик Санофи Винтроп Индустрия, владелец регистрационного удостоверения Санофи-Авентис Франция, Франция </t>
  </si>
  <si>
    <t xml:space="preserve"> Гриндекс АО Латвия</t>
  </si>
  <si>
    <t xml:space="preserve"> Брюфармэкспорт с.п.р.л. Бельгия </t>
  </si>
  <si>
    <t xml:space="preserve"> Лилли С.А. Испания </t>
  </si>
  <si>
    <t xml:space="preserve"> Гедеон Рихтер ОАО Венгрия </t>
  </si>
  <si>
    <t xml:space="preserve"> Здоровье народу Харьковское фармацевтическое предприятие ООО Украина</t>
  </si>
  <si>
    <t xml:space="preserve"> Здоровье Фармацевтическая компания ООО Украина</t>
  </si>
  <si>
    <t xml:space="preserve"> ЭГИС Фармацевтический завод ОАО Венгрия</t>
  </si>
  <si>
    <t>Ипсен Фарма Биотек Франция</t>
  </si>
  <si>
    <t>ЭГИС Фармацевтический завод ОАО Венгрия</t>
  </si>
  <si>
    <t>ТОО "Аманат"  Казахстан</t>
  </si>
  <si>
    <t>При средней степени тяжести</t>
  </si>
  <si>
    <t xml:space="preserve">Хиконцил </t>
  </si>
  <si>
    <t>Суппозитории ректальные, 250 мг</t>
  </si>
  <si>
    <t>суспензия для перорального применения 100 мг/5 мл 100г</t>
  </si>
  <si>
    <t>Таблетки, покрытые пленочной оболочкой, во флаконе 375 мг</t>
  </si>
  <si>
    <t>Амоксициллин натрия, калия клавуланат</t>
  </si>
  <si>
    <t>таблетка пролонгированного действия  20 мг</t>
  </si>
  <si>
    <t>таблетка пролонгированного действия 40 мг</t>
  </si>
  <si>
    <t xml:space="preserve">Эйсика Фармасьютикалз ГмбХ, Германия </t>
  </si>
  <si>
    <t>ЮСБ Мануфактуринг Ирландия Лтд, Ирландия</t>
  </si>
  <si>
    <t>Кардиомагнил</t>
  </si>
  <si>
    <t xml:space="preserve">Обеспечение взрослых, состоящих на диспансерном учете при ишемической болезни сердца (ИБС) Базовая терапия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</si>
  <si>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таблетки, 5 мг</t>
  </si>
  <si>
    <t>Амлодиппин</t>
  </si>
  <si>
    <t>Санофи Винтроп Индустрия, Франция</t>
  </si>
  <si>
    <t>таблетки, 20 мг</t>
  </si>
  <si>
    <t>Моносан</t>
  </si>
  <si>
    <t>Обеспечение детей до 18 лет  при пневмонии</t>
  </si>
  <si>
    <t xml:space="preserve">Легкой и средней  степени тяжести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</si>
  <si>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Обеспечение  социально-незащищенных групп *, состоящих на диспансерном учете при язвенной болезни желудка и 12-перстной кишки</t>
  </si>
  <si>
    <t>таблетки, покрытые пленочной оболочкой 500 мг</t>
  </si>
  <si>
    <t>Месакол</t>
  </si>
  <si>
    <t>таблетки, покрытые оболочкой 400 мг</t>
  </si>
  <si>
    <t>Все стадии и степени тяжести неинсулинозависимого сахарного диабета</t>
  </si>
  <si>
    <t>Санофи Авентис С.п.А., Италия</t>
  </si>
  <si>
    <t>Пиоглитазон</t>
  </si>
  <si>
    <t>Золид</t>
  </si>
  <si>
    <t>таблетки 30 мг</t>
  </si>
  <si>
    <t>Байер Фарма АГ, Германия</t>
  </si>
  <si>
    <t>таблетки   4 мг</t>
  </si>
  <si>
    <t xml:space="preserve">Селлсепт </t>
  </si>
  <si>
    <t>Пшеничные волокна</t>
  </si>
  <si>
    <t>Обеспечение всех категорий, состоящих на диспансерном учете при артериальной гипертензии     Базовая терапия</t>
  </si>
  <si>
    <t xml:space="preserve">таблетки, 20 мг </t>
  </si>
  <si>
    <t xml:space="preserve">таблетки,  5мг </t>
  </si>
  <si>
    <t xml:space="preserve">таблетки,  10 мг </t>
  </si>
  <si>
    <t xml:space="preserve">таблетки, 8 мг </t>
  </si>
  <si>
    <t xml:space="preserve">таблетки, 16  мг </t>
  </si>
  <si>
    <t>Обеспечение социально-незащищенных групп*, состоящих на диспансерном учете при артериальной гипертензии Дополнительная терапия</t>
  </si>
  <si>
    <t>таблетки 10 мг</t>
  </si>
  <si>
    <t>Моксонидин</t>
  </si>
  <si>
    <t>Валсартан + Амлодипин</t>
  </si>
  <si>
    <t>таблетки, покрытые пленочной оболочкой 5мг/160мг</t>
  </si>
  <si>
    <t>Телмисартан + Гидрохлортиазид</t>
  </si>
  <si>
    <t>Эналаприла малеат + Нитрендипин</t>
  </si>
  <si>
    <t>таблетка 10мг/20мг</t>
  </si>
  <si>
    <t>Лизиноприл + Амлодипин</t>
  </si>
  <si>
    <t>таблетки 10мг/5мг</t>
  </si>
  <si>
    <t>Периндоприл</t>
  </si>
  <si>
    <t xml:space="preserve">таблетки, 4мг </t>
  </si>
  <si>
    <t xml:space="preserve">таблетки, 8мг </t>
  </si>
  <si>
    <t>КРКА, д.д. Ново место, Словения</t>
  </si>
  <si>
    <t xml:space="preserve">Нифедипин </t>
  </si>
  <si>
    <t>Обеспечение всех категорий больных, состоящих на диспансерном учете при хронической сердечной недостаточности (ХСН)              Базовая терапия</t>
  </si>
  <si>
    <t>Обеспечение социально-незащищенных групп*, состоящих на диспансерном учете при ХСН                                 дополнительная терапия</t>
  </si>
  <si>
    <t>таблетки 2,5 мг</t>
  </si>
  <si>
    <t>Сантодарон 200 мг</t>
  </si>
  <si>
    <t>сироп во флаконе 150 мл</t>
  </si>
  <si>
    <t>жеват таблетки 50 мг</t>
  </si>
  <si>
    <t>жеват таблетки  100 мг</t>
  </si>
  <si>
    <t>таблетки пролонгированного действия 300 мг</t>
  </si>
  <si>
    <t xml:space="preserve">сироп во флаконе 150 мл </t>
  </si>
  <si>
    <t>Обеспечение всех категорий, состоящих на диспансерном учете при онкологии</t>
  </si>
  <si>
    <t>таблетки 5 мг</t>
  </si>
  <si>
    <t>Дигидротахистерол</t>
  </si>
  <si>
    <t xml:space="preserve"> таблетки в контурной ячейковой упаковке 5 мг</t>
  </si>
  <si>
    <t xml:space="preserve">Брюзепам </t>
  </si>
  <si>
    <t>таблетки, покрытые пленочной оболочкой, 10 мг</t>
  </si>
  <si>
    <t>таблетки, покрытые оболочкой  2 мг</t>
  </si>
  <si>
    <t>таблетки, покрытые оболочкой  4мг</t>
  </si>
  <si>
    <t>Рисперидон</t>
  </si>
  <si>
    <t>таблетки,  в контурной ячейковой упаковке 1,5 мг</t>
  </si>
  <si>
    <t>Галоперидол-Рихтер</t>
  </si>
  <si>
    <t>таблетки,  в контурной ячейковой упаковке 5 мг</t>
  </si>
  <si>
    <t xml:space="preserve">Галоперидол деканоат </t>
  </si>
  <si>
    <t xml:space="preserve">Аминазин </t>
  </si>
  <si>
    <t>таблетки, покрытые оболочкой в контурной ячейковой упаковке   25 мг</t>
  </si>
  <si>
    <t>драже/табл</t>
  </si>
  <si>
    <t xml:space="preserve">Аминазин-Здоровье </t>
  </si>
  <si>
    <t xml:space="preserve">Трифтазин-Здоровье </t>
  </si>
  <si>
    <t xml:space="preserve">Циклодол-Гриндекс </t>
  </si>
  <si>
    <t>таблетки с пролонгированным высвобождением, покрытые оболочкой 3мг</t>
  </si>
  <si>
    <t xml:space="preserve"> Янссен -Силаг Мануфэкч уринг ЛЛС, Пуэрто- рико</t>
  </si>
  <si>
    <t>таблетки с пролонгированным высвобождением, покрытые оболочкой 6мг</t>
  </si>
  <si>
    <t>таблетки покрытые оболочкой, в контурной ячейковой упаковке 400мг</t>
  </si>
  <si>
    <t>таблетки, покрытые пленочной оболочкой 800мг</t>
  </si>
  <si>
    <t>Экорал</t>
  </si>
  <si>
    <t>Тева Чешские Предприятия с.р.о., Чешская республика</t>
  </si>
  <si>
    <t xml:space="preserve">Флутиказон </t>
  </si>
  <si>
    <t xml:space="preserve">Флутиказон  </t>
  </si>
  <si>
    <t>спрей назальный 27,5 мкг/доза 120 доз</t>
  </si>
  <si>
    <t>порошок для ингаляции  60доз 50 мкг/500 мкг</t>
  </si>
  <si>
    <t>Дети от 3 до 18-ти лет с тяжелыми формами, при невозможности и неэффективности применения ингаляционных глюкокортикостероидов</t>
  </si>
  <si>
    <t>раствор  для приема внутрь водный 0,5 мг/мл 10 мл</t>
  </si>
  <si>
    <t>Обеспечение новорожденных          до 2-х месяцев при болезни периода новорожденности</t>
  </si>
  <si>
    <t xml:space="preserve">Кол-во </t>
  </si>
  <si>
    <t xml:space="preserve">Сумма </t>
  </si>
  <si>
    <t>Сандоз ГмбХ, Австрия</t>
  </si>
  <si>
    <t>Ферровит-С</t>
  </si>
  <si>
    <t>АО Химфарм, Казахстан</t>
  </si>
  <si>
    <t>таблетки, пролонгированного действия 50 мг</t>
  </si>
  <si>
    <t>таблетки, пролонгированного действия 100 мг</t>
  </si>
  <si>
    <t>Ацетилсалициловая кислота +клопидогрель</t>
  </si>
  <si>
    <t>таблетки 100 мг+75 мг</t>
  </si>
  <si>
    <t>таблетка 1 мг</t>
  </si>
  <si>
    <t>таблетки  100 мг</t>
  </si>
  <si>
    <t xml:space="preserve">таблетки75 мг </t>
  </si>
  <si>
    <t>таблетки 500 мг</t>
  </si>
  <si>
    <t>таблетки 125мг</t>
  </si>
  <si>
    <t>Фенотерола гидробромид+ипратропия бромид</t>
  </si>
  <si>
    <t>аэрозоль для ингаляций дозированный 200доз 10мл</t>
  </si>
  <si>
    <t>Рофлумиласт</t>
  </si>
  <si>
    <t>таблетка 0,5 мг</t>
  </si>
  <si>
    <t>Даксас</t>
  </si>
  <si>
    <t>Индакатерол</t>
  </si>
  <si>
    <t>Новартис Фарма Штейн АГ  Швейцария</t>
  </si>
  <si>
    <t>Салметерол +Флутиказона пропионат</t>
  </si>
  <si>
    <t>Пентаса</t>
  </si>
  <si>
    <t xml:space="preserve">таблетка пролонгированного действия  60 мг </t>
  </si>
  <si>
    <t>Реподиаб</t>
  </si>
  <si>
    <t xml:space="preserve">Мерк Санте с.а.с. , Франция </t>
  </si>
  <si>
    <t>Глимеперид/Метформин</t>
  </si>
  <si>
    <t>таблетки 2 мг/500 мг</t>
  </si>
  <si>
    <t>Антарис М</t>
  </si>
  <si>
    <t>Лираглутид</t>
  </si>
  <si>
    <t>раствор для подкожного введения 6 мг/мл в шприц-ручке 3 мл</t>
  </si>
  <si>
    <t>Голимумаб</t>
  </si>
  <si>
    <t>Бакстер Фармасьютикал Солюшнз ЛЛС, США</t>
  </si>
  <si>
    <t>Зомактон</t>
  </si>
  <si>
    <t>раствор для небулайзера 5мг\мл-20мл</t>
  </si>
  <si>
    <t>спрей дозированнный  50 мкг/доза 200 доз</t>
  </si>
  <si>
    <t>порошок  для ингаляций дозированный  160мкг/4,5 мкг 120 доз</t>
  </si>
  <si>
    <t>порошок  для ингаляций дозированный 160мкг/4,5 мкг 60 доз</t>
  </si>
  <si>
    <t>порошок  для ингаляций дозированный 80мкг/4,5 мкг 120 доз</t>
  </si>
  <si>
    <t>порошок  для ингаляций дозированный 80мкг/4,5 мкг 60 доз</t>
  </si>
  <si>
    <t>аэрозоль дозированный100 мкг/доза 200доз (10 мл)</t>
  </si>
  <si>
    <t>таблетки жевательные     5 мг</t>
  </si>
  <si>
    <t>таблетки покрытые оболочкой   10 мг</t>
  </si>
  <si>
    <t>табл.</t>
  </si>
  <si>
    <t xml:space="preserve"> гранулы педиатрические  4 мг</t>
  </si>
  <si>
    <t>саше</t>
  </si>
  <si>
    <t>Мерк КГаА, Германия</t>
  </si>
  <si>
    <t>раствор для приема внутрь 0,1% 10 мл</t>
  </si>
  <si>
    <t>ТОО "Экология и медицина"</t>
  </si>
  <si>
    <t>Ацетилсалициловая кислота+клопидогрель</t>
  </si>
  <si>
    <t xml:space="preserve">При неэффективности применения клопидогреля </t>
  </si>
  <si>
    <t>Тикагрелор</t>
  </si>
  <si>
    <t>таблетки, покрытые пленочной оболочкой 90 мг</t>
  </si>
  <si>
    <t>таблетки, покрытые пленочной оболочкой 10 мг/160мг</t>
  </si>
  <si>
    <t>таблетки  80мг/12,5 мг</t>
  </si>
  <si>
    <t>таблетки 5 мг/5мг</t>
  </si>
  <si>
    <t>таблетки пролонгированного действия  20мг</t>
  </si>
  <si>
    <t>таблетка, покрытая оболочкой  150мг</t>
  </si>
  <si>
    <t>гранулы пролонгированного действия, 250 мг</t>
  </si>
  <si>
    <t>капсулы 25мг</t>
  </si>
  <si>
    <t>капсулы  25мг</t>
  </si>
  <si>
    <t>Обеспечение социально-незащищенных групп*, состоящих на диспансерном учете при ишемической болезни сердца (ИБС) Дополнительная терапия</t>
  </si>
  <si>
    <t>ТОО "КФК "МЕДСЕРВИС ПЛЮС"</t>
  </si>
  <si>
    <t>Диазепекс®</t>
  </si>
  <si>
    <t>Зипрекса®</t>
  </si>
  <si>
    <t>порошок для приготовления суспензии для внутримышечного введения пролонгированного действия во флаконе  в комплекте с растворителем и устройством для введения, 25 мг</t>
  </si>
  <si>
    <t xml:space="preserve"> Алкермес Инк. Соединенные Штаты Америки</t>
  </si>
  <si>
    <t xml:space="preserve">Рилептид ® </t>
  </si>
  <si>
    <t>ТОО "Гелика"</t>
  </si>
  <si>
    <t>ТОО "Стофарм"</t>
  </si>
  <si>
    <t>Обеспечение всех категорий, состоящих на диспансерном учете при бронхиальной астме, дети  от 3 до 18 лет с тяжелыми формами, при невозможности и неэффективности применения ингаляционных глюкокортикостероидов.</t>
  </si>
  <si>
    <t>Вентолин®  100 мкг/доза, аэрозоль для ингаляций дозированный, по 200 доз в баллоне, баллон в пачке картонной</t>
  </si>
  <si>
    <t>Вентолин® дыхательный раствор®  5мг/мл, раствор для небулайзера, по 20 мл раствора во флаконе стклянном, по 1 флакону в пачке картонной</t>
  </si>
  <si>
    <t>Фликсотид™  50  50 мкг/доза, аэрозоль для ингаляций дозированный, по 120 доз в баллоне, баллон в пачке картонной</t>
  </si>
  <si>
    <t>Фликсотид™  125 125мкг/доза,аэрозоль для ингаляций дозированный, по 60 доз в баллоне, баллон в пачке картонной</t>
  </si>
  <si>
    <t>Фликсотид™  250 250мкг/доза,аэрозоль для ингаляций дозированный, по 120 доз в баллоне, баллон в пачке картонной</t>
  </si>
  <si>
    <t>Авамис 27,5 мкг/доза, спрей назальный дозированный, по 120 доз во флаконе с дозирующим устройством, по 1 флакону в пачке картонной</t>
  </si>
  <si>
    <t>Глаксо Оперэйшенс Великобритания Лимитед, Великобритания</t>
  </si>
  <si>
    <t xml:space="preserve">аэрозоль дозированный  для ингаляций 100мкг\доза, 200 доз, активируемый вдохом </t>
  </si>
  <si>
    <t>Беклазон Эко Легкое Дыхание 100мкг/доза  аэрозоль дозированный для ингаляций, активируемый вдохом, по 200 доз в баллончике аллюминиевом, по 1 баллончику в пачке картонной</t>
  </si>
  <si>
    <t xml:space="preserve">аэрозоль для ингаляций дозированный, 250мкг/доза, 200 доз, актвируемый вдохом </t>
  </si>
  <si>
    <t>Беклазон Эко Легкое Дыхание 250 мкг/доза  аэрозоль дозированный для ингаляций, активируемый вдохом, по 200 доз в баллончике аллюминиевом, по 1 баллончику в пачке картонной</t>
  </si>
  <si>
    <t>Насобек 50 мкг/доза 200 доз, спрей дозированный для интраназального применения вл флаконе</t>
  </si>
  <si>
    <t>Пульмикорт® 0,5мг/мл, суспензия для ингаляций дозированная, по 2 мл в ампуле, по 5 ампул в конверте, по 4 конверта в пачке картонной</t>
  </si>
  <si>
    <t>Пульмикорт® 0,25мг/мл, суспензия для ингаляций дозированная, по 2 мл в ампуле, по 5 ампул в конверте, по 4 конверта в пачке картонной</t>
  </si>
  <si>
    <t>Симбикорт ® Турбухалер® 160/4,5 мкг/доза, порошок для ингаляций, по 120 доз в ингаляторе пластиковом, по 1 ингалятору в пачке картонной</t>
  </si>
  <si>
    <t>Симбикорт ® Турбухалер® 160/4,5 мкг/доза, порошок для ингаляций, по 60 доз в ингаляторе пластиковом, по 1 ингалятору в пачке картонной</t>
  </si>
  <si>
    <t>Симбикорт ® Турбухалер® 80/4,5 мкг/доза, порошок для ингаляций, по 120 доз в ингаляторе пластиковом, по 1 ингалятору в пачке картонной</t>
  </si>
  <si>
    <t>Симбикорт ® Турбухалер® 80/4,5 мкг/доза, порошок для ингаляций, по 60 доз в ингаляторе пластиковом, по 1 ингалятору в пачке картонной</t>
  </si>
  <si>
    <r>
      <t>Серетид ™ Эвохалер</t>
    </r>
    <r>
      <rPr>
        <sz val="10"/>
        <rFont val="Calibri"/>
        <family val="2"/>
        <charset val="204"/>
      </rPr>
      <t>™</t>
    </r>
    <r>
      <rPr>
        <sz val="10"/>
        <rFont val="Times New Roman"/>
        <family val="1"/>
        <charset val="204"/>
      </rPr>
      <t xml:space="preserve"> 25/50 мкг , аэрозоль для ингаляций дозированный, по 120 доз в баллоне, баллон в пачке картонной</t>
    </r>
  </si>
  <si>
    <t>Серетид ™ Эвохалер™ 25/125 мкг , аэрозоль для ингаляций дозированный, по 120 доз в баллоне, баллон в пачке картонной</t>
  </si>
  <si>
    <t>Серетид ™ Эвохалер™ 25/250 мкг , аэрозоль для ингаляций дозированный, по 120 доз в баллоне, баллон в пачке картонной</t>
  </si>
  <si>
    <t>ингалятор</t>
  </si>
  <si>
    <t>Серетид ® Мультидиск® 50мкг/100мкг, порошок для ингаляций, по 60 доз в ингаляторе, ингалятор в коробке картонной</t>
  </si>
  <si>
    <t>Глаксо Веллком Продакшн, Франция</t>
  </si>
  <si>
    <t>Серетид ® Мультидиск® 50мкг/250мкг, порошок для ингаляций, по 60 доз в ингаляторе, ингалятор в коробке картонной</t>
  </si>
  <si>
    <t>Серетид ® Мультидиск® 50мкг/500мкг, порошок для ингаляций, по 60 доз в ингаляторе, ингалятор в коробке картонной</t>
  </si>
  <si>
    <t>Альвеско® 160 мкг, аэрозоль для ингаляций дозированный, по 10 мл в баллоне, по 1 баллону в пачке картонной</t>
  </si>
  <si>
    <t>Производитель ЗМ Хэлс Кеа Лимитед, Великобритания. Выпускающий контроль Такеда ГмбХ, Германия , Великобритания</t>
  </si>
  <si>
    <t>Альвеско® 80мкг, аэрозоль для ингаляций дозированный, по 10 мл в баллоне, по 1 баллону в пачке картонной</t>
  </si>
  <si>
    <t>Беротек® Н 10 мл 100мкг/доза, аэрозоль дозированный для ингаляций в баллоне</t>
  </si>
  <si>
    <t>Преднизолон Никомед 5 мг, таблетки, по 10 таблеток в контурной ячейковой упаковке, по 3 контурные ячейковые упаковки в пачке картонной</t>
  </si>
  <si>
    <t>Глобофарм Фармацойтише Продуктьонс - унд Хандельсгезелльшафт мбХ , Австрия</t>
  </si>
  <si>
    <t>Фенотерола гидробромид+ипратропия гидробромид</t>
  </si>
  <si>
    <t>раствор для ингаляции 500 мкг+250мкг/мл, 20мл</t>
  </si>
  <si>
    <t>Беродуал®, раствор для ингаляций, по 20 мл во флаконе, по 1 флакону в пачке картонной</t>
  </si>
  <si>
    <t>Институт де Ангели С.Р.Л. , Италия</t>
  </si>
  <si>
    <t>Беродуал® Н 200 доз, аэрозоль для ингаляций дозированный, по 10 мл в баллончике металлическом, по 1 баллончику в пачке картонной</t>
  </si>
  <si>
    <t>Монтелукаст натрия</t>
  </si>
  <si>
    <t>Монкаста® 5 мг №7 №4, таблетки жевательные, упаковка контурная ячейковая</t>
  </si>
  <si>
    <t>КРКА д.д., Ново место , Словения</t>
  </si>
  <si>
    <t>Монкаста® 10 мг №7 №4, таблетки, покрытые пленочной оболочкой, упаковка контурная ячейковая</t>
  </si>
  <si>
    <t>Монтигет 4 мг №14, гранулы педиатрические в саше</t>
  </si>
  <si>
    <t>Обеспечение всех категорий, состоящих на диспансерном учете при фенилкетонурии</t>
  </si>
  <si>
    <t>МД мил ФКУ-3</t>
  </si>
  <si>
    <t>Лечебное питание на основе аминокислот без фенилаланина, предназначенное для питания больных фенилкетонурией детей в возрасте от 1 года 400г</t>
  </si>
  <si>
    <t>банка</t>
  </si>
  <si>
    <t>Продукт диетического (лечебного( питания для детей старше года, больных фенилкетонурией "MD мил ФКУ-3" 400г с нейтральным вкусом</t>
  </si>
  <si>
    <t>HERO , Испания</t>
  </si>
  <si>
    <t>Смесь для выпечки</t>
  </si>
  <si>
    <t>Специализированный продукт диетического лечебного и профилактического питания 500 г</t>
  </si>
  <si>
    <t>ООО Макарон-сервис, Россия</t>
  </si>
  <si>
    <t>Низкобелковые пшеничные волокна, Продукт специализированный для диетического питания 350 г</t>
  </si>
  <si>
    <t>Dr.Schar Medical Nutrition GmbH, Германия</t>
  </si>
  <si>
    <t>Картофельное пюре</t>
  </si>
  <si>
    <t>Пюре картофельное низкобелковое, Продукт специализированный для диетического питания  400г</t>
  </si>
  <si>
    <t>Низкобелковое печенье</t>
  </si>
  <si>
    <t>Печенье с низким содержанием белка для диетического питания детей и взрослых при фенилкетонурии 125 г</t>
  </si>
  <si>
    <t xml:space="preserve">Специализированный продукт диетического лечебного и профилактического питания Печенье низкобелковое для больных фенилкетонурией "Biszkopty" 125г </t>
  </si>
  <si>
    <t>Balviten Sp.z.o.o., Польша</t>
  </si>
  <si>
    <t>Палочки 70 г</t>
  </si>
  <si>
    <t>Специализированные продукты диетического лечебного и профилактического питания палочки 70 г</t>
  </si>
  <si>
    <t>Специализированный продукт диетического лечебного и профилактического питания Соломка низкобелковая для больных фенилкетонурией "Paluszki z zola" 70г</t>
  </si>
  <si>
    <t>Печенье с корицей</t>
  </si>
  <si>
    <t>Специализированные продукты диетического и лечебного питания Печенье низкобелковое для больных фенилкетонурией "Ciastka cynamonewe" (Печенье с корицей) 150 г</t>
  </si>
  <si>
    <t>Специализированный продукт диетического лечебного и профилактического питания Печенье низкобелковое для больных фенилкетонурией "Ciastka cynamonowe" 150г</t>
  </si>
  <si>
    <t>Все формы, пожизненная терапия</t>
  </si>
  <si>
    <t xml:space="preserve">                                     Все формы, пожизненная терапия</t>
  </si>
  <si>
    <t>Заменитель яйца с низким содержанием белка для диетического питания детей и взрослых при фенилкетонурии 500г</t>
  </si>
  <si>
    <t xml:space="preserve">                                                                                           Обеспечение всех категорий, состоящих на диспансерном учете при фенилкетонурии</t>
  </si>
  <si>
    <t>Специализированный продукт диетического (лечебного) питания, смесь для выпечки "Низкобелковый заменитель яиц" "Лопрофин" 500г</t>
  </si>
  <si>
    <t>SHS International Ltd , Великобритания</t>
  </si>
  <si>
    <t>Заменитель риса с низким содержанием белка, предназначен для диетического питания детей и взрослых при фенилкетонурии 500 г</t>
  </si>
  <si>
    <t>Специализированный продукт детского диетического (лечебного) питания для детей раннего возраста, Низкобелковый рис "Лопрофин" 500г</t>
  </si>
  <si>
    <t>Pastificio Mennucci S.p.A, Италия для SHS International Ltd., Великобритания</t>
  </si>
  <si>
    <t>Продукт специализированный для диетического питания 200 г</t>
  </si>
  <si>
    <t>Сливки низкобелковые "Белый Арап классические" 200г</t>
  </si>
  <si>
    <t>ЗАО Экстра-продукт, Россия</t>
  </si>
  <si>
    <t>Низкобелковые макароны 500г. Продукт специализированный для диетического питания</t>
  </si>
  <si>
    <t>порошок для пригот. суспензии для приема внутрь 250мг/5мл</t>
  </si>
  <si>
    <t>суппозитории ректальные,100 мг</t>
  </si>
  <si>
    <t>Ибуфен</t>
  </si>
  <si>
    <t>Энханцин®</t>
  </si>
  <si>
    <t>таблетка 320 мг/60мг</t>
  </si>
  <si>
    <t>Железа  (II)сульфат сухой +Аскорбиновая кислота</t>
  </si>
  <si>
    <t>Ферровит®</t>
  </si>
  <si>
    <t>Химфарм АО, Казахстан</t>
  </si>
  <si>
    <t>капли, 25 мл</t>
  </si>
  <si>
    <t xml:space="preserve">Аквадетрим Витамин Д3 </t>
  </si>
  <si>
    <t>КРКА, д.д., Ново Место, Словения</t>
  </si>
  <si>
    <t>Бипрол</t>
  </si>
  <si>
    <t>Эгилок® Ретард</t>
  </si>
  <si>
    <t>Абди Ибрахим Глобал Фарм ТОО, Казахстан</t>
  </si>
  <si>
    <t>Оликард® 40 ретард</t>
  </si>
  <si>
    <t>Астеллас Фарма Юроп Б.В., Нидерланды</t>
  </si>
  <si>
    <t>SmithKline Beechem Limited, Великобритания</t>
  </si>
  <si>
    <t>порошок  для ингаляций дозированный 160мкг/4,5 мкг 120 доз</t>
  </si>
  <si>
    <t>порошок  для ингаляций  80 мкг/4,5 мкг 120 доз</t>
  </si>
  <si>
    <t>инг</t>
  </si>
  <si>
    <t>порошок для ингаляции  60 доз 50 мкг/500 мкг</t>
  </si>
  <si>
    <t>Омепразол</t>
  </si>
  <si>
    <t>АО Химфарм , Казахстан</t>
  </si>
  <si>
    <t>суппозитории 1000 мг</t>
  </si>
  <si>
    <t>Глюкофаж® XR</t>
  </si>
  <si>
    <t>Мерк Сантэ с.а.с., Франция</t>
  </si>
  <si>
    <t>КРКА-Фарма  д.о.о. ДПЦ Ястребарско, Хорватия</t>
  </si>
  <si>
    <t xml:space="preserve">таблетки  500мг/2,5мг </t>
  </si>
  <si>
    <t>Олдноразовые инсулиновые шприцы с маркировкой</t>
  </si>
  <si>
    <t>Шприц инсулиновый стерильный</t>
  </si>
  <si>
    <t>Jiangsu Kanghua Medical Equipment Co., Ltd, Китай</t>
  </si>
  <si>
    <t>раствор для инъекций 50мг/0,5 мг</t>
  </si>
  <si>
    <t>Микофеноловая кислота/микофенолат мофетил</t>
  </si>
  <si>
    <t xml:space="preserve">Обеспечение  социально-незащищенных групп*, состоящих на диспансерном учете при остеоартрозе   </t>
  </si>
  <si>
    <t>Эндопротез (имплант)для внутрисуставного введения, содержащий гиалуронат натрия,  (строго в процедурном кабинете)</t>
  </si>
  <si>
    <t>стерильный, однократного применения, 20 мг в шприце объемом 2 мл</t>
  </si>
  <si>
    <t>лиофилизат для приг р-ра для инъекций в картридже в комплекте с растворителем 3мл в шприце 6мг</t>
  </si>
  <si>
    <t>раствор для инъекций 10мг</t>
  </si>
  <si>
    <t>порошок лиофилизированный для приготовления раствора для иньекций  10мг</t>
  </si>
  <si>
    <t>IPSEN Pharma Biotech, Франция</t>
  </si>
  <si>
    <t>Вассербургер Арцнаймиттельверк ГмбХ, Германия</t>
  </si>
  <si>
    <t>Ипсен Фарма Биотек, Франция</t>
  </si>
  <si>
    <t>лиофилизат для приготовления суспензии для внутримышечного введения пролонгированного действия, 30 мг</t>
  </si>
  <si>
    <t>Фармацевтический завод ЭГИС ОАО Венгрия</t>
  </si>
  <si>
    <t>Галоперидол -форте</t>
  </si>
  <si>
    <t>раствор для инъекций масляный  50 мг/мл 1мл</t>
  </si>
  <si>
    <t xml:space="preserve"> драже 100мг</t>
  </si>
  <si>
    <t>Аминазин ®</t>
  </si>
  <si>
    <t xml:space="preserve"> Валента Фармацевтика ОАО Российская Федерация</t>
  </si>
  <si>
    <t>р-р для иньекций 2,5%, по 2 мл в ампуле</t>
  </si>
  <si>
    <t>Тизерцин ®</t>
  </si>
  <si>
    <t>таблетки  25мг</t>
  </si>
  <si>
    <t>табл/др</t>
  </si>
  <si>
    <t>Здоровье народу Харьковское фармацевтическое предприятие ООО Украина</t>
  </si>
  <si>
    <t>таблетки в контурной ячейковой упаковке  100 мг</t>
  </si>
  <si>
    <t>Азалептол</t>
  </si>
  <si>
    <t>Технолог ЧАО Украина</t>
  </si>
  <si>
    <t xml:space="preserve">Рисполепт® Конста®  </t>
  </si>
  <si>
    <t>Амитриптилина гидрохлорид</t>
  </si>
  <si>
    <t>таблетки,покрытые оболочкой,  5 мг</t>
  </si>
  <si>
    <t>Флуфеназин</t>
  </si>
  <si>
    <t>раствор для инъекций 25 мг/мл, по 1 мл</t>
  </si>
  <si>
    <t>Модитен® депо</t>
  </si>
  <si>
    <t>КРКА д.д., Ново место Словения</t>
  </si>
  <si>
    <t>капсулы пролонгированного действия 75мг</t>
  </si>
  <si>
    <t>Велаксин®</t>
  </si>
  <si>
    <t>Инвега®</t>
  </si>
  <si>
    <t>капсулы с отложенным высвобождением 60 мг</t>
  </si>
  <si>
    <t>Дюзела</t>
  </si>
  <si>
    <t>SUN Pharmaceutical Industries Ltd. Индия</t>
  </si>
  <si>
    <t>Солиан®</t>
  </si>
  <si>
    <t>Экансия®</t>
  </si>
  <si>
    <t>капсулы 140мг</t>
  </si>
  <si>
    <t>Темодал®</t>
  </si>
  <si>
    <t>Производитель Орион Фарма, владелец регистрационного удостоверения Шеринг-Плау Сентрал Ист АГ, Швейцария, упаковщик Шеринг-Плау Лабо Н.В., Бельгия Финляндия</t>
  </si>
  <si>
    <t>Абди Ибрахим Глобал Фарм ТОО Казахстан</t>
  </si>
  <si>
    <t>шпр</t>
  </si>
  <si>
    <t>раствор для внутримышечных инъекций в шприце 250 мг/5мл</t>
  </si>
  <si>
    <t>Фазлодекс</t>
  </si>
  <si>
    <t>Веттер Фарма-Фертигун ГмбХ &amp; Ко. КГ Германия</t>
  </si>
  <si>
    <t>лиофилизат для приготовления суспензии пролонгированного действия для внутримышечного введения 11,25 мг</t>
  </si>
  <si>
    <t>Диферелин® 11,25мг</t>
  </si>
  <si>
    <t>имплантат пролонгированного действия для подкожного введения в шприце-аппликаторе с защитным механизмом 3,6мг</t>
  </si>
  <si>
    <t xml:space="preserve"> Золадекс  </t>
  </si>
  <si>
    <t>Астра Зенека ЮК Лимитед Великобритания</t>
  </si>
  <si>
    <t>таблетки 50 мг</t>
  </si>
  <si>
    <t>Андрокур®</t>
  </si>
  <si>
    <t>Байер Веймар ГмбХ и Ко. КГ Германия</t>
  </si>
  <si>
    <t>раствор масляный для внутримышечных инъекций 300мг/3мл</t>
  </si>
  <si>
    <t>Андрокур® Депо</t>
  </si>
  <si>
    <t>Байер Фарма АГ Германия</t>
  </si>
  <si>
    <t>таблетки, покрытые оболочкой 2,5 мг</t>
  </si>
  <si>
    <t>Этрузил®</t>
  </si>
  <si>
    <t>таблетки, покрытые пленочной оболочкой, в контурной ячейковой упаковке 1 мг</t>
  </si>
  <si>
    <t>Аксастрол®</t>
  </si>
  <si>
    <t>Ремедика ООО, владелец регистрационного удостоверения Гриндекс АО, Латвия Кипр</t>
  </si>
  <si>
    <t>таблетки, покрытые пленочной оболочкой, в контурной ячейковой упаковке 50мг</t>
  </si>
  <si>
    <t>Бикалутамид Гриндекс</t>
  </si>
  <si>
    <t>Коцак Фарма Илац ве Кимия Санай АО Турция</t>
  </si>
  <si>
    <t xml:space="preserve"> таблетки, покрытые оболочкой 150 мг</t>
  </si>
  <si>
    <t>Калумид®</t>
  </si>
  <si>
    <t>таблетки во флаконе 60мг</t>
  </si>
  <si>
    <t>Фарестон</t>
  </si>
  <si>
    <t>Орион Корпорейшн Финляндия</t>
  </si>
  <si>
    <t>порошок лиофилизированный для приготовления раствора для внутривенного введения в комплекте с растворителем-вода для инъекций 4мг</t>
  </si>
  <si>
    <t>Резорба</t>
  </si>
  <si>
    <t>Компания Деко ООО, Российская Федерация</t>
  </si>
  <si>
    <t>Бонефос®</t>
  </si>
  <si>
    <t>Байер Ой Финляндия</t>
  </si>
  <si>
    <t>раствор для инъекций 18млн МЕ/1,2мл 6 доз 3млн МЕ по 1,2 мл препарата в шприц-ручке</t>
  </si>
  <si>
    <t>фл/шприц-тюбик/шприц-ручка</t>
  </si>
  <si>
    <t>Интрон А®</t>
  </si>
  <si>
    <t>Шеринг-Плау (Бринни) Компани Ирландия</t>
  </si>
  <si>
    <t>капсулы в контейнере 400мг</t>
  </si>
  <si>
    <t>Фторафур®</t>
  </si>
  <si>
    <t>раствор для инъекций во флаконе 0,3мг/мл , 1мл</t>
  </si>
  <si>
    <t>шприц-тюбик/фл</t>
  </si>
  <si>
    <t>Биофарма ЧАО Украина</t>
  </si>
  <si>
    <t xml:space="preserve">Эпоэтин альфа </t>
  </si>
  <si>
    <t>раствор для внутривенного и подкожного введения в шприцах 40000МЕ/1мл</t>
  </si>
  <si>
    <t>Эпрекс®</t>
  </si>
  <si>
    <t>Силаг АГ Швейцария</t>
  </si>
  <si>
    <t xml:space="preserve">порошок и растворитель для приготовления суспензии для внутрипузырного введения
</t>
  </si>
  <si>
    <t>УРО-БЦЖ медак</t>
  </si>
  <si>
    <t xml:space="preserve"> Билтховен Биологикалс Б.В. Нидерланды</t>
  </si>
  <si>
    <t xml:space="preserve">Меркаптопурин </t>
  </si>
  <si>
    <t>таблетки во флаконе 50мг</t>
  </si>
  <si>
    <t>Меркаптопурин</t>
  </si>
  <si>
    <t>Белмедпрепараты РУП Беларусь</t>
  </si>
  <si>
    <t>Лейпрорелин</t>
  </si>
  <si>
    <t>лиофилизат для приготовления раствора для подкожного введения в комплекте с растворителем 22,5 мг, Шприц А. По 457 мг растворителя в шприце. Шприц Б. Препарат в шприце</t>
  </si>
  <si>
    <t>Элигард®</t>
  </si>
  <si>
    <t>Толмар Инк. Соединенные Штаты Америки</t>
  </si>
  <si>
    <t>Все стадии и степени тяжести**</t>
  </si>
  <si>
    <t>Сандиммун® Неорал®</t>
  </si>
  <si>
    <t>Р.П.Шерер ГмбХ энд Ко. КГ Германия</t>
  </si>
  <si>
    <t>капсулы 50мг</t>
  </si>
  <si>
    <t>Р.П.Шерер ГмбХ энд Ко. КГ, Германия, держатель лицензии - Новартис Фарма АГ, Швейцария Германия</t>
  </si>
  <si>
    <t>капсулы  100мг</t>
  </si>
  <si>
    <t>Микофеноловая кислота/Микофенолат мофетил</t>
  </si>
  <si>
    <t>капсулы в контурной ячейковой упаковке  250мг</t>
  </si>
  <si>
    <t>Селлсепт</t>
  </si>
  <si>
    <t>Ф.Хоффманн-Ля Рош Лтд., Швейцария, произведено Рош С.п.А. Италия</t>
  </si>
  <si>
    <t>капсулы в контурной ячейковой упаковке  250 мг</t>
  </si>
  <si>
    <t>таблетки, покрытые кишечнорастворимой оболочкой, в контурной ячейковой упаковке  180мг</t>
  </si>
  <si>
    <t>Майфортик</t>
  </si>
  <si>
    <t>Новартис Фарма Штейн АГ Швейцария</t>
  </si>
  <si>
    <t>таблетки в контурной ячейковой упаковке 5мг</t>
  </si>
  <si>
    <t>Преднизолон Никомед</t>
  </si>
  <si>
    <t>Глобофарм Фармацойтише Продуктьонс - унд Хандельсгезелльшафт мбХ Австрия</t>
  </si>
  <si>
    <t>капсулы 1мг</t>
  </si>
  <si>
    <t>Програф®</t>
  </si>
  <si>
    <t>Астеллас Ирланд Ко. Лтд. Ирландия</t>
  </si>
  <si>
    <t>капсулы 0,5мг</t>
  </si>
  <si>
    <t>таблетки, покрытые оболочкой 450 мг</t>
  </si>
  <si>
    <t>Вальцит</t>
  </si>
  <si>
    <t>Патеон Инк. Канада</t>
  </si>
  <si>
    <t>Обеспечение всех категорий, состоящих на диспансерном учете при прогрессирующих гломерулярных заболеваниях</t>
  </si>
  <si>
    <t>При морфологически верифицированном варианте гломерулонефрита</t>
  </si>
  <si>
    <t>Преднизолон  Никомед</t>
  </si>
  <si>
    <t>Варфарин Никомед  2,5 мг</t>
  </si>
  <si>
    <t>Никомед Фарма Сп. з.о.о. Польша, для Никомед Дания</t>
  </si>
  <si>
    <t>АО Польфарма Польша для АО Химфарм Казахстан</t>
  </si>
  <si>
    <t>Тромбопол 75 мг</t>
  </si>
  <si>
    <t>Др. Р. Пфлегер Химическая Фабрика ГмбХ, Германия</t>
  </si>
  <si>
    <t>таблетки, покрытые оболочкой  150мг</t>
  </si>
  <si>
    <t>Тромбопол 150 мг</t>
  </si>
  <si>
    <t>Астра Зенека АБ, Швеция</t>
  </si>
  <si>
    <t>Базовая терапия</t>
  </si>
  <si>
    <t xml:space="preserve">Эналаприл 10 мг </t>
  </si>
  <si>
    <t>КРКА, д.д., Ново место, Словения</t>
  </si>
  <si>
    <t>таблетки  2,5 мг</t>
  </si>
  <si>
    <t>Индапамид 2,5 мг</t>
  </si>
  <si>
    <t>Дополнительная терапия</t>
  </si>
  <si>
    <t>таблетки  5 мг</t>
  </si>
  <si>
    <t>КРКА-РУС ООО, Россия</t>
  </si>
  <si>
    <t>таблтеки 10 мг</t>
  </si>
  <si>
    <t>Кординорм Кор, 2,5 мг</t>
  </si>
  <si>
    <t>Кординорм Кор 2,5 мг</t>
  </si>
  <si>
    <t>КРКА-ФАРМА, д.o.o., Загреб, Хорватия для КРКА, д.д., Ново место, Словения</t>
  </si>
  <si>
    <t xml:space="preserve">Амлипин 5 мг/5 мг </t>
  </si>
  <si>
    <t>Лаборатория Бэйли-Креат, Франция</t>
  </si>
  <si>
    <t>Фозиноприл (для пациентов с сопутствующей сердечной и почечной недостаточностью)</t>
  </si>
  <si>
    <t>Фозиноприл Вива Фарм 10мг</t>
  </si>
  <si>
    <t>Вива Фарм ТОО, Казахстан</t>
  </si>
  <si>
    <t>Фозиноприл Вива Фарм 20 мг</t>
  </si>
  <si>
    <t>Les Laboratoires Servier Industrie, Франция</t>
  </si>
  <si>
    <t>Периндоприл+индапамид</t>
  </si>
  <si>
    <t>таблетка 4 мг+1,25 мг</t>
  </si>
  <si>
    <t>Кордафен 10 мг</t>
  </si>
  <si>
    <t>Плива Хрватска д.о.о. Хорватия</t>
  </si>
  <si>
    <t>Коринфар ретард 20мг</t>
  </si>
  <si>
    <t>Берлин-Хеми АГ (Менарини Групп) , Германия</t>
  </si>
  <si>
    <t>Фозикард  10 мг</t>
  </si>
  <si>
    <t>Фозикард   20 мг</t>
  </si>
  <si>
    <t>капсула 50 мг</t>
  </si>
  <si>
    <t>Тригрим 5 мг</t>
  </si>
  <si>
    <t>Тригрим 10 мг</t>
  </si>
  <si>
    <t>Фармацевтический завод ЭГИС ОАО,Венгрия</t>
  </si>
  <si>
    <t>Дигоксин Гриндекс 0,25</t>
  </si>
  <si>
    <t>Гриндекс АО,Латвия</t>
  </si>
  <si>
    <t>таблетки 40 мг</t>
  </si>
  <si>
    <t>Фуросемид 40 мг</t>
  </si>
  <si>
    <t>Эналаприл 10мг</t>
  </si>
  <si>
    <t>Борисовский завод медицинских препаратов ОАО, Беларусь</t>
  </si>
  <si>
    <t>таблетки   2,5 мг</t>
  </si>
  <si>
    <t>Тригрим 2,5мг</t>
  </si>
  <si>
    <t>таблетки 200 мг</t>
  </si>
  <si>
    <t>Варфарин Никомед 2,5 мг</t>
  </si>
  <si>
    <t>Кординорм  Кор 2,5 мг</t>
  </si>
  <si>
    <t>Аббви Дойчланд ГмбХ и Ко. КГ, Германия</t>
  </si>
  <si>
    <t>Верапамил 80 мг</t>
  </si>
  <si>
    <t>G.L.Pharma GmbH,Австрия</t>
  </si>
  <si>
    <t xml:space="preserve"> таблетки пролонгированного  действия, делимые 500 мг</t>
  </si>
  <si>
    <t>Санофи Винтроп Индустрия,Франция</t>
  </si>
  <si>
    <t>Унитер Ликвид Мануфактуринг, Франция</t>
  </si>
  <si>
    <t>пакетики</t>
  </si>
  <si>
    <t>гранулы пролонгированного действия, 500  мг</t>
  </si>
  <si>
    <t>Зептол 200 мг</t>
  </si>
  <si>
    <t>Зептол CР 400 мг</t>
  </si>
  <si>
    <t xml:space="preserve">Бензобарбитал </t>
  </si>
  <si>
    <t>Бензонал 100 мг</t>
  </si>
  <si>
    <t>Янссен-Орто ЛЛС, Пуэрто-Рико</t>
  </si>
  <si>
    <t>Топирол 50 мг</t>
  </si>
  <si>
    <t>Sun Pharmaceutical Industries Ltd, Индия</t>
  </si>
  <si>
    <t>Циклодол  Гриндекс  2 мг</t>
  </si>
  <si>
    <t>Гриндекс АО, Латвия</t>
  </si>
  <si>
    <t xml:space="preserve">таблетка 2 мг </t>
  </si>
  <si>
    <t>Циклодол Гриндекс 2 мг</t>
  </si>
  <si>
    <t>Левокарбисан 250 мг/25 мг</t>
  </si>
  <si>
    <t xml:space="preserve">Паллиативная терапия при злокачественных новообразованиях </t>
  </si>
  <si>
    <t xml:space="preserve">Морфин </t>
  </si>
  <si>
    <t>раствор для инъекций в ампуле 1 % 1мл</t>
  </si>
  <si>
    <t>Тримепиридин</t>
  </si>
  <si>
    <t>раствор для инъекций в ампуле  2% 1 мл</t>
  </si>
  <si>
    <t xml:space="preserve">Трамадол </t>
  </si>
  <si>
    <t xml:space="preserve">раствор для инъекций в ампулах 50мг/1 мл </t>
  </si>
  <si>
    <t>Трамадол 5% 1мл</t>
  </si>
  <si>
    <t>Трамадол Ланнахер супп 100 мг</t>
  </si>
  <si>
    <t>Г.Л. Фарма ГмбХ,Австрия</t>
  </si>
  <si>
    <t xml:space="preserve"> раствор для инъекции  в ампулах 100 мг/2мл</t>
  </si>
  <si>
    <t>суппозитории 100 мг</t>
  </si>
  <si>
    <t>Кетонал® супп 100 мг</t>
  </si>
  <si>
    <t>Кетопрофен</t>
  </si>
  <si>
    <t xml:space="preserve"> таблетка 100 мг</t>
  </si>
  <si>
    <t>таблетка/капсулы пролонгированного действия 150 мг</t>
  </si>
  <si>
    <t>Кетонал® ДУО 150мг</t>
  </si>
  <si>
    <t>раствор для инъекций 100 мг /2мл</t>
  </si>
  <si>
    <t>Диазепам</t>
  </si>
  <si>
    <t>раствор для внутримышечного и внутривенного применения 5 мг/мл 2 мл</t>
  </si>
  <si>
    <t xml:space="preserve"> таблетки 5 мг</t>
  </si>
  <si>
    <t>Релиум 5мг</t>
  </si>
  <si>
    <t>Тархоминский фармацевтический завод Польфа А,О Польша</t>
  </si>
  <si>
    <t xml:space="preserve">Однокомпонентный дренируемый илео/колостомный калоприёмник </t>
  </si>
  <si>
    <t xml:space="preserve">однокомпонентный дренируемый илео/колостомный калоприёмник </t>
  </si>
  <si>
    <t>шт</t>
  </si>
  <si>
    <t>Калоприемник однокомпанентный "Alterna"</t>
  </si>
  <si>
    <t>Coloplast A\S Дания</t>
  </si>
  <si>
    <t xml:space="preserve">Левотироксин </t>
  </si>
  <si>
    <t>таблетки  25 мкг</t>
  </si>
  <si>
    <t>L-Тироксин 50 Берлин-Хеми</t>
  </si>
  <si>
    <t>Берлин-Хеми АГ (Менарини Груп)Германия</t>
  </si>
  <si>
    <t>L-Тироксин 100 Берлин-Хеми</t>
  </si>
  <si>
    <t>Дигидротахистерол 0,1%</t>
  </si>
  <si>
    <t>ЗАО "НПК ЭХО", Россия</t>
  </si>
  <si>
    <t>Обеспечение всех категорий, состоящих на диспансерном учете при гормонально активных опухолях гипофиза</t>
  </si>
  <si>
    <t>Бромокриптин</t>
  </si>
  <si>
    <t>Каберголин</t>
  </si>
  <si>
    <t xml:space="preserve"> таблетки 0,5 мг</t>
  </si>
  <si>
    <t>Бромокриптин-Рихтер 2,5мг</t>
  </si>
  <si>
    <t>Гедеон Рихтер ОАО, Венгрия</t>
  </si>
  <si>
    <t>Агалатес 0.5мг</t>
  </si>
  <si>
    <t>ТЕВА Чешские Предприятия с.р.о. Чешская Республика</t>
  </si>
  <si>
    <t>гелика</t>
  </si>
  <si>
    <t>экология и медицина</t>
  </si>
  <si>
    <t>медсервис</t>
  </si>
  <si>
    <t>стофарм</t>
  </si>
  <si>
    <t xml:space="preserve">гелика </t>
  </si>
  <si>
    <t>раствор для инъекций в ампулах 10 мг/2мл     2 мл</t>
  </si>
  <si>
    <t>раствор 1мг/мл, 30мл</t>
  </si>
  <si>
    <t>таблетки, покрытые оболочкой во флаконе 25мг</t>
  </si>
  <si>
    <t xml:space="preserve">таблетки, 2  мг  </t>
  </si>
  <si>
    <t xml:space="preserve"> Янссен -Силаг Мануфэкчуринг ЛЛС, Пуэрто- рико</t>
  </si>
  <si>
    <t>таблетки   20 мг</t>
  </si>
  <si>
    <t>аэрозоль 100мкг/доза 200 доз</t>
  </si>
  <si>
    <t>аэрозоль дозированный для ингаляций 50 мкг/120 доз</t>
  </si>
  <si>
    <t>Специализированный пищевой продукт детского диетического лечебного питания "Comida картофельное пюре" с низким содержанием белка,400 гр</t>
  </si>
  <si>
    <t>таблетка, покрытая оболочкой 75 мг</t>
  </si>
  <si>
    <t>Годасал® 100мг</t>
  </si>
  <si>
    <t>Ко-Плавикс®    100 мг+75 мг</t>
  </si>
  <si>
    <t>Брилинта™  90 мг</t>
  </si>
  <si>
    <t>Макароны безбелковые "Мак Мастер" (фруктовые,ягодные,овощные)</t>
  </si>
  <si>
    <t xml:space="preserve">Берлиприл® 5 мг </t>
  </si>
  <si>
    <t xml:space="preserve">Берлиприл® 20  мг </t>
  </si>
  <si>
    <t>Кардиолопин® 5 мг</t>
  </si>
  <si>
    <t>Кардиолопин® 10 мг</t>
  </si>
  <si>
    <t xml:space="preserve">Кандекор® 8 мг </t>
  </si>
  <si>
    <t xml:space="preserve">Кандекор® 16 мг </t>
  </si>
  <si>
    <t>таблетки пролонгированного действия 1,5 мг</t>
  </si>
  <si>
    <t>КРКА д.д. Ново Место, Словения</t>
  </si>
  <si>
    <t xml:space="preserve">Равел®  СР 1,5 мг </t>
  </si>
  <si>
    <t>Нипертен® 5 мг</t>
  </si>
  <si>
    <t>Нипертен®  10 мг</t>
  </si>
  <si>
    <t>Ниш Дженерикс Лимитед, Ирландия</t>
  </si>
  <si>
    <t>таблетки,  0,2 мг</t>
  </si>
  <si>
    <t>Физиотенз®  0,2 мг</t>
  </si>
  <si>
    <t>Абботт Хелскеа САС, Франция</t>
  </si>
  <si>
    <t>таблетки, 0,4 мг</t>
  </si>
  <si>
    <t>Физиотенз®   0,4 мг</t>
  </si>
  <si>
    <t>Валодип                 5 мг/160 мг</t>
  </si>
  <si>
    <t>Валодип               10 мг/160 мг</t>
  </si>
  <si>
    <t>Телмиста® Н 80 80мг/12,5мг</t>
  </si>
  <si>
    <t>Экватор®             10 мг/5 мг</t>
  </si>
  <si>
    <t>Энеас®                 10 мг/20 мг</t>
  </si>
  <si>
    <t>Пренесса®  4 мг</t>
  </si>
  <si>
    <t xml:space="preserve">Престариум®  5 мг </t>
  </si>
  <si>
    <t>Пренесса®  8 мг</t>
  </si>
  <si>
    <t>Престариум®  10 мг</t>
  </si>
  <si>
    <t>КоПренесса®  4мг+1,25мг</t>
  </si>
  <si>
    <t>Нипертен®  5 мг</t>
  </si>
  <si>
    <t>Небиволол</t>
  </si>
  <si>
    <t>Небилет®  5 мг</t>
  </si>
  <si>
    <t>Здравле А.Д. для Актавис Групп Сербия</t>
  </si>
  <si>
    <t>Альдарон®   25 мг</t>
  </si>
  <si>
    <t>Альдарон®  50 мг</t>
  </si>
  <si>
    <t>Альдарон®  100 мг</t>
  </si>
  <si>
    <t xml:space="preserve">Кандекор®  8 мг </t>
  </si>
  <si>
    <t xml:space="preserve">Кандекор®  16 мг </t>
  </si>
  <si>
    <t>Хартил®  5  мг</t>
  </si>
  <si>
    <t>Хартил®  10  мг</t>
  </si>
  <si>
    <t>ФЗ АО Химфарм, Казахстан</t>
  </si>
  <si>
    <t>Гипотиазид®   25 мг</t>
  </si>
  <si>
    <t>ХИНОИН завод Фармацевтических и Химических Продуктов ЗАО, Венгрия</t>
  </si>
  <si>
    <t>Гипотиазид®   100  мг</t>
  </si>
  <si>
    <t>Берлиприл®  5мг</t>
  </si>
  <si>
    <t>Берлиприл®  20мг</t>
  </si>
  <si>
    <t>Пропанорм®   150 мг</t>
  </si>
  <si>
    <t>ПРО. МЕД.ЦС Прага а.о., Чешская Республика</t>
  </si>
  <si>
    <t xml:space="preserve">Ниш Дженерикс Лимитед, Ирландия </t>
  </si>
  <si>
    <t>Эгилок®  25 мг</t>
  </si>
  <si>
    <t>таблетки  пролонгированного действия,  50 мг</t>
  </si>
  <si>
    <t>Эгилок®  ретард 50 мг</t>
  </si>
  <si>
    <t>Ацино Фарма АГ Швейцария</t>
  </si>
  <si>
    <t>таблетки  пролонгированного действия,  100 мг</t>
  </si>
  <si>
    <t>Эгилок®  ретард 100  мг</t>
  </si>
  <si>
    <t>Изоптин®  40 мг</t>
  </si>
  <si>
    <t>капсулы, 150 мг</t>
  </si>
  <si>
    <t>Конвулекс®      150 мг</t>
  </si>
  <si>
    <t>Депакин®  хроно 500 мг</t>
  </si>
  <si>
    <t>таблетки пролонгированного, действия, делимые 300мг</t>
  </si>
  <si>
    <t>Депакин®  хроно 300  мг</t>
  </si>
  <si>
    <t>Конвулекс®  капли для приема внутрь 300 мг/мл 100 мл</t>
  </si>
  <si>
    <t>Депакин®   сироп 150 мл</t>
  </si>
  <si>
    <t>Депакин®   Хроносфера ™ 250 мг</t>
  </si>
  <si>
    <t>Депакин ®  Хроносфера™ 500 мг</t>
  </si>
  <si>
    <t>Риджинол®  25 мг</t>
  </si>
  <si>
    <t>Риджинол®  50 мг</t>
  </si>
  <si>
    <t>Ламотриджин 100  мг</t>
  </si>
  <si>
    <t>Ламиктал®  жеват табл 25 мг</t>
  </si>
  <si>
    <t>Ламиктал ® жеват табл 50 мг</t>
  </si>
  <si>
    <t>Ламиктал®  жеват табл 100  мг</t>
  </si>
  <si>
    <t>Топамакс®  25 мг</t>
  </si>
  <si>
    <t>Топамакс®  50 мг</t>
  </si>
  <si>
    <t>Мидокалм®   50 мг</t>
  </si>
  <si>
    <t>Мидокалм®  150 мг</t>
  </si>
  <si>
    <t>Депакин®  Хроно  300 мг</t>
  </si>
  <si>
    <t>Конвулекс®  капли 300 мг/мл 100 мл</t>
  </si>
  <si>
    <t>Депакин®  150 мл</t>
  </si>
  <si>
    <t>Морфина гидрохлорид  1%  1 мл</t>
  </si>
  <si>
    <t>Промедол 2%       1 мл</t>
  </si>
  <si>
    <t>Квалити Фармасьютикалс ПВТ Лтд, Индия</t>
  </si>
  <si>
    <t>Трамадол 50 мг</t>
  </si>
  <si>
    <t>суппозитории ректальные 100 мг</t>
  </si>
  <si>
    <t>Трамадол 5%       2 мл</t>
  </si>
  <si>
    <t>Сандоз Илач Санаи ве Тикарет А.С., Турция</t>
  </si>
  <si>
    <t>Кетотоп®  50мг</t>
  </si>
  <si>
    <t>Кетотоп®  100 мг</t>
  </si>
  <si>
    <t>Лек Фармасьютикалс д.д., Словения</t>
  </si>
  <si>
    <t>Кетотоп®  100мг/2мл</t>
  </si>
  <si>
    <t>Реланиум 5мг/мл       2 мл</t>
  </si>
  <si>
    <t>Эутирокс®  25мкг</t>
  </si>
  <si>
    <t>Тирозол®  10мг</t>
  </si>
  <si>
    <t xml:space="preserve">Оспамокс® </t>
  </si>
  <si>
    <t>Цефекон®  Д</t>
  </si>
  <si>
    <t>Нижфарм ОАО, Российская Федерация</t>
  </si>
  <si>
    <t>Mедана Фарма АО, Польша</t>
  </si>
  <si>
    <t xml:space="preserve">Амоксиклав® </t>
  </si>
  <si>
    <t>Rambaxy Laboratories Limited., Индия</t>
  </si>
  <si>
    <t>Борисовский завод медицинских  препаратов, Беларусь</t>
  </si>
  <si>
    <t>Сульфат железа (II) гептагидрат+аскорбиновая кислота  (только детям до 12 лет)</t>
  </si>
  <si>
    <t>Ферровит®-С</t>
  </si>
  <si>
    <t>Железа сульфат (только детям до 12 лет)</t>
  </si>
  <si>
    <t>Нипертен®</t>
  </si>
  <si>
    <t>Хемофарм ООО, Российская Федерация</t>
  </si>
  <si>
    <t>Эгилок®</t>
  </si>
  <si>
    <t>Кардикет®</t>
  </si>
  <si>
    <t>аэрозоль/спрей 1,25 мг/1 доза,  15 мл 300 доз</t>
  </si>
  <si>
    <t xml:space="preserve">Изокет® </t>
  </si>
  <si>
    <t>таблетка, покрытая оболочкой  75 мг</t>
  </si>
  <si>
    <t>Такеда ГмбХ, Германия</t>
  </si>
  <si>
    <t xml:space="preserve">Годасал® </t>
  </si>
  <si>
    <t>Dr. R. Pfleger Chemische Fabrik, Германия</t>
  </si>
  <si>
    <t>Амлотоп®</t>
  </si>
  <si>
    <t>Клописан®</t>
  </si>
  <si>
    <t>PRO.MED.CS Phara а.о, Чешская Республика</t>
  </si>
  <si>
    <t>Теммлер Фарма ГмбХ и Ко. КГ Германия</t>
  </si>
  <si>
    <t>Ко-Плавикс®</t>
  </si>
  <si>
    <t>Амосин®</t>
  </si>
  <si>
    <t>Синтез ОАО,  Российская Федерация</t>
  </si>
  <si>
    <t>таблетка диспергируемая, 250 мг</t>
  </si>
  <si>
    <t>Флемоксин Солютаб®</t>
  </si>
  <si>
    <t>Оспамокс®</t>
  </si>
  <si>
    <t>Зитмак® 500</t>
  </si>
  <si>
    <t>Нобел Алматинская Фармацевтическая Фабрика АО, Казахстан</t>
  </si>
  <si>
    <t>Зитмак® 250</t>
  </si>
  <si>
    <t>Зитмак® 125</t>
  </si>
  <si>
    <t>Зитмак® 100</t>
  </si>
  <si>
    <t>Зитмак® 200</t>
  </si>
  <si>
    <t>таблетка, покрытая пленочной оболочкой, во флаконе  375мг</t>
  </si>
  <si>
    <t>Амоксиклав®</t>
  </si>
  <si>
    <t>Амоксиклав® 2Х</t>
  </si>
  <si>
    <t>порошок для приготовления суспензии для приема внутрь  200 мг/28,5мг/5мл 70 мл</t>
  </si>
  <si>
    <t>Аугментин®</t>
  </si>
  <si>
    <t>Амоксиклав®2Х</t>
  </si>
  <si>
    <t>раствор для ингаляции  500 мкг+250 мкг/мл, 20 мл</t>
  </si>
  <si>
    <t>Беродуал®</t>
  </si>
  <si>
    <t xml:space="preserve">Фенотерола гидробромид+ипратропия бромид </t>
  </si>
  <si>
    <t xml:space="preserve">Беродуал® Н </t>
  </si>
  <si>
    <t>Спирива®</t>
  </si>
  <si>
    <t>Такеда ГмбХ, Ораниенбург  Германия</t>
  </si>
  <si>
    <t>порошок для ингаляций 150 мкг</t>
  </si>
  <si>
    <t>Онбрез® Бризхалер®</t>
  </si>
  <si>
    <t>Симбикорт ® Турбухалер®</t>
  </si>
  <si>
    <t>Симбикорт® Турбухалер®</t>
  </si>
  <si>
    <t>Серетид® мультидиск®</t>
  </si>
  <si>
    <t>Серетид ® мультидиск®</t>
  </si>
  <si>
    <t>Синтез ОАО, Российская Федерация</t>
  </si>
  <si>
    <t>Де-нол®</t>
  </si>
  <si>
    <t>капсулы 20 мг</t>
  </si>
  <si>
    <t>пероральная суспензия 250мг/5мл 100мл</t>
  </si>
  <si>
    <t>Клабел 500</t>
  </si>
  <si>
    <t xml:space="preserve"> Нобел Алматинская Фармацевтическая Фабрика , Казахстан</t>
  </si>
  <si>
    <t>Фарбил Фарма ГмбХ, Германия</t>
  </si>
  <si>
    <t xml:space="preserve">Ферринг Интернешнл Сентер СА, Швейцария </t>
  </si>
  <si>
    <t>Глобофарм Фармацойтише Продуктьонс-унд Хандельсгезелльшафт мбХ, Австрия</t>
  </si>
  <si>
    <t>Валента Фармацевтика ОАО, Российская Федерация</t>
  </si>
  <si>
    <t>раствор для инъекций в ампуле 0,05 %  1 мл</t>
  </si>
  <si>
    <t>Здоровье народу ХФП ООО, Украина</t>
  </si>
  <si>
    <t>Калимин 60 Н</t>
  </si>
  <si>
    <t>Клоке Фарма-Сервис ГмбХ, Германия</t>
  </si>
  <si>
    <t>Манинил® 3,5</t>
  </si>
  <si>
    <t xml:space="preserve">таблетки 5 мг   </t>
  </si>
  <si>
    <t>Маниил® 5</t>
  </si>
  <si>
    <t>Диабетон® MR</t>
  </si>
  <si>
    <t>Servier (Ireland) Industries Ltd, Ирландия</t>
  </si>
  <si>
    <t>Антарис®</t>
  </si>
  <si>
    <t>Амарил®</t>
  </si>
  <si>
    <t xml:space="preserve">таблетки   850 мг  </t>
  </si>
  <si>
    <t xml:space="preserve">таблетки пролонгированные  500 мг  </t>
  </si>
  <si>
    <t>Сиофор® 850</t>
  </si>
  <si>
    <t>Сиофор® 1000</t>
  </si>
  <si>
    <t>Глюкованс®</t>
  </si>
  <si>
    <t>лиофилизат для приготовления  раствора для инъекций во флаконе в комплекте с растворителем 1 мг</t>
  </si>
  <si>
    <t>ГлюкаГен® 1 мг Гипокит</t>
  </si>
  <si>
    <t>Виктоза®</t>
  </si>
  <si>
    <t xml:space="preserve">Novo Nordisk A/С, Дания </t>
  </si>
  <si>
    <t>Шприц  Bioject® инъекционный трехкомпонентный инсулиновый стерильный однократного применения объемом 1 мл (1000 IU) с иглой 30 Gx 1/2</t>
  </si>
  <si>
    <t xml:space="preserve">раствор для инъекций  10мг/ мл 1,5 мл </t>
  </si>
  <si>
    <t>Методжект®</t>
  </si>
  <si>
    <t>Симпони®</t>
  </si>
  <si>
    <t>раствор для инъекций 10мг/мл 0,75 мл</t>
  </si>
  <si>
    <t xml:space="preserve"> Рош С.п.А, Италия</t>
  </si>
  <si>
    <t>Остенил® (Ostenil®). Имплантант вязкоупругий для внутрисуставного введения. гиалуронат натрия 1 % 20 мг/2,0 мл однократного применения в стерильном шприце № 1</t>
  </si>
  <si>
    <t>TRB Chemedica AG, Германия</t>
  </si>
  <si>
    <t>Хуматроп®</t>
  </si>
  <si>
    <t>Нутропин  Aq®</t>
  </si>
  <si>
    <t xml:space="preserve">Диферелин® 3,75 мг  </t>
  </si>
  <si>
    <t>Соматулин®</t>
  </si>
  <si>
    <t>Ipsen Pharma Biotech, Франция</t>
  </si>
  <si>
    <t xml:space="preserve">Приложение 2 к протоколу итогов от  19.02.2015 г.                                 </t>
  </si>
  <si>
    <t xml:space="preserve">Смесь для выпечки "Безбелковая" "Мак Мастер" </t>
  </si>
  <si>
    <t>Специализированный пищевой продукт детского диетического лечебного питания "Comida - Fibre - пшеничные волокна" с низким содержанием белка, 350 гр.</t>
  </si>
  <si>
    <t>таблетка, покрытая оболочкой  150 мг</t>
  </si>
  <si>
    <t>таблетки 250 мг</t>
  </si>
  <si>
    <t>таблетка, покрытая оболочкой  625 мг</t>
  </si>
  <si>
    <t xml:space="preserve"> таблетка   500 мг </t>
  </si>
  <si>
    <t>лиофилизат для приготовления суспензии для инъекций в шприц ампуле в компл с раств-лем 2 мл  3,75 мг</t>
  </si>
  <si>
    <t xml:space="preserve">Феррер Интернасиональ С.А. Испания </t>
  </si>
  <si>
    <t xml:space="preserve">Лопирел 75 мг            </t>
  </si>
  <si>
    <t>капсулы ретард 40 мг</t>
  </si>
  <si>
    <t>порошок для приготовления суспензии для приема внутрь 200 мг/28,5 мг/5мл  100  мл</t>
  </si>
  <si>
    <t xml:space="preserve">порошок для приготовления 100 мл пероральной суспензии 156,25 мг/5мл </t>
  </si>
  <si>
    <t xml:space="preserve">Порошок для приготовления 100 мл пероральной суспензии 312,5 мг/5мл </t>
  </si>
  <si>
    <t>порошок для приготовления 100 мл  перроральной суспензии 156,25мг/5 мл/</t>
  </si>
  <si>
    <t xml:space="preserve">порошок для приготовления 100 мл  пероральной суспензии 312,5мг/5мл </t>
  </si>
  <si>
    <t>порошок для приготовления  100 мл пероральной суспензии 457 мг/5 мл 60 мл</t>
  </si>
  <si>
    <t>Перечень лекарственных средств и изделий медицинского назначения для бесплатного обеспечения населения  в рамках ГОБМП  на амбулаторном уровне с определенными заболеваниями (состояниями) и специализированными лечебными продуктами по Северо-Казахстанской области на 2015 год, закупленных  способом тендера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</si>
</sst>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(* #,##0.00_);_(* \(#,##0.00\);_(* &quot;-&quot;??_);_(@_)"/>
    <numFmt numFmtId="165" formatCode="0.0"/>
    <numFmt numFmtId="166" formatCode="_(* #,##0_);_(* \(#,##0\);_(* &quot;-&quot;??_);_(@_)"/>
  </numFmts>
  <fonts count="18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AFFF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1" fillId="0" borderId="0"/>
  </cellStyleXfs>
  <cellXfs count="218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6" fillId="2" borderId="2" xfId="0" applyFont="1" applyFill="1" applyBorder="1"/>
    <xf numFmtId="0" fontId="6" fillId="2" borderId="6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top" textRotation="90" wrapText="1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center"/>
    </xf>
    <xf numFmtId="164" fontId="6" fillId="0" borderId="0" xfId="1" applyFont="1"/>
    <xf numFmtId="164" fontId="6" fillId="0" borderId="2" xfId="1" applyFont="1" applyFill="1" applyBorder="1"/>
    <xf numFmtId="164" fontId="6" fillId="0" borderId="2" xfId="1" applyFont="1" applyBorder="1"/>
    <xf numFmtId="164" fontId="6" fillId="0" borderId="0" xfId="1" applyFont="1" applyFill="1"/>
    <xf numFmtId="0" fontId="6" fillId="3" borderId="2" xfId="0" applyFont="1" applyFill="1" applyBorder="1" applyAlignment="1">
      <alignment horizontal="left" vertical="center" wrapText="1"/>
    </xf>
    <xf numFmtId="166" fontId="6" fillId="3" borderId="2" xfId="1" applyNumberFormat="1" applyFont="1" applyFill="1" applyBorder="1"/>
    <xf numFmtId="164" fontId="6" fillId="3" borderId="2" xfId="1" applyFont="1" applyFill="1" applyBorder="1"/>
    <xf numFmtId="164" fontId="6" fillId="3" borderId="0" xfId="1" applyFont="1" applyFill="1"/>
    <xf numFmtId="166" fontId="8" fillId="4" borderId="2" xfId="1" applyNumberFormat="1" applyFont="1" applyFill="1" applyBorder="1" applyAlignment="1">
      <alignment horizontal="center" vertical="center" wrapText="1"/>
    </xf>
    <xf numFmtId="164" fontId="8" fillId="4" borderId="2" xfId="1" applyFont="1" applyFill="1" applyBorder="1" applyAlignment="1">
      <alignment horizontal="center" vertical="center" wrapText="1"/>
    </xf>
    <xf numFmtId="166" fontId="6" fillId="4" borderId="2" xfId="1" applyNumberFormat="1" applyFont="1" applyFill="1" applyBorder="1"/>
    <xf numFmtId="164" fontId="6" fillId="4" borderId="2" xfId="1" applyFont="1" applyFill="1" applyBorder="1"/>
    <xf numFmtId="166" fontId="8" fillId="4" borderId="2" xfId="1" applyNumberFormat="1" applyFont="1" applyFill="1" applyBorder="1" applyAlignment="1">
      <alignment horizontal="center" vertical="top" wrapText="1"/>
    </xf>
    <xf numFmtId="166" fontId="6" fillId="3" borderId="2" xfId="1" applyNumberFormat="1" applyFont="1" applyFill="1" applyBorder="1" applyAlignment="1">
      <alignment horizontal="center" vertical="top" wrapText="1"/>
    </xf>
    <xf numFmtId="166" fontId="6" fillId="4" borderId="2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center" wrapText="1"/>
    </xf>
    <xf numFmtId="164" fontId="0" fillId="0" borderId="0" xfId="1" applyFont="1"/>
    <xf numFmtId="166" fontId="6" fillId="3" borderId="2" xfId="1" applyNumberFormat="1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2" xfId="1" applyNumberFormat="1" applyFont="1" applyFill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6" fillId="3" borderId="2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top" wrapText="1"/>
    </xf>
    <xf numFmtId="166" fontId="5" fillId="4" borderId="2" xfId="1" applyNumberFormat="1" applyFont="1" applyFill="1" applyBorder="1" applyAlignment="1">
      <alignment horizontal="center" vertical="top" wrapText="1"/>
    </xf>
    <xf numFmtId="166" fontId="5" fillId="3" borderId="0" xfId="1" applyNumberFormat="1" applyFont="1" applyFill="1" applyAlignment="1">
      <alignment horizontal="center" vertical="top" wrapText="1"/>
    </xf>
    <xf numFmtId="164" fontId="5" fillId="3" borderId="0" xfId="1" applyNumberFormat="1" applyFont="1" applyFill="1" applyAlignment="1">
      <alignment horizontal="center" vertical="top" wrapText="1"/>
    </xf>
    <xf numFmtId="166" fontId="5" fillId="3" borderId="0" xfId="0" applyNumberFormat="1" applyFont="1" applyFill="1" applyAlignment="1">
      <alignment horizontal="center" vertical="top" wrapText="1"/>
    </xf>
    <xf numFmtId="0" fontId="6" fillId="3" borderId="2" xfId="0" applyFont="1" applyFill="1" applyBorder="1" applyAlignment="1">
      <alignment horizontal="left" vertical="center"/>
    </xf>
    <xf numFmtId="166" fontId="6" fillId="3" borderId="1" xfId="1" applyNumberFormat="1" applyFont="1" applyFill="1" applyBorder="1"/>
    <xf numFmtId="0" fontId="6" fillId="3" borderId="5" xfId="0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left" vertical="center" wrapText="1"/>
    </xf>
    <xf numFmtId="0" fontId="6" fillId="3" borderId="2" xfId="2" applyFont="1" applyFill="1" applyBorder="1" applyAlignment="1">
      <alignment horizontal="left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166" fontId="6" fillId="3" borderId="1" xfId="1" applyNumberFormat="1" applyFont="1" applyFill="1" applyBorder="1" applyAlignment="1"/>
    <xf numFmtId="0" fontId="8" fillId="0" borderId="8" xfId="0" applyFont="1" applyBorder="1" applyAlignment="1">
      <alignment horizontal="center" vertical="top" wrapText="1"/>
    </xf>
    <xf numFmtId="166" fontId="6" fillId="0" borderId="2" xfId="1" applyNumberFormat="1" applyFont="1" applyFill="1" applyBorder="1"/>
    <xf numFmtId="166" fontId="6" fillId="0" borderId="2" xfId="1" applyNumberFormat="1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center" vertical="top" wrapText="1"/>
    </xf>
    <xf numFmtId="0" fontId="6" fillId="4" borderId="2" xfId="0" applyFont="1" applyFill="1" applyBorder="1"/>
    <xf numFmtId="166" fontId="8" fillId="5" borderId="2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12" fillId="3" borderId="2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64" fontId="8" fillId="4" borderId="2" xfId="1" applyFont="1" applyFill="1" applyBorder="1"/>
    <xf numFmtId="165" fontId="6" fillId="3" borderId="2" xfId="0" applyNumberFormat="1" applyFont="1" applyFill="1" applyBorder="1" applyAlignment="1">
      <alignment horizontal="center" vertical="center" wrapText="1"/>
    </xf>
    <xf numFmtId="166" fontId="6" fillId="3" borderId="2" xfId="1" applyNumberFormat="1" applyFont="1" applyFill="1" applyBorder="1" applyAlignment="1"/>
    <xf numFmtId="166" fontId="8" fillId="5" borderId="1" xfId="1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 vertical="top" wrapText="1"/>
    </xf>
    <xf numFmtId="166" fontId="8" fillId="5" borderId="4" xfId="1" applyNumberFormat="1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166" fontId="6" fillId="3" borderId="2" xfId="1" applyNumberFormat="1" applyFont="1" applyFill="1" applyBorder="1" applyAlignment="1">
      <alignment horizontal="center" vertical="center" wrapText="1"/>
    </xf>
    <xf numFmtId="164" fontId="6" fillId="3" borderId="2" xfId="1" applyNumberFormat="1" applyFont="1" applyFill="1" applyBorder="1"/>
    <xf numFmtId="166" fontId="8" fillId="8" borderId="3" xfId="1" applyNumberFormat="1" applyFont="1" applyFill="1" applyBorder="1" applyAlignment="1">
      <alignment horizontal="center" vertical="top" wrapText="1"/>
    </xf>
    <xf numFmtId="166" fontId="6" fillId="3" borderId="2" xfId="1" applyNumberFormat="1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2" fillId="4" borderId="2" xfId="0" applyFont="1" applyFill="1" applyBorder="1" applyAlignment="1"/>
    <xf numFmtId="0" fontId="2" fillId="4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wrapText="1"/>
    </xf>
    <xf numFmtId="0" fontId="2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center"/>
    </xf>
    <xf numFmtId="0" fontId="2" fillId="0" borderId="3" xfId="0" applyFont="1" applyBorder="1" applyAlignment="1"/>
    <xf numFmtId="0" fontId="2" fillId="0" borderId="1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4" borderId="2" xfId="0" applyFont="1" applyFill="1" applyBorder="1" applyAlignment="1">
      <alignment horizontal="center" vertical="top"/>
    </xf>
    <xf numFmtId="0" fontId="2" fillId="4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/>
    </xf>
    <xf numFmtId="0" fontId="6" fillId="3" borderId="2" xfId="2" applyFont="1" applyFill="1" applyBorder="1" applyAlignment="1">
      <alignment horizontal="center" vertical="center" wrapText="1"/>
    </xf>
    <xf numFmtId="0" fontId="11" fillId="3" borderId="2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vertical="top"/>
    </xf>
    <xf numFmtId="2" fontId="6" fillId="0" borderId="2" xfId="0" applyNumberFormat="1" applyFont="1" applyFill="1" applyBorder="1" applyAlignment="1"/>
    <xf numFmtId="0" fontId="2" fillId="2" borderId="2" xfId="0" applyFont="1" applyFill="1" applyBorder="1"/>
    <xf numFmtId="0" fontId="2" fillId="2" borderId="2" xfId="0" applyFont="1" applyFill="1" applyBorder="1" applyAlignment="1">
      <alignment wrapText="1"/>
    </xf>
    <xf numFmtId="166" fontId="2" fillId="4" borderId="2" xfId="1" applyNumberFormat="1" applyFont="1" applyFill="1" applyBorder="1"/>
    <xf numFmtId="166" fontId="2" fillId="4" borderId="2" xfId="1" applyNumberFormat="1" applyFont="1" applyFill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3" borderId="0" xfId="0" applyFont="1" applyFill="1"/>
    <xf numFmtId="0" fontId="2" fillId="3" borderId="0" xfId="0" applyFont="1" applyFill="1" applyAlignment="1">
      <alignment horizontal="center" vertical="top" wrapText="1"/>
    </xf>
    <xf numFmtId="0" fontId="8" fillId="0" borderId="0" xfId="0" applyFont="1" applyBorder="1" applyAlignment="1">
      <alignment wrapText="1"/>
    </xf>
    <xf numFmtId="0" fontId="8" fillId="3" borderId="0" xfId="0" applyFont="1" applyFill="1" applyBorder="1" applyAlignment="1">
      <alignment horizontal="center" wrapText="1"/>
    </xf>
    <xf numFmtId="0" fontId="16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/>
    <xf numFmtId="1" fontId="2" fillId="0" borderId="0" xfId="0" applyNumberFormat="1" applyFont="1"/>
    <xf numFmtId="0" fontId="2" fillId="0" borderId="0" xfId="0" applyFont="1" applyFill="1" applyBorder="1"/>
    <xf numFmtId="0" fontId="2" fillId="0" borderId="0" xfId="0" applyFont="1" applyFill="1" applyAlignment="1">
      <alignment wrapText="1"/>
    </xf>
    <xf numFmtId="166" fontId="2" fillId="3" borderId="0" xfId="1" applyNumberFormat="1" applyFont="1" applyFill="1"/>
    <xf numFmtId="166" fontId="2" fillId="3" borderId="0" xfId="1" applyNumberFormat="1" applyFont="1" applyFill="1" applyAlignment="1">
      <alignment horizontal="center" vertical="top" wrapText="1"/>
    </xf>
    <xf numFmtId="164" fontId="2" fillId="3" borderId="0" xfId="1" applyFont="1" applyFill="1"/>
    <xf numFmtId="164" fontId="2" fillId="3" borderId="0" xfId="1" applyFont="1" applyFill="1" applyAlignment="1">
      <alignment horizontal="center" vertical="top" wrapText="1"/>
    </xf>
    <xf numFmtId="0" fontId="2" fillId="0" borderId="0" xfId="0" applyFont="1" applyFill="1" applyAlignment="1"/>
    <xf numFmtId="164" fontId="2" fillId="0" borderId="0" xfId="1" applyFont="1" applyFill="1"/>
    <xf numFmtId="166" fontId="2" fillId="3" borderId="0" xfId="0" applyNumberFormat="1" applyFont="1" applyFill="1"/>
    <xf numFmtId="166" fontId="2" fillId="3" borderId="0" xfId="0" applyNumberFormat="1" applyFont="1" applyFill="1" applyAlignment="1">
      <alignment horizontal="center" vertical="top" wrapText="1"/>
    </xf>
    <xf numFmtId="164" fontId="2" fillId="0" borderId="0" xfId="1" applyFont="1"/>
    <xf numFmtId="43" fontId="9" fillId="4" borderId="2" xfId="0" applyNumberFormat="1" applyFont="1" applyFill="1" applyBorder="1"/>
    <xf numFmtId="166" fontId="0" fillId="0" borderId="0" xfId="1" applyNumberFormat="1" applyFont="1"/>
    <xf numFmtId="0" fontId="13" fillId="0" borderId="0" xfId="0" applyFont="1"/>
    <xf numFmtId="164" fontId="13" fillId="0" borderId="0" xfId="1" applyFont="1"/>
    <xf numFmtId="0" fontId="0" fillId="0" borderId="0" xfId="0" applyAlignment="1">
      <alignment horizontal="center" vertical="center"/>
    </xf>
    <xf numFmtId="0" fontId="8" fillId="2" borderId="2" xfId="0" applyFont="1" applyFill="1" applyBorder="1"/>
    <xf numFmtId="0" fontId="5" fillId="9" borderId="0" xfId="0" applyFont="1" applyFill="1" applyAlignment="1">
      <alignment horizontal="center"/>
    </xf>
    <xf numFmtId="43" fontId="5" fillId="9" borderId="0" xfId="0" applyNumberFormat="1" applyFont="1" applyFill="1" applyAlignment="1">
      <alignment horizontal="center"/>
    </xf>
    <xf numFmtId="0" fontId="5" fillId="4" borderId="0" xfId="0" applyFont="1" applyFill="1" applyAlignment="1">
      <alignment horizontal="center" vertical="center"/>
    </xf>
    <xf numFmtId="43" fontId="5" fillId="4" borderId="0" xfId="0" applyNumberFormat="1" applyFont="1" applyFill="1" applyAlignment="1">
      <alignment horizontal="center" vertical="center"/>
    </xf>
    <xf numFmtId="0" fontId="9" fillId="10" borderId="0" xfId="0" applyFont="1" applyFill="1" applyAlignment="1">
      <alignment horizontal="center"/>
    </xf>
    <xf numFmtId="43" fontId="9" fillId="10" borderId="0" xfId="0" applyNumberFormat="1" applyFont="1" applyFill="1" applyAlignment="1">
      <alignment horizontal="center"/>
    </xf>
    <xf numFmtId="0" fontId="5" fillId="6" borderId="0" xfId="0" applyFont="1" applyFill="1" applyAlignment="1">
      <alignment horizontal="center" vertical="center"/>
    </xf>
    <xf numFmtId="164" fontId="5" fillId="6" borderId="0" xfId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6" fillId="0" borderId="0" xfId="0" applyFont="1" applyAlignment="1">
      <alignment vertical="top" wrapText="1"/>
    </xf>
    <xf numFmtId="43" fontId="2" fillId="0" borderId="0" xfId="0" applyNumberFormat="1" applyFont="1"/>
    <xf numFmtId="0" fontId="8" fillId="0" borderId="1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6" fontId="8" fillId="7" borderId="1" xfId="1" applyNumberFormat="1" applyFont="1" applyFill="1" applyBorder="1" applyAlignment="1">
      <alignment horizontal="center" vertical="top" wrapText="1"/>
    </xf>
    <xf numFmtId="166" fontId="8" fillId="7" borderId="4" xfId="1" applyNumberFormat="1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8" fillId="3" borderId="1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/>
    </xf>
    <xf numFmtId="0" fontId="0" fillId="0" borderId="4" xfId="0" applyBorder="1" applyAlignment="1">
      <alignment horizontal="center" vertical="top" wrapText="1"/>
    </xf>
    <xf numFmtId="166" fontId="8" fillId="7" borderId="3" xfId="1" applyNumberFormat="1" applyFont="1" applyFill="1" applyBorder="1" applyAlignment="1">
      <alignment horizontal="center" vertical="top" wrapText="1"/>
    </xf>
    <xf numFmtId="0" fontId="8" fillId="7" borderId="3" xfId="0" applyFont="1" applyFill="1" applyBorder="1" applyAlignment="1">
      <alignment horizontal="center" vertical="top" wrapText="1"/>
    </xf>
    <xf numFmtId="0" fontId="8" fillId="7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7" borderId="3" xfId="0" applyFont="1" applyFill="1" applyBorder="1" applyAlignment="1">
      <alignment horizontal="center" vertical="top" wrapText="1"/>
    </xf>
    <xf numFmtId="0" fontId="2" fillId="7" borderId="4" xfId="0" applyFont="1" applyFill="1" applyBorder="1" applyAlignment="1">
      <alignment horizontal="center" vertical="top" wrapText="1"/>
    </xf>
    <xf numFmtId="166" fontId="8" fillId="5" borderId="3" xfId="1" applyNumberFormat="1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166" fontId="8" fillId="5" borderId="1" xfId="1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166" fontId="8" fillId="8" borderId="1" xfId="1" applyNumberFormat="1" applyFont="1" applyFill="1" applyBorder="1" applyAlignment="1">
      <alignment horizontal="center" vertical="top" wrapText="1"/>
    </xf>
    <xf numFmtId="166" fontId="8" fillId="8" borderId="3" xfId="1" applyNumberFormat="1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166" fontId="8" fillId="6" borderId="1" xfId="1" applyNumberFormat="1" applyFont="1" applyFill="1" applyBorder="1" applyAlignment="1">
      <alignment horizontal="center" vertical="top" wrapText="1"/>
    </xf>
    <xf numFmtId="166" fontId="8" fillId="6" borderId="3" xfId="1" applyNumberFormat="1" applyFont="1" applyFill="1" applyBorder="1" applyAlignment="1">
      <alignment horizontal="center" vertical="top" wrapText="1"/>
    </xf>
    <xf numFmtId="0" fontId="17" fillId="0" borderId="0" xfId="0" applyFont="1" applyBorder="1" applyAlignment="1">
      <alignment horizontal="center" wrapText="1"/>
    </xf>
    <xf numFmtId="166" fontId="8" fillId="5" borderId="4" xfId="1" applyNumberFormat="1" applyFont="1" applyFill="1" applyBorder="1" applyAlignment="1">
      <alignment horizontal="center" vertical="top" wrapText="1"/>
    </xf>
    <xf numFmtId="166" fontId="8" fillId="6" borderId="4" xfId="1" applyNumberFormat="1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66" fontId="8" fillId="8" borderId="4" xfId="1" applyNumberFormat="1" applyFont="1" applyFill="1" applyBorder="1" applyAlignment="1">
      <alignment horizontal="center" vertical="top" wrapText="1"/>
    </xf>
    <xf numFmtId="0" fontId="9" fillId="3" borderId="0" xfId="0" applyFont="1" applyFill="1" applyAlignment="1">
      <alignment horizontal="center" vertical="top" wrapText="1"/>
    </xf>
    <xf numFmtId="0" fontId="0" fillId="0" borderId="0" xfId="0" applyAlignment="1">
      <alignment horizontal="center" wrapText="1"/>
    </xf>
    <xf numFmtId="0" fontId="15" fillId="3" borderId="5" xfId="0" applyFont="1" applyFill="1" applyBorder="1" applyAlignment="1">
      <alignment horizontal="left" vertical="center" wrapText="1"/>
    </xf>
    <xf numFmtId="0" fontId="14" fillId="0" borderId="10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15" fillId="0" borderId="5" xfId="0" applyFont="1" applyFill="1" applyBorder="1" applyAlignment="1">
      <alignment horizontal="left" vertical="center" wrapText="1"/>
    </xf>
    <xf numFmtId="166" fontId="6" fillId="3" borderId="5" xfId="1" applyNumberFormat="1" applyFont="1" applyFill="1" applyBorder="1" applyAlignment="1">
      <alignment horizontal="left" vertical="top" wrapText="1"/>
    </xf>
    <xf numFmtId="0" fontId="2" fillId="0" borderId="10" xfId="0" applyFont="1" applyBorder="1" applyAlignment="1"/>
    <xf numFmtId="0" fontId="2" fillId="0" borderId="6" xfId="0" applyFont="1" applyBorder="1" applyAlignment="1"/>
    <xf numFmtId="166" fontId="6" fillId="3" borderId="5" xfId="1" applyNumberFormat="1" applyFont="1" applyFill="1" applyBorder="1" applyAlignment="1">
      <alignment horizontal="center" vertical="top" wrapText="1"/>
    </xf>
    <xf numFmtId="0" fontId="15" fillId="0" borderId="5" xfId="0" applyFont="1" applyBorder="1" applyAlignment="1"/>
    <xf numFmtId="0" fontId="15" fillId="0" borderId="10" xfId="0" applyFont="1" applyBorder="1" applyAlignment="1"/>
    <xf numFmtId="0" fontId="15" fillId="0" borderId="6" xfId="0" applyFont="1" applyBorder="1" applyAlignment="1"/>
    <xf numFmtId="0" fontId="6" fillId="3" borderId="5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3" xfId="0" applyFont="1" applyBorder="1" applyAlignment="1"/>
    <xf numFmtId="0" fontId="2" fillId="0" borderId="4" xfId="0" applyFont="1" applyBorder="1" applyAlignment="1"/>
    <xf numFmtId="0" fontId="6" fillId="3" borderId="1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2"/>
    <cellStyle name="Обычный 20 2" xfId="3"/>
    <cellStyle name="Финансовый" xfId="1" builtinId="3"/>
  </cellStyles>
  <dxfs count="0"/>
  <tableStyles count="0" defaultTableStyle="TableStyleMedium9" defaultPivotStyle="PivotStyleLight16"/>
  <colors>
    <mruColors>
      <color rgb="FF9966FF"/>
      <color rgb="FFFFAFFF"/>
      <color rgb="FF00FFCC"/>
      <color rgb="FFFF99FF"/>
      <color rgb="FF9933FF"/>
      <color rgb="FFFFD1FF"/>
      <color rgb="FFFFF3FF"/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N446"/>
  <sheetViews>
    <sheetView tabSelected="1" topLeftCell="C1" zoomScaleSheetLayoutView="82" workbookViewId="0">
      <selection activeCell="K134" sqref="K134"/>
    </sheetView>
  </sheetViews>
  <sheetFormatPr defaultRowHeight="12.75"/>
  <cols>
    <col min="1" max="1" width="4.7109375" style="118" customWidth="1"/>
    <col min="2" max="2" width="13.7109375" style="119" customWidth="1"/>
    <col min="3" max="3" width="12.7109375" style="119" customWidth="1"/>
    <col min="4" max="4" width="19.42578125" style="118" customWidth="1"/>
    <col min="5" max="5" width="18.7109375" style="118" customWidth="1"/>
    <col min="6" max="6" width="6.7109375" style="118" customWidth="1"/>
    <col min="7" max="7" width="14.28515625" style="120" customWidth="1"/>
    <col min="8" max="8" width="13" style="49" customWidth="1"/>
    <col min="9" max="9" width="15.140625" style="121" customWidth="1"/>
    <col min="10" max="10" width="16.140625" style="121" customWidth="1"/>
    <col min="11" max="11" width="13.28515625" style="27" customWidth="1"/>
    <col min="12" max="12" width="20.5703125" style="34" customWidth="1"/>
    <col min="13" max="13" width="10" style="118" bestFit="1" customWidth="1"/>
    <col min="14" max="14" width="21.85546875" style="118" customWidth="1"/>
    <col min="15" max="16384" width="9.140625" style="118"/>
  </cols>
  <sheetData>
    <row r="1" spans="1:12" ht="16.5" customHeight="1">
      <c r="I1" s="200" t="s">
        <v>1015</v>
      </c>
      <c r="J1" s="201"/>
      <c r="K1" s="201"/>
      <c r="L1" s="201"/>
    </row>
    <row r="2" spans="1:12" ht="52.5" customHeight="1">
      <c r="B2" s="122" t="s">
        <v>241</v>
      </c>
      <c r="C2" s="194" t="s">
        <v>1032</v>
      </c>
      <c r="D2" s="194"/>
      <c r="E2" s="194"/>
      <c r="F2" s="194"/>
      <c r="G2" s="194"/>
      <c r="H2" s="194"/>
      <c r="I2" s="194"/>
      <c r="J2" s="194"/>
      <c r="K2" s="194"/>
      <c r="L2" s="123"/>
    </row>
    <row r="3" spans="1:12">
      <c r="B3" s="124"/>
      <c r="C3" s="125"/>
      <c r="D3" s="125"/>
      <c r="E3" s="125"/>
      <c r="F3" s="125"/>
    </row>
    <row r="4" spans="1:12" s="126" customFormat="1" ht="51">
      <c r="A4" s="4" t="s">
        <v>95</v>
      </c>
      <c r="B4" s="4" t="s">
        <v>91</v>
      </c>
      <c r="C4" s="4" t="s">
        <v>238</v>
      </c>
      <c r="D4" s="4" t="s">
        <v>92</v>
      </c>
      <c r="E4" s="4" t="s">
        <v>223</v>
      </c>
      <c r="F4" s="4" t="s">
        <v>90</v>
      </c>
      <c r="G4" s="35" t="s">
        <v>387</v>
      </c>
      <c r="H4" s="35" t="s">
        <v>247</v>
      </c>
      <c r="I4" s="35" t="s">
        <v>248</v>
      </c>
      <c r="J4" s="35" t="s">
        <v>249</v>
      </c>
      <c r="K4" s="36" t="s">
        <v>276</v>
      </c>
      <c r="L4" s="36" t="s">
        <v>388</v>
      </c>
    </row>
    <row r="5" spans="1:12" s="127" customFormat="1" ht="108" customHeight="1">
      <c r="A5" s="154">
        <v>1</v>
      </c>
      <c r="B5" s="65" t="s">
        <v>386</v>
      </c>
      <c r="C5" s="65" t="s">
        <v>192</v>
      </c>
      <c r="D5" s="74" t="s">
        <v>97</v>
      </c>
      <c r="E5" s="74" t="s">
        <v>97</v>
      </c>
      <c r="F5" s="66" t="s">
        <v>98</v>
      </c>
      <c r="G5" s="67">
        <v>2380</v>
      </c>
      <c r="H5" s="73" t="s">
        <v>455</v>
      </c>
      <c r="I5" s="5" t="s">
        <v>97</v>
      </c>
      <c r="J5" s="3" t="s">
        <v>291</v>
      </c>
      <c r="K5" s="28">
        <v>1165</v>
      </c>
      <c r="L5" s="33">
        <f>G5*K5</f>
        <v>2772700</v>
      </c>
    </row>
    <row r="6" spans="1:12" s="127" customFormat="1" ht="18.75" customHeight="1">
      <c r="A6" s="93"/>
      <c r="B6" s="94"/>
      <c r="C6" s="95"/>
      <c r="D6" s="96"/>
      <c r="E6" s="93"/>
      <c r="F6" s="97"/>
      <c r="G6" s="93"/>
      <c r="H6" s="39" t="s">
        <v>87</v>
      </c>
      <c r="I6" s="63"/>
      <c r="J6" s="64"/>
      <c r="K6" s="38"/>
      <c r="L6" s="77">
        <f>SUM(L5)</f>
        <v>2772700</v>
      </c>
    </row>
    <row r="7" spans="1:12" s="127" customFormat="1" ht="44.25" customHeight="1">
      <c r="A7" s="99">
        <v>3</v>
      </c>
      <c r="B7" s="157" t="s">
        <v>0</v>
      </c>
      <c r="C7" s="82" t="s">
        <v>292</v>
      </c>
      <c r="D7" s="2" t="s">
        <v>99</v>
      </c>
      <c r="E7" s="3" t="s">
        <v>536</v>
      </c>
      <c r="F7" s="2" t="s">
        <v>103</v>
      </c>
      <c r="G7" s="32">
        <v>200</v>
      </c>
      <c r="H7" s="185" t="s">
        <v>455</v>
      </c>
      <c r="I7" s="2" t="s">
        <v>918</v>
      </c>
      <c r="J7" s="3" t="s">
        <v>389</v>
      </c>
      <c r="K7" s="28">
        <v>685</v>
      </c>
      <c r="L7" s="33">
        <f t="shared" ref="L7:L47" si="0">G7*K7</f>
        <v>137000</v>
      </c>
    </row>
    <row r="8" spans="1:12" ht="38.25">
      <c r="A8" s="100"/>
      <c r="B8" s="158"/>
      <c r="C8" s="81"/>
      <c r="D8" s="2" t="s">
        <v>101</v>
      </c>
      <c r="E8" s="3" t="s">
        <v>294</v>
      </c>
      <c r="F8" s="2" t="s">
        <v>104</v>
      </c>
      <c r="G8" s="32">
        <v>1840</v>
      </c>
      <c r="H8" s="183"/>
      <c r="I8" s="2" t="s">
        <v>919</v>
      </c>
      <c r="J8" s="3" t="s">
        <v>920</v>
      </c>
      <c r="K8" s="29">
        <v>16.88</v>
      </c>
      <c r="L8" s="33">
        <f t="shared" si="0"/>
        <v>31059.199999999997</v>
      </c>
    </row>
    <row r="9" spans="1:12" ht="46.5" customHeight="1">
      <c r="A9" s="100"/>
      <c r="B9" s="158"/>
      <c r="C9" s="81"/>
      <c r="D9" s="2" t="s">
        <v>101</v>
      </c>
      <c r="E9" s="3" t="s">
        <v>537</v>
      </c>
      <c r="F9" s="2" t="s">
        <v>104</v>
      </c>
      <c r="G9" s="32">
        <v>2100</v>
      </c>
      <c r="H9" s="183"/>
      <c r="I9" s="2" t="s">
        <v>919</v>
      </c>
      <c r="J9" s="3" t="s">
        <v>920</v>
      </c>
      <c r="K9" s="29">
        <v>17</v>
      </c>
      <c r="L9" s="33">
        <f t="shared" si="0"/>
        <v>35700</v>
      </c>
    </row>
    <row r="10" spans="1:12" s="127" customFormat="1" ht="55.5" customHeight="1">
      <c r="A10" s="100"/>
      <c r="B10" s="158"/>
      <c r="C10" s="172"/>
      <c r="D10" s="2" t="s">
        <v>197</v>
      </c>
      <c r="E10" s="3" t="s">
        <v>295</v>
      </c>
      <c r="F10" s="2" t="s">
        <v>103</v>
      </c>
      <c r="G10" s="32">
        <v>3150</v>
      </c>
      <c r="H10" s="183"/>
      <c r="I10" s="2" t="s">
        <v>538</v>
      </c>
      <c r="J10" s="3" t="s">
        <v>921</v>
      </c>
      <c r="K10" s="28">
        <v>534</v>
      </c>
      <c r="L10" s="33">
        <f t="shared" si="0"/>
        <v>1682100</v>
      </c>
    </row>
    <row r="11" spans="1:12" s="127" customFormat="1" ht="51">
      <c r="A11" s="100"/>
      <c r="B11" s="158"/>
      <c r="C11" s="172"/>
      <c r="D11" s="2" t="s">
        <v>108</v>
      </c>
      <c r="E11" s="3" t="s">
        <v>296</v>
      </c>
      <c r="F11" s="2" t="s">
        <v>110</v>
      </c>
      <c r="G11" s="32">
        <v>210</v>
      </c>
      <c r="H11" s="183"/>
      <c r="I11" s="2" t="s">
        <v>922</v>
      </c>
      <c r="J11" s="3" t="s">
        <v>260</v>
      </c>
      <c r="K11" s="28">
        <v>108.33</v>
      </c>
      <c r="L11" s="33">
        <f t="shared" si="0"/>
        <v>22749.3</v>
      </c>
    </row>
    <row r="12" spans="1:12" s="127" customFormat="1" ht="63.75">
      <c r="A12" s="100"/>
      <c r="B12" s="158"/>
      <c r="C12" s="172"/>
      <c r="D12" s="2" t="s">
        <v>108</v>
      </c>
      <c r="E12" s="31" t="s">
        <v>1027</v>
      </c>
      <c r="F12" s="2" t="s">
        <v>103</v>
      </c>
      <c r="G12" s="32">
        <v>1620</v>
      </c>
      <c r="H12" s="183"/>
      <c r="I12" s="2" t="s">
        <v>922</v>
      </c>
      <c r="J12" s="3" t="s">
        <v>260</v>
      </c>
      <c r="K12" s="28">
        <v>841</v>
      </c>
      <c r="L12" s="33">
        <f t="shared" si="0"/>
        <v>1362420</v>
      </c>
    </row>
    <row r="13" spans="1:12" s="127" customFormat="1" ht="76.5">
      <c r="A13" s="100"/>
      <c r="B13" s="81"/>
      <c r="C13" s="172"/>
      <c r="D13" s="2" t="s">
        <v>297</v>
      </c>
      <c r="E13" s="31" t="s">
        <v>1026</v>
      </c>
      <c r="F13" s="2" t="s">
        <v>103</v>
      </c>
      <c r="G13" s="32">
        <v>3368</v>
      </c>
      <c r="H13" s="183"/>
      <c r="I13" s="2" t="s">
        <v>539</v>
      </c>
      <c r="J13" s="3" t="s">
        <v>923</v>
      </c>
      <c r="K13" s="28">
        <v>943.5</v>
      </c>
      <c r="L13" s="33">
        <f t="shared" si="0"/>
        <v>3177708</v>
      </c>
    </row>
    <row r="14" spans="1:12" s="127" customFormat="1" ht="63.75">
      <c r="A14" s="100"/>
      <c r="B14" s="81"/>
      <c r="C14" s="172"/>
      <c r="D14" s="2" t="s">
        <v>108</v>
      </c>
      <c r="E14" s="31" t="s">
        <v>1028</v>
      </c>
      <c r="F14" s="2" t="s">
        <v>103</v>
      </c>
      <c r="G14" s="32">
        <v>1580</v>
      </c>
      <c r="H14" s="183"/>
      <c r="I14" s="2" t="s">
        <v>922</v>
      </c>
      <c r="J14" s="3" t="s">
        <v>260</v>
      </c>
      <c r="K14" s="28">
        <v>1496</v>
      </c>
      <c r="L14" s="33">
        <f t="shared" si="0"/>
        <v>2363680</v>
      </c>
    </row>
    <row r="15" spans="1:12" s="127" customFormat="1" ht="12.75" customHeight="1">
      <c r="A15" s="101"/>
      <c r="B15" s="102"/>
      <c r="C15" s="102"/>
      <c r="D15" s="13" t="s">
        <v>87</v>
      </c>
      <c r="E15" s="13"/>
      <c r="F15" s="13"/>
      <c r="G15" s="37"/>
      <c r="H15" s="39"/>
      <c r="I15" s="41"/>
      <c r="J15" s="41"/>
      <c r="K15" s="38"/>
      <c r="L15" s="77">
        <f>SUM(L7:L14)</f>
        <v>8812416.5</v>
      </c>
    </row>
    <row r="16" spans="1:12" ht="86.25" customHeight="1">
      <c r="A16" s="99">
        <v>4</v>
      </c>
      <c r="B16" s="82" t="s">
        <v>1</v>
      </c>
      <c r="C16" s="82" t="s">
        <v>239</v>
      </c>
      <c r="D16" s="42" t="s">
        <v>109</v>
      </c>
      <c r="E16" s="42" t="s">
        <v>385</v>
      </c>
      <c r="F16" s="2" t="s">
        <v>103</v>
      </c>
      <c r="G16" s="32">
        <v>3917</v>
      </c>
      <c r="H16" s="80" t="s">
        <v>455</v>
      </c>
      <c r="I16" s="3" t="s">
        <v>545</v>
      </c>
      <c r="J16" s="3" t="s">
        <v>259</v>
      </c>
      <c r="K16" s="29">
        <v>611</v>
      </c>
      <c r="L16" s="33">
        <f t="shared" si="0"/>
        <v>2393287</v>
      </c>
    </row>
    <row r="17" spans="1:12" s="127" customFormat="1" ht="12.75" customHeight="1">
      <c r="A17" s="103"/>
      <c r="B17" s="14"/>
      <c r="C17" s="14"/>
      <c r="D17" s="13" t="s">
        <v>87</v>
      </c>
      <c r="E17" s="13"/>
      <c r="F17" s="13"/>
      <c r="G17" s="37"/>
      <c r="H17" s="39"/>
      <c r="I17" s="41"/>
      <c r="J17" s="41"/>
      <c r="K17" s="38"/>
      <c r="L17" s="77">
        <f>SUM(L16:L16)</f>
        <v>2393287</v>
      </c>
    </row>
    <row r="18" spans="1:12" ht="45" customHeight="1">
      <c r="A18" s="99">
        <v>5</v>
      </c>
      <c r="B18" s="157" t="s">
        <v>231</v>
      </c>
      <c r="C18" s="157" t="s">
        <v>242</v>
      </c>
      <c r="D18" s="3" t="s">
        <v>541</v>
      </c>
      <c r="E18" s="3" t="s">
        <v>540</v>
      </c>
      <c r="F18" s="2" t="s">
        <v>110</v>
      </c>
      <c r="G18" s="32">
        <v>44300</v>
      </c>
      <c r="H18" s="185" t="s">
        <v>455</v>
      </c>
      <c r="I18" s="3" t="s">
        <v>542</v>
      </c>
      <c r="J18" s="3" t="s">
        <v>543</v>
      </c>
      <c r="K18" s="29">
        <v>14.1</v>
      </c>
      <c r="L18" s="33">
        <f t="shared" si="0"/>
        <v>624630</v>
      </c>
    </row>
    <row r="19" spans="1:12" ht="63.75">
      <c r="A19" s="98"/>
      <c r="B19" s="158"/>
      <c r="C19" s="158"/>
      <c r="D19" s="3" t="s">
        <v>115</v>
      </c>
      <c r="E19" s="3" t="s">
        <v>396</v>
      </c>
      <c r="F19" s="2" t="s">
        <v>110</v>
      </c>
      <c r="G19" s="32">
        <v>63100</v>
      </c>
      <c r="H19" s="183"/>
      <c r="I19" s="3" t="s">
        <v>261</v>
      </c>
      <c r="J19" s="3" t="s">
        <v>924</v>
      </c>
      <c r="K19" s="29">
        <v>2.4</v>
      </c>
      <c r="L19" s="33">
        <f t="shared" si="0"/>
        <v>151440</v>
      </c>
    </row>
    <row r="20" spans="1:12" s="127" customFormat="1" ht="60.75" customHeight="1">
      <c r="A20" s="98"/>
      <c r="B20" s="158"/>
      <c r="C20" s="158"/>
      <c r="D20" s="3" t="s">
        <v>925</v>
      </c>
      <c r="E20" s="3" t="s">
        <v>26</v>
      </c>
      <c r="F20" s="2" t="s">
        <v>103</v>
      </c>
      <c r="G20" s="32">
        <v>1028</v>
      </c>
      <c r="H20" s="183"/>
      <c r="I20" s="3" t="s">
        <v>926</v>
      </c>
      <c r="J20" s="3" t="s">
        <v>391</v>
      </c>
      <c r="K20" s="28">
        <v>347</v>
      </c>
      <c r="L20" s="33">
        <f t="shared" si="0"/>
        <v>356716</v>
      </c>
    </row>
    <row r="21" spans="1:12" s="127" customFormat="1" ht="32.25" customHeight="1">
      <c r="A21" s="98"/>
      <c r="B21" s="161"/>
      <c r="C21" s="161"/>
      <c r="D21" s="3" t="s">
        <v>927</v>
      </c>
      <c r="E21" s="3" t="s">
        <v>544</v>
      </c>
      <c r="F21" s="2" t="s">
        <v>103</v>
      </c>
      <c r="G21" s="32">
        <v>1200</v>
      </c>
      <c r="H21" s="195"/>
      <c r="I21" s="3" t="s">
        <v>390</v>
      </c>
      <c r="J21" s="3" t="s">
        <v>391</v>
      </c>
      <c r="K21" s="28">
        <v>198</v>
      </c>
      <c r="L21" s="33">
        <f t="shared" si="0"/>
        <v>237600</v>
      </c>
    </row>
    <row r="22" spans="1:12" s="127" customFormat="1" ht="12.75" customHeight="1">
      <c r="A22" s="93"/>
      <c r="B22" s="102"/>
      <c r="C22" s="102"/>
      <c r="D22" s="13" t="s">
        <v>87</v>
      </c>
      <c r="E22" s="13"/>
      <c r="F22" s="13"/>
      <c r="G22" s="37"/>
      <c r="H22" s="39"/>
      <c r="I22" s="41"/>
      <c r="J22" s="41"/>
      <c r="K22" s="38"/>
      <c r="L22" s="77">
        <f>SUM(L18:L21)</f>
        <v>1370386</v>
      </c>
    </row>
    <row r="23" spans="1:12" ht="60" customHeight="1">
      <c r="A23" s="179">
        <v>6</v>
      </c>
      <c r="B23" s="157" t="s">
        <v>2</v>
      </c>
      <c r="C23" s="157" t="s">
        <v>195</v>
      </c>
      <c r="D23" s="6" t="s">
        <v>172</v>
      </c>
      <c r="E23" s="7" t="s">
        <v>27</v>
      </c>
      <c r="F23" s="8" t="s">
        <v>110</v>
      </c>
      <c r="G23" s="32">
        <v>95600</v>
      </c>
      <c r="H23" s="159" t="s">
        <v>435</v>
      </c>
      <c r="I23" s="44" t="s">
        <v>696</v>
      </c>
      <c r="J23" s="44" t="s">
        <v>697</v>
      </c>
      <c r="K23" s="29">
        <v>9.6</v>
      </c>
      <c r="L23" s="33">
        <f t="shared" si="0"/>
        <v>917760</v>
      </c>
    </row>
    <row r="24" spans="1:12" ht="52.5" customHeight="1">
      <c r="A24" s="180"/>
      <c r="B24" s="172"/>
      <c r="C24" s="172"/>
      <c r="D24" s="2" t="s">
        <v>178</v>
      </c>
      <c r="E24" s="3" t="s">
        <v>823</v>
      </c>
      <c r="F24" s="2" t="s">
        <v>110</v>
      </c>
      <c r="G24" s="32">
        <v>3000</v>
      </c>
      <c r="H24" s="176"/>
      <c r="I24" s="44" t="s">
        <v>699</v>
      </c>
      <c r="J24" s="44" t="s">
        <v>698</v>
      </c>
      <c r="K24" s="29">
        <v>6</v>
      </c>
      <c r="L24" s="33">
        <f t="shared" si="0"/>
        <v>18000</v>
      </c>
    </row>
    <row r="25" spans="1:12" ht="65.25" customHeight="1">
      <c r="A25" s="180"/>
      <c r="B25" s="172"/>
      <c r="C25" s="172"/>
      <c r="D25" s="2" t="s">
        <v>178</v>
      </c>
      <c r="E25" s="3" t="s">
        <v>45</v>
      </c>
      <c r="F25" s="2" t="s">
        <v>110</v>
      </c>
      <c r="G25" s="32">
        <v>2000</v>
      </c>
      <c r="H25" s="176"/>
      <c r="I25" s="44" t="s">
        <v>824</v>
      </c>
      <c r="J25" s="44" t="s">
        <v>700</v>
      </c>
      <c r="K25" s="29">
        <v>6</v>
      </c>
      <c r="L25" s="33">
        <f t="shared" si="0"/>
        <v>12000</v>
      </c>
    </row>
    <row r="26" spans="1:12" ht="57" customHeight="1">
      <c r="A26" s="180"/>
      <c r="B26" s="172"/>
      <c r="C26" s="172"/>
      <c r="D26" s="2" t="s">
        <v>178</v>
      </c>
      <c r="E26" s="3" t="s">
        <v>701</v>
      </c>
      <c r="F26" s="2" t="s">
        <v>110</v>
      </c>
      <c r="G26" s="32">
        <v>12000</v>
      </c>
      <c r="H26" s="176"/>
      <c r="I26" s="44" t="s">
        <v>702</v>
      </c>
      <c r="J26" s="44" t="s">
        <v>698</v>
      </c>
      <c r="K26" s="29">
        <v>7.13</v>
      </c>
      <c r="L26" s="33">
        <f t="shared" si="0"/>
        <v>85560</v>
      </c>
    </row>
    <row r="27" spans="1:12" ht="25.5">
      <c r="A27" s="180"/>
      <c r="B27" s="172"/>
      <c r="C27" s="172"/>
      <c r="D27" s="2" t="s">
        <v>179</v>
      </c>
      <c r="E27" s="3" t="s">
        <v>28</v>
      </c>
      <c r="F27" s="2" t="s">
        <v>110</v>
      </c>
      <c r="G27" s="32">
        <v>55200</v>
      </c>
      <c r="H27" s="176"/>
      <c r="I27" s="44" t="s">
        <v>1024</v>
      </c>
      <c r="J27" s="44" t="s">
        <v>250</v>
      </c>
      <c r="K27" s="29">
        <v>280</v>
      </c>
      <c r="L27" s="33">
        <f t="shared" si="0"/>
        <v>15456000</v>
      </c>
    </row>
    <row r="28" spans="1:12" ht="60" customHeight="1">
      <c r="A28" s="158"/>
      <c r="B28" s="158"/>
      <c r="C28" s="161"/>
      <c r="D28" s="2" t="s">
        <v>436</v>
      </c>
      <c r="E28" s="3" t="s">
        <v>395</v>
      </c>
      <c r="F28" s="6" t="s">
        <v>110</v>
      </c>
      <c r="G28" s="32">
        <v>3400</v>
      </c>
      <c r="H28" s="181"/>
      <c r="I28" s="44" t="s">
        <v>825</v>
      </c>
      <c r="J28" s="44" t="s">
        <v>306</v>
      </c>
      <c r="K28" s="29">
        <v>485</v>
      </c>
      <c r="L28" s="33">
        <f t="shared" si="0"/>
        <v>1649000</v>
      </c>
    </row>
    <row r="29" spans="1:12" ht="75.75" customHeight="1">
      <c r="A29" s="161"/>
      <c r="B29" s="161"/>
      <c r="C29" s="68" t="s">
        <v>437</v>
      </c>
      <c r="D29" s="2" t="s">
        <v>438</v>
      </c>
      <c r="E29" s="3" t="s">
        <v>439</v>
      </c>
      <c r="F29" s="6" t="s">
        <v>110</v>
      </c>
      <c r="G29" s="32">
        <v>4340</v>
      </c>
      <c r="H29" s="182"/>
      <c r="I29" s="44" t="s">
        <v>826</v>
      </c>
      <c r="J29" s="44" t="s">
        <v>703</v>
      </c>
      <c r="K29" s="29">
        <v>438.11</v>
      </c>
      <c r="L29" s="33">
        <f t="shared" si="0"/>
        <v>1901397.4000000001</v>
      </c>
    </row>
    <row r="30" spans="1:12" s="127" customFormat="1" ht="12.75" customHeight="1">
      <c r="A30" s="103"/>
      <c r="B30" s="15"/>
      <c r="C30" s="16"/>
      <c r="D30" s="17" t="s">
        <v>87</v>
      </c>
      <c r="E30" s="18"/>
      <c r="F30" s="19"/>
      <c r="G30" s="37"/>
      <c r="H30" s="39"/>
      <c r="I30" s="41"/>
      <c r="J30" s="41"/>
      <c r="K30" s="38"/>
      <c r="L30" s="77">
        <f>SUM(L23:L29)</f>
        <v>20039717.399999999</v>
      </c>
    </row>
    <row r="31" spans="1:12" ht="39.75" customHeight="1">
      <c r="A31" s="162">
        <v>7</v>
      </c>
      <c r="B31" s="157" t="s">
        <v>303</v>
      </c>
      <c r="C31" s="157" t="s">
        <v>3</v>
      </c>
      <c r="D31" s="9" t="s">
        <v>182</v>
      </c>
      <c r="E31" s="3" t="s">
        <v>27</v>
      </c>
      <c r="F31" s="2" t="s">
        <v>110</v>
      </c>
      <c r="G31" s="32">
        <v>858900</v>
      </c>
      <c r="H31" s="185" t="s">
        <v>455</v>
      </c>
      <c r="I31" s="2" t="s">
        <v>928</v>
      </c>
      <c r="J31" s="3" t="s">
        <v>546</v>
      </c>
      <c r="K31" s="29">
        <v>9.9499999999999993</v>
      </c>
      <c r="L31" s="33">
        <f t="shared" si="0"/>
        <v>8546055</v>
      </c>
    </row>
    <row r="32" spans="1:12" ht="38.25">
      <c r="A32" s="168"/>
      <c r="B32" s="172"/>
      <c r="C32" s="172"/>
      <c r="D32" s="9" t="s">
        <v>182</v>
      </c>
      <c r="E32" s="3" t="s">
        <v>29</v>
      </c>
      <c r="F32" s="2" t="s">
        <v>110</v>
      </c>
      <c r="G32" s="32">
        <v>101400</v>
      </c>
      <c r="H32" s="183"/>
      <c r="I32" s="2" t="s">
        <v>547</v>
      </c>
      <c r="J32" s="3" t="s">
        <v>929</v>
      </c>
      <c r="K32" s="29">
        <v>6.8</v>
      </c>
      <c r="L32" s="33">
        <f t="shared" si="0"/>
        <v>689520</v>
      </c>
    </row>
    <row r="33" spans="1:12" ht="38.25">
      <c r="A33" s="168"/>
      <c r="B33" s="172"/>
      <c r="C33" s="172"/>
      <c r="D33" s="9" t="s">
        <v>182</v>
      </c>
      <c r="E33" s="3" t="s">
        <v>34</v>
      </c>
      <c r="F33" s="2" t="s">
        <v>110</v>
      </c>
      <c r="G33" s="32">
        <v>104700</v>
      </c>
      <c r="H33" s="183"/>
      <c r="I33" s="2" t="s">
        <v>547</v>
      </c>
      <c r="J33" s="3" t="s">
        <v>929</v>
      </c>
      <c r="K33" s="29">
        <v>9.73</v>
      </c>
      <c r="L33" s="33">
        <f t="shared" si="0"/>
        <v>1018731</v>
      </c>
    </row>
    <row r="34" spans="1:12" ht="45" customHeight="1">
      <c r="A34" s="168"/>
      <c r="B34" s="172"/>
      <c r="C34" s="172"/>
      <c r="D34" s="9" t="s">
        <v>176</v>
      </c>
      <c r="E34" s="3" t="s">
        <v>31</v>
      </c>
      <c r="F34" s="2" t="s">
        <v>110</v>
      </c>
      <c r="G34" s="32">
        <v>238400</v>
      </c>
      <c r="H34" s="183"/>
      <c r="I34" s="2" t="s">
        <v>930</v>
      </c>
      <c r="J34" s="3" t="s">
        <v>253</v>
      </c>
      <c r="K34" s="29">
        <v>10.199999999999999</v>
      </c>
      <c r="L34" s="33">
        <f t="shared" si="0"/>
        <v>2431680</v>
      </c>
    </row>
    <row r="35" spans="1:12" ht="48" customHeight="1">
      <c r="A35" s="168"/>
      <c r="B35" s="172"/>
      <c r="C35" s="172"/>
      <c r="D35" s="2" t="s">
        <v>176</v>
      </c>
      <c r="E35" s="3" t="s">
        <v>392</v>
      </c>
      <c r="F35" s="2" t="s">
        <v>110</v>
      </c>
      <c r="G35" s="32">
        <v>68500</v>
      </c>
      <c r="H35" s="183"/>
      <c r="I35" s="2" t="s">
        <v>548</v>
      </c>
      <c r="J35" s="3" t="s">
        <v>878</v>
      </c>
      <c r="K35" s="29">
        <v>9.0399999999999991</v>
      </c>
      <c r="L35" s="33">
        <f t="shared" si="0"/>
        <v>619239.99999999988</v>
      </c>
    </row>
    <row r="36" spans="1:12" ht="48.75" customHeight="1">
      <c r="A36" s="168"/>
      <c r="B36" s="172"/>
      <c r="C36" s="172"/>
      <c r="D36" s="2" t="s">
        <v>176</v>
      </c>
      <c r="E36" s="3" t="s">
        <v>393</v>
      </c>
      <c r="F36" s="2" t="s">
        <v>110</v>
      </c>
      <c r="G36" s="32">
        <v>42900</v>
      </c>
      <c r="H36" s="183"/>
      <c r="I36" s="2" t="s">
        <v>548</v>
      </c>
      <c r="J36" s="3" t="s">
        <v>878</v>
      </c>
      <c r="K36" s="29">
        <v>32.5</v>
      </c>
      <c r="L36" s="33">
        <f t="shared" si="0"/>
        <v>1394250</v>
      </c>
    </row>
    <row r="37" spans="1:12" ht="43.5" customHeight="1">
      <c r="A37" s="168"/>
      <c r="B37" s="172"/>
      <c r="C37" s="172"/>
      <c r="D37" s="2" t="s">
        <v>177</v>
      </c>
      <c r="E37" s="3" t="s">
        <v>298</v>
      </c>
      <c r="F37" s="2" t="s">
        <v>110</v>
      </c>
      <c r="G37" s="32">
        <v>150400</v>
      </c>
      <c r="H37" s="183"/>
      <c r="I37" s="2" t="s">
        <v>931</v>
      </c>
      <c r="J37" s="3" t="s">
        <v>262</v>
      </c>
      <c r="K37" s="29">
        <v>12.49</v>
      </c>
      <c r="L37" s="33">
        <f t="shared" si="0"/>
        <v>1878496</v>
      </c>
    </row>
    <row r="38" spans="1:12" ht="48.75" customHeight="1">
      <c r="A38" s="168"/>
      <c r="B38" s="172"/>
      <c r="C38" s="172"/>
      <c r="D38" s="2" t="s">
        <v>177</v>
      </c>
      <c r="E38" s="3" t="s">
        <v>299</v>
      </c>
      <c r="F38" s="2" t="s">
        <v>110</v>
      </c>
      <c r="G38" s="32">
        <v>121400</v>
      </c>
      <c r="H38" s="183"/>
      <c r="I38" s="2" t="s">
        <v>931</v>
      </c>
      <c r="J38" s="3" t="s">
        <v>300</v>
      </c>
      <c r="K38" s="29">
        <v>15.5</v>
      </c>
      <c r="L38" s="33">
        <f t="shared" si="0"/>
        <v>1881700</v>
      </c>
    </row>
    <row r="39" spans="1:12" ht="51">
      <c r="A39" s="168"/>
      <c r="B39" s="172"/>
      <c r="C39" s="172"/>
      <c r="D39" s="2" t="s">
        <v>177</v>
      </c>
      <c r="E39" s="31" t="s">
        <v>932</v>
      </c>
      <c r="F39" s="2" t="s">
        <v>103</v>
      </c>
      <c r="G39" s="32">
        <v>3900</v>
      </c>
      <c r="H39" s="183"/>
      <c r="I39" s="2" t="s">
        <v>933</v>
      </c>
      <c r="J39" s="3" t="s">
        <v>301</v>
      </c>
      <c r="K39" s="29">
        <v>1485</v>
      </c>
      <c r="L39" s="33">
        <f t="shared" si="0"/>
        <v>5791500</v>
      </c>
    </row>
    <row r="40" spans="1:12" ht="30.75" customHeight="1">
      <c r="A40" s="168"/>
      <c r="B40" s="172"/>
      <c r="C40" s="172"/>
      <c r="D40" s="2" t="s">
        <v>178</v>
      </c>
      <c r="E40" s="3" t="s">
        <v>934</v>
      </c>
      <c r="F40" s="2" t="s">
        <v>110</v>
      </c>
      <c r="G40" s="32">
        <v>900000</v>
      </c>
      <c r="H40" s="183"/>
      <c r="I40" s="2" t="s">
        <v>302</v>
      </c>
      <c r="J40" s="3" t="s">
        <v>935</v>
      </c>
      <c r="K40" s="29">
        <v>6.2</v>
      </c>
      <c r="L40" s="33">
        <f t="shared" si="0"/>
        <v>5580000</v>
      </c>
    </row>
    <row r="41" spans="1:12" ht="38.25">
      <c r="A41" s="168"/>
      <c r="B41" s="172"/>
      <c r="C41" s="172"/>
      <c r="D41" s="2" t="s">
        <v>178</v>
      </c>
      <c r="E41" s="3" t="s">
        <v>397</v>
      </c>
      <c r="F41" s="2" t="s">
        <v>110</v>
      </c>
      <c r="G41" s="32">
        <v>200000</v>
      </c>
      <c r="H41" s="183"/>
      <c r="I41" s="2" t="s">
        <v>936</v>
      </c>
      <c r="J41" s="3" t="s">
        <v>937</v>
      </c>
      <c r="K41" s="29">
        <v>5.8</v>
      </c>
      <c r="L41" s="33">
        <f t="shared" si="0"/>
        <v>1160000</v>
      </c>
    </row>
    <row r="42" spans="1:12" ht="34.5" customHeight="1">
      <c r="A42" s="168"/>
      <c r="B42" s="172"/>
      <c r="C42" s="172"/>
      <c r="D42" s="1" t="s">
        <v>178</v>
      </c>
      <c r="E42" s="31" t="s">
        <v>1018</v>
      </c>
      <c r="F42" s="1" t="s">
        <v>110</v>
      </c>
      <c r="G42" s="55">
        <v>950000</v>
      </c>
      <c r="H42" s="183"/>
      <c r="I42" s="2" t="s">
        <v>302</v>
      </c>
      <c r="J42" s="3" t="s">
        <v>935</v>
      </c>
      <c r="K42" s="29">
        <v>6.9</v>
      </c>
      <c r="L42" s="33">
        <f t="shared" si="0"/>
        <v>6555000</v>
      </c>
    </row>
    <row r="43" spans="1:12" ht="39.75" customHeight="1">
      <c r="A43" s="162"/>
      <c r="B43" s="165" t="s">
        <v>448</v>
      </c>
      <c r="C43" s="158"/>
      <c r="D43" s="2" t="s">
        <v>184</v>
      </c>
      <c r="E43" s="3" t="s">
        <v>304</v>
      </c>
      <c r="F43" s="2" t="s">
        <v>110</v>
      </c>
      <c r="G43" s="32">
        <v>103800</v>
      </c>
      <c r="H43" s="183"/>
      <c r="I43" s="2" t="s">
        <v>938</v>
      </c>
      <c r="J43" s="3" t="s">
        <v>929</v>
      </c>
      <c r="K43" s="29">
        <v>25.65</v>
      </c>
      <c r="L43" s="33">
        <f t="shared" si="0"/>
        <v>2662470</v>
      </c>
    </row>
    <row r="44" spans="1:12" ht="39.75" customHeight="1">
      <c r="A44" s="163"/>
      <c r="B44" s="166"/>
      <c r="C44" s="158"/>
      <c r="D44" s="2" t="s">
        <v>305</v>
      </c>
      <c r="E44" s="3" t="s">
        <v>34</v>
      </c>
      <c r="F44" s="2" t="s">
        <v>110</v>
      </c>
      <c r="G44" s="32">
        <v>133100</v>
      </c>
      <c r="H44" s="183"/>
      <c r="I44" s="2" t="s">
        <v>938</v>
      </c>
      <c r="J44" s="3" t="s">
        <v>929</v>
      </c>
      <c r="K44" s="29">
        <v>30.2</v>
      </c>
      <c r="L44" s="33">
        <f t="shared" si="0"/>
        <v>4019620</v>
      </c>
    </row>
    <row r="45" spans="1:12" ht="44.25" customHeight="1">
      <c r="A45" s="163"/>
      <c r="B45" s="166"/>
      <c r="C45" s="158"/>
      <c r="D45" s="2" t="s">
        <v>179</v>
      </c>
      <c r="E45" s="31" t="s">
        <v>398</v>
      </c>
      <c r="F45" s="2" t="s">
        <v>110</v>
      </c>
      <c r="G45" s="32">
        <v>49000</v>
      </c>
      <c r="H45" s="183"/>
      <c r="I45" s="2" t="s">
        <v>939</v>
      </c>
      <c r="J45" s="3" t="s">
        <v>306</v>
      </c>
      <c r="K45" s="29">
        <v>288</v>
      </c>
      <c r="L45" s="33">
        <f t="shared" si="0"/>
        <v>14112000</v>
      </c>
    </row>
    <row r="46" spans="1:12" ht="46.5" customHeight="1">
      <c r="A46" s="163"/>
      <c r="B46" s="166"/>
      <c r="C46" s="158"/>
      <c r="D46" s="2" t="s">
        <v>215</v>
      </c>
      <c r="E46" s="3" t="s">
        <v>307</v>
      </c>
      <c r="F46" s="2" t="s">
        <v>110</v>
      </c>
      <c r="G46" s="32">
        <v>42200</v>
      </c>
      <c r="H46" s="183"/>
      <c r="I46" s="3" t="s">
        <v>308</v>
      </c>
      <c r="J46" s="3" t="s">
        <v>940</v>
      </c>
      <c r="K46" s="29">
        <v>13.03</v>
      </c>
      <c r="L46" s="33">
        <f t="shared" si="0"/>
        <v>549866</v>
      </c>
    </row>
    <row r="47" spans="1:12" ht="65.25" customHeight="1">
      <c r="A47" s="163"/>
      <c r="B47" s="166"/>
      <c r="C47" s="158"/>
      <c r="D47" s="2" t="s">
        <v>215</v>
      </c>
      <c r="E47" s="31" t="s">
        <v>1025</v>
      </c>
      <c r="F47" s="48" t="s">
        <v>106</v>
      </c>
      <c r="G47" s="32">
        <v>3951</v>
      </c>
      <c r="H47" s="183"/>
      <c r="I47" s="3" t="s">
        <v>550</v>
      </c>
      <c r="J47" s="3" t="s">
        <v>941</v>
      </c>
      <c r="K47" s="29">
        <v>26.42</v>
      </c>
      <c r="L47" s="33">
        <f t="shared" si="0"/>
        <v>104385.42000000001</v>
      </c>
    </row>
    <row r="48" spans="1:12" ht="50.25" customHeight="1">
      <c r="A48" s="164"/>
      <c r="B48" s="167"/>
      <c r="C48" s="161"/>
      <c r="D48" s="2" t="s">
        <v>394</v>
      </c>
      <c r="E48" s="3" t="s">
        <v>395</v>
      </c>
      <c r="F48" s="2" t="s">
        <v>110</v>
      </c>
      <c r="G48" s="32">
        <v>15498</v>
      </c>
      <c r="H48" s="184"/>
      <c r="I48" s="3" t="s">
        <v>942</v>
      </c>
      <c r="J48" s="3" t="s">
        <v>306</v>
      </c>
      <c r="K48" s="29">
        <v>463</v>
      </c>
      <c r="L48" s="33">
        <f>G48*K48</f>
        <v>7175574</v>
      </c>
    </row>
    <row r="49" spans="1:12" s="127" customFormat="1" ht="12.75" customHeight="1">
      <c r="A49" s="103"/>
      <c r="B49" s="20"/>
      <c r="C49" s="20"/>
      <c r="D49" s="17" t="s">
        <v>87</v>
      </c>
      <c r="E49" s="18"/>
      <c r="F49" s="17"/>
      <c r="G49" s="37"/>
      <c r="H49" s="39"/>
      <c r="I49" s="41"/>
      <c r="J49" s="41"/>
      <c r="K49" s="38"/>
      <c r="L49" s="77">
        <f>SUM(L31:L48)</f>
        <v>66170087.420000002</v>
      </c>
    </row>
    <row r="50" spans="1:12" s="127" customFormat="1" ht="12.75" customHeight="1">
      <c r="A50" s="162">
        <v>8</v>
      </c>
      <c r="B50" s="157" t="s">
        <v>324</v>
      </c>
      <c r="C50" s="157" t="s">
        <v>240</v>
      </c>
      <c r="D50" s="202" t="s">
        <v>704</v>
      </c>
      <c r="E50" s="203"/>
      <c r="F50" s="203"/>
      <c r="G50" s="203"/>
      <c r="H50" s="203"/>
      <c r="I50" s="203"/>
      <c r="J50" s="203"/>
      <c r="K50" s="203"/>
      <c r="L50" s="204"/>
    </row>
    <row r="51" spans="1:12" ht="42" customHeight="1">
      <c r="A51" s="163"/>
      <c r="B51" s="158"/>
      <c r="C51" s="158"/>
      <c r="D51" s="2" t="s">
        <v>83</v>
      </c>
      <c r="E51" s="3" t="s">
        <v>36</v>
      </c>
      <c r="F51" s="2" t="s">
        <v>110</v>
      </c>
      <c r="G51" s="32">
        <v>1300000</v>
      </c>
      <c r="H51" s="159" t="s">
        <v>435</v>
      </c>
      <c r="I51" s="45" t="s">
        <v>828</v>
      </c>
      <c r="J51" s="45" t="s">
        <v>251</v>
      </c>
      <c r="K51" s="29">
        <v>8.25</v>
      </c>
      <c r="L51" s="33">
        <f t="shared" ref="L51:L94" si="1">G51*K51</f>
        <v>10725000</v>
      </c>
    </row>
    <row r="52" spans="1:12" ht="54" customHeight="1">
      <c r="A52" s="163"/>
      <c r="B52" s="158"/>
      <c r="C52" s="158"/>
      <c r="D52" s="2" t="s">
        <v>83</v>
      </c>
      <c r="E52" s="3" t="s">
        <v>37</v>
      </c>
      <c r="F52" s="2" t="s">
        <v>110</v>
      </c>
      <c r="G52" s="32">
        <v>206000</v>
      </c>
      <c r="H52" s="176"/>
      <c r="I52" s="3" t="s">
        <v>705</v>
      </c>
      <c r="J52" s="45" t="s">
        <v>740</v>
      </c>
      <c r="K52" s="29">
        <v>2.9</v>
      </c>
      <c r="L52" s="33">
        <f t="shared" si="1"/>
        <v>597400</v>
      </c>
    </row>
    <row r="53" spans="1:12" ht="38.25">
      <c r="A53" s="163"/>
      <c r="B53" s="158"/>
      <c r="C53" s="158"/>
      <c r="D53" s="2" t="s">
        <v>83</v>
      </c>
      <c r="E53" s="3" t="s">
        <v>325</v>
      </c>
      <c r="F53" s="2" t="s">
        <v>110</v>
      </c>
      <c r="G53" s="32">
        <v>835000</v>
      </c>
      <c r="H53" s="176"/>
      <c r="I53" s="45" t="s">
        <v>829</v>
      </c>
      <c r="J53" s="45" t="s">
        <v>251</v>
      </c>
      <c r="K53" s="29">
        <v>14.4</v>
      </c>
      <c r="L53" s="33">
        <f t="shared" si="1"/>
        <v>12024000</v>
      </c>
    </row>
    <row r="54" spans="1:12" ht="52.5" customHeight="1">
      <c r="A54" s="163"/>
      <c r="B54" s="158"/>
      <c r="C54" s="158"/>
      <c r="D54" s="2" t="s">
        <v>184</v>
      </c>
      <c r="E54" s="3" t="s">
        <v>326</v>
      </c>
      <c r="F54" s="2" t="s">
        <v>110</v>
      </c>
      <c r="G54" s="32">
        <v>266000</v>
      </c>
      <c r="H54" s="176"/>
      <c r="I54" s="44" t="s">
        <v>830</v>
      </c>
      <c r="J54" s="44" t="s">
        <v>253</v>
      </c>
      <c r="K54" s="29">
        <v>50.65</v>
      </c>
      <c r="L54" s="33">
        <f t="shared" si="1"/>
        <v>13472900</v>
      </c>
    </row>
    <row r="55" spans="1:12" ht="51">
      <c r="A55" s="163"/>
      <c r="B55" s="158"/>
      <c r="C55" s="158"/>
      <c r="D55" s="2" t="s">
        <v>184</v>
      </c>
      <c r="E55" s="3" t="s">
        <v>327</v>
      </c>
      <c r="F55" s="2" t="s">
        <v>110</v>
      </c>
      <c r="G55" s="32">
        <v>266000</v>
      </c>
      <c r="H55" s="176"/>
      <c r="I55" s="44" t="s">
        <v>831</v>
      </c>
      <c r="J55" s="44" t="s">
        <v>253</v>
      </c>
      <c r="K55" s="29">
        <v>92.2</v>
      </c>
      <c r="L55" s="33">
        <f t="shared" si="1"/>
        <v>24525200</v>
      </c>
    </row>
    <row r="56" spans="1:12" ht="53.25" customHeight="1">
      <c r="A56" s="163"/>
      <c r="B56" s="158"/>
      <c r="C56" s="158"/>
      <c r="D56" s="2" t="s">
        <v>185</v>
      </c>
      <c r="E56" s="3" t="s">
        <v>328</v>
      </c>
      <c r="F56" s="2" t="s">
        <v>110</v>
      </c>
      <c r="G56" s="32">
        <v>7000</v>
      </c>
      <c r="H56" s="176"/>
      <c r="I56" s="44" t="s">
        <v>832</v>
      </c>
      <c r="J56" s="44" t="s">
        <v>706</v>
      </c>
      <c r="K56" s="29">
        <v>62</v>
      </c>
      <c r="L56" s="33">
        <f t="shared" si="1"/>
        <v>434000</v>
      </c>
    </row>
    <row r="57" spans="1:12" ht="78" customHeight="1">
      <c r="A57" s="163"/>
      <c r="B57" s="158"/>
      <c r="C57" s="158"/>
      <c r="D57" s="2" t="s">
        <v>185</v>
      </c>
      <c r="E57" s="3" t="s">
        <v>329</v>
      </c>
      <c r="F57" s="2" t="s">
        <v>110</v>
      </c>
      <c r="G57" s="32">
        <v>140000</v>
      </c>
      <c r="H57" s="176"/>
      <c r="I57" s="44" t="s">
        <v>833</v>
      </c>
      <c r="J57" s="44" t="s">
        <v>343</v>
      </c>
      <c r="K57" s="29">
        <v>148</v>
      </c>
      <c r="L57" s="33">
        <f t="shared" si="1"/>
        <v>20720000</v>
      </c>
    </row>
    <row r="58" spans="1:12" ht="60.75" customHeight="1">
      <c r="A58" s="163"/>
      <c r="B58" s="158"/>
      <c r="C58" s="158"/>
      <c r="D58" s="2" t="s">
        <v>183</v>
      </c>
      <c r="E58" s="3" t="s">
        <v>707</v>
      </c>
      <c r="F58" s="2" t="s">
        <v>110</v>
      </c>
      <c r="G58" s="32">
        <v>900000</v>
      </c>
      <c r="H58" s="176"/>
      <c r="I58" s="44" t="s">
        <v>708</v>
      </c>
      <c r="J58" s="44" t="s">
        <v>698</v>
      </c>
      <c r="K58" s="29">
        <v>18</v>
      </c>
      <c r="L58" s="33">
        <f t="shared" si="1"/>
        <v>16200000</v>
      </c>
    </row>
    <row r="59" spans="1:12" ht="55.5" customHeight="1">
      <c r="A59" s="163"/>
      <c r="B59" s="158"/>
      <c r="C59" s="158"/>
      <c r="D59" s="2" t="s">
        <v>183</v>
      </c>
      <c r="E59" s="3" t="s">
        <v>834</v>
      </c>
      <c r="F59" s="2" t="s">
        <v>110</v>
      </c>
      <c r="G59" s="32">
        <v>333000</v>
      </c>
      <c r="H59" s="176"/>
      <c r="I59" s="44" t="s">
        <v>836</v>
      </c>
      <c r="J59" s="44" t="s">
        <v>835</v>
      </c>
      <c r="K59" s="29">
        <v>39</v>
      </c>
      <c r="L59" s="33">
        <f t="shared" si="1"/>
        <v>12987000</v>
      </c>
    </row>
    <row r="60" spans="1:12" ht="15.75" customHeight="1">
      <c r="A60" s="163"/>
      <c r="B60" s="161"/>
      <c r="C60" s="158"/>
      <c r="D60" s="205" t="s">
        <v>709</v>
      </c>
      <c r="E60" s="203"/>
      <c r="F60" s="203"/>
      <c r="G60" s="204"/>
      <c r="H60" s="176"/>
      <c r="I60" s="206"/>
      <c r="J60" s="207"/>
      <c r="K60" s="207"/>
      <c r="L60" s="208"/>
    </row>
    <row r="61" spans="1:12" ht="30" customHeight="1">
      <c r="A61" s="163"/>
      <c r="B61" s="157" t="s">
        <v>330</v>
      </c>
      <c r="C61" s="158"/>
      <c r="D61" s="104" t="s">
        <v>182</v>
      </c>
      <c r="E61" s="57" t="s">
        <v>710</v>
      </c>
      <c r="F61" s="2" t="s">
        <v>110</v>
      </c>
      <c r="G61" s="32">
        <v>201000</v>
      </c>
      <c r="H61" s="176"/>
      <c r="I61" s="44" t="s">
        <v>837</v>
      </c>
      <c r="J61" s="44" t="s">
        <v>711</v>
      </c>
      <c r="K61" s="29">
        <v>6.88</v>
      </c>
      <c r="L61" s="33">
        <f t="shared" si="1"/>
        <v>1382880</v>
      </c>
    </row>
    <row r="62" spans="1:12" ht="42" customHeight="1">
      <c r="A62" s="163"/>
      <c r="B62" s="158"/>
      <c r="C62" s="158"/>
      <c r="D62" s="104" t="s">
        <v>182</v>
      </c>
      <c r="E62" s="3" t="s">
        <v>712</v>
      </c>
      <c r="F62" s="2" t="s">
        <v>110</v>
      </c>
      <c r="G62" s="32">
        <v>298500</v>
      </c>
      <c r="H62" s="176"/>
      <c r="I62" s="44" t="s">
        <v>838</v>
      </c>
      <c r="J62" s="44" t="s">
        <v>711</v>
      </c>
      <c r="K62" s="29">
        <v>9.74</v>
      </c>
      <c r="L62" s="33">
        <f t="shared" si="1"/>
        <v>2907390</v>
      </c>
    </row>
    <row r="63" spans="1:12" ht="40.5" customHeight="1">
      <c r="A63" s="163"/>
      <c r="B63" s="158"/>
      <c r="C63" s="158"/>
      <c r="D63" s="104" t="s">
        <v>182</v>
      </c>
      <c r="E63" s="3" t="s">
        <v>347</v>
      </c>
      <c r="F63" s="2" t="s">
        <v>110</v>
      </c>
      <c r="G63" s="32">
        <v>110000</v>
      </c>
      <c r="H63" s="176"/>
      <c r="I63" s="44" t="s">
        <v>714</v>
      </c>
      <c r="J63" s="44" t="s">
        <v>839</v>
      </c>
      <c r="K63" s="29">
        <v>14</v>
      </c>
      <c r="L63" s="33">
        <f t="shared" si="1"/>
        <v>1540000</v>
      </c>
    </row>
    <row r="64" spans="1:12" ht="60" customHeight="1">
      <c r="A64" s="163"/>
      <c r="B64" s="158"/>
      <c r="C64" s="158"/>
      <c r="D64" s="104" t="s">
        <v>332</v>
      </c>
      <c r="E64" s="3" t="s">
        <v>840</v>
      </c>
      <c r="F64" s="2" t="s">
        <v>110</v>
      </c>
      <c r="G64" s="32">
        <v>90000</v>
      </c>
      <c r="H64" s="176"/>
      <c r="I64" s="44" t="s">
        <v>841</v>
      </c>
      <c r="J64" s="44" t="s">
        <v>842</v>
      </c>
      <c r="K64" s="29">
        <v>95.18</v>
      </c>
      <c r="L64" s="33">
        <f t="shared" si="1"/>
        <v>8566200</v>
      </c>
    </row>
    <row r="65" spans="1:12" ht="57" customHeight="1">
      <c r="A65" s="163"/>
      <c r="B65" s="158"/>
      <c r="C65" s="158"/>
      <c r="D65" s="104" t="s">
        <v>332</v>
      </c>
      <c r="E65" s="3" t="s">
        <v>843</v>
      </c>
      <c r="F65" s="2" t="s">
        <v>110</v>
      </c>
      <c r="G65" s="32">
        <v>120000</v>
      </c>
      <c r="H65" s="176"/>
      <c r="I65" s="44" t="s">
        <v>844</v>
      </c>
      <c r="J65" s="44" t="s">
        <v>842</v>
      </c>
      <c r="K65" s="29">
        <v>145.69</v>
      </c>
      <c r="L65" s="33">
        <f t="shared" si="1"/>
        <v>17482800</v>
      </c>
    </row>
    <row r="66" spans="1:12" ht="41.25" customHeight="1">
      <c r="A66" s="163"/>
      <c r="B66" s="158"/>
      <c r="C66" s="158"/>
      <c r="D66" s="104" t="s">
        <v>333</v>
      </c>
      <c r="E66" s="57" t="s">
        <v>334</v>
      </c>
      <c r="F66" s="2" t="s">
        <v>110</v>
      </c>
      <c r="G66" s="32">
        <v>40010</v>
      </c>
      <c r="H66" s="176"/>
      <c r="I66" s="44" t="s">
        <v>845</v>
      </c>
      <c r="J66" s="44" t="s">
        <v>711</v>
      </c>
      <c r="K66" s="29">
        <v>288.55</v>
      </c>
      <c r="L66" s="33">
        <f t="shared" si="1"/>
        <v>11544885.5</v>
      </c>
    </row>
    <row r="67" spans="1:12" ht="39.75" customHeight="1">
      <c r="A67" s="163"/>
      <c r="B67" s="158"/>
      <c r="C67" s="158"/>
      <c r="D67" s="104" t="s">
        <v>333</v>
      </c>
      <c r="E67" s="57" t="s">
        <v>440</v>
      </c>
      <c r="F67" s="2" t="s">
        <v>110</v>
      </c>
      <c r="G67" s="32">
        <v>5000</v>
      </c>
      <c r="H67" s="176"/>
      <c r="I67" s="44" t="s">
        <v>846</v>
      </c>
      <c r="J67" s="44" t="s">
        <v>711</v>
      </c>
      <c r="K67" s="29">
        <v>128</v>
      </c>
      <c r="L67" s="33">
        <f t="shared" si="1"/>
        <v>640000</v>
      </c>
    </row>
    <row r="68" spans="1:12" ht="69.75" customHeight="1">
      <c r="A68" s="163"/>
      <c r="B68" s="158"/>
      <c r="C68" s="158"/>
      <c r="D68" s="104" t="s">
        <v>335</v>
      </c>
      <c r="E68" s="57" t="s">
        <v>441</v>
      </c>
      <c r="F68" s="59" t="s">
        <v>110</v>
      </c>
      <c r="G68" s="32">
        <v>3000</v>
      </c>
      <c r="H68" s="176"/>
      <c r="I68" s="44" t="s">
        <v>847</v>
      </c>
      <c r="J68" s="44" t="s">
        <v>715</v>
      </c>
      <c r="K68" s="29">
        <v>190</v>
      </c>
      <c r="L68" s="33">
        <f t="shared" si="1"/>
        <v>570000</v>
      </c>
    </row>
    <row r="69" spans="1:12" ht="39.75" customHeight="1">
      <c r="A69" s="163"/>
      <c r="B69" s="158"/>
      <c r="C69" s="158"/>
      <c r="D69" s="104" t="s">
        <v>336</v>
      </c>
      <c r="E69" s="57" t="s">
        <v>337</v>
      </c>
      <c r="F69" s="59" t="s">
        <v>110</v>
      </c>
      <c r="G69" s="32">
        <v>43000</v>
      </c>
      <c r="H69" s="176"/>
      <c r="I69" s="44" t="s">
        <v>849</v>
      </c>
      <c r="J69" s="44" t="s">
        <v>1023</v>
      </c>
      <c r="K69" s="29">
        <v>127.18</v>
      </c>
      <c r="L69" s="33">
        <f t="shared" si="1"/>
        <v>5468740</v>
      </c>
    </row>
    <row r="70" spans="1:12" ht="57" customHeight="1">
      <c r="A70" s="163"/>
      <c r="B70" s="158"/>
      <c r="C70" s="158"/>
      <c r="D70" s="104" t="s">
        <v>338</v>
      </c>
      <c r="E70" s="57" t="s">
        <v>339</v>
      </c>
      <c r="F70" s="59" t="s">
        <v>110</v>
      </c>
      <c r="G70" s="32">
        <v>348000</v>
      </c>
      <c r="H70" s="176"/>
      <c r="I70" s="44" t="s">
        <v>848</v>
      </c>
      <c r="J70" s="44" t="s">
        <v>252</v>
      </c>
      <c r="K70" s="29">
        <v>44.88</v>
      </c>
      <c r="L70" s="33">
        <f t="shared" si="1"/>
        <v>15618240</v>
      </c>
    </row>
    <row r="71" spans="1:12" ht="48" customHeight="1">
      <c r="A71" s="163"/>
      <c r="B71" s="158"/>
      <c r="C71" s="158"/>
      <c r="D71" s="104" t="s">
        <v>338</v>
      </c>
      <c r="E71" s="57" t="s">
        <v>442</v>
      </c>
      <c r="F71" s="59" t="s">
        <v>110</v>
      </c>
      <c r="G71" s="32">
        <v>303700</v>
      </c>
      <c r="H71" s="176"/>
      <c r="I71" s="44" t="s">
        <v>716</v>
      </c>
      <c r="J71" s="44" t="s">
        <v>717</v>
      </c>
      <c r="K71" s="29">
        <v>49.54</v>
      </c>
      <c r="L71" s="33">
        <f t="shared" si="1"/>
        <v>15045298</v>
      </c>
    </row>
    <row r="72" spans="1:12" ht="64.5" customHeight="1">
      <c r="A72" s="163"/>
      <c r="B72" s="158"/>
      <c r="C72" s="158"/>
      <c r="D72" s="104" t="s">
        <v>718</v>
      </c>
      <c r="E72" s="57" t="s">
        <v>30</v>
      </c>
      <c r="F72" s="59" t="s">
        <v>110</v>
      </c>
      <c r="G72" s="32">
        <v>50600</v>
      </c>
      <c r="H72" s="176"/>
      <c r="I72" s="44" t="s">
        <v>719</v>
      </c>
      <c r="J72" s="44" t="s">
        <v>720</v>
      </c>
      <c r="K72" s="29">
        <v>66</v>
      </c>
      <c r="L72" s="33">
        <f t="shared" si="1"/>
        <v>3339600</v>
      </c>
    </row>
    <row r="73" spans="1:12" ht="73.5" customHeight="1">
      <c r="A73" s="163"/>
      <c r="B73" s="158"/>
      <c r="C73" s="158"/>
      <c r="D73" s="104" t="s">
        <v>718</v>
      </c>
      <c r="E73" s="57" t="s">
        <v>307</v>
      </c>
      <c r="F73" s="59" t="s">
        <v>110</v>
      </c>
      <c r="G73" s="32">
        <v>57800</v>
      </c>
      <c r="H73" s="176"/>
      <c r="I73" s="44" t="s">
        <v>721</v>
      </c>
      <c r="J73" s="44" t="s">
        <v>720</v>
      </c>
      <c r="K73" s="29">
        <v>70</v>
      </c>
      <c r="L73" s="33">
        <f t="shared" si="1"/>
        <v>4046000</v>
      </c>
    </row>
    <row r="74" spans="1:12" ht="27" customHeight="1">
      <c r="A74" s="163"/>
      <c r="B74" s="158"/>
      <c r="C74" s="158"/>
      <c r="D74" s="104" t="s">
        <v>340</v>
      </c>
      <c r="E74" s="57" t="s">
        <v>341</v>
      </c>
      <c r="F74" s="59" t="s">
        <v>110</v>
      </c>
      <c r="G74" s="32">
        <v>87700</v>
      </c>
      <c r="H74" s="176"/>
      <c r="I74" s="44" t="s">
        <v>850</v>
      </c>
      <c r="J74" s="44" t="s">
        <v>343</v>
      </c>
      <c r="K74" s="29">
        <v>34</v>
      </c>
      <c r="L74" s="33">
        <f t="shared" si="1"/>
        <v>2981800</v>
      </c>
    </row>
    <row r="75" spans="1:12" ht="43.5" customHeight="1">
      <c r="A75" s="163"/>
      <c r="B75" s="158"/>
      <c r="C75" s="158"/>
      <c r="D75" s="104" t="s">
        <v>340</v>
      </c>
      <c r="E75" s="57" t="s">
        <v>36</v>
      </c>
      <c r="F75" s="59" t="s">
        <v>110</v>
      </c>
      <c r="G75" s="32">
        <v>167030</v>
      </c>
      <c r="H75" s="176"/>
      <c r="I75" s="44" t="s">
        <v>851</v>
      </c>
      <c r="J75" s="44" t="s">
        <v>722</v>
      </c>
      <c r="K75" s="29">
        <v>73.23</v>
      </c>
      <c r="L75" s="33">
        <f t="shared" si="1"/>
        <v>12231606.9</v>
      </c>
    </row>
    <row r="76" spans="1:12" ht="34.5" customHeight="1">
      <c r="A76" s="163"/>
      <c r="B76" s="158"/>
      <c r="C76" s="158"/>
      <c r="D76" s="104" t="s">
        <v>340</v>
      </c>
      <c r="E76" s="57" t="s">
        <v>342</v>
      </c>
      <c r="F76" s="59" t="s">
        <v>110</v>
      </c>
      <c r="G76" s="32">
        <v>80000</v>
      </c>
      <c r="H76" s="176"/>
      <c r="I76" s="44" t="s">
        <v>852</v>
      </c>
      <c r="J76" s="44" t="s">
        <v>343</v>
      </c>
      <c r="K76" s="29">
        <v>63.75</v>
      </c>
      <c r="L76" s="33">
        <f t="shared" si="1"/>
        <v>5100000</v>
      </c>
    </row>
    <row r="77" spans="1:12" ht="47.25" customHeight="1">
      <c r="A77" s="163"/>
      <c r="B77" s="158"/>
      <c r="C77" s="158"/>
      <c r="D77" s="104" t="s">
        <v>340</v>
      </c>
      <c r="E77" s="57" t="s">
        <v>37</v>
      </c>
      <c r="F77" s="59" t="s">
        <v>110</v>
      </c>
      <c r="G77" s="32">
        <v>190000</v>
      </c>
      <c r="H77" s="176"/>
      <c r="I77" s="44" t="s">
        <v>853</v>
      </c>
      <c r="J77" s="44" t="s">
        <v>722</v>
      </c>
      <c r="K77" s="29">
        <v>84.64</v>
      </c>
      <c r="L77" s="33">
        <f t="shared" si="1"/>
        <v>16081600</v>
      </c>
    </row>
    <row r="78" spans="1:12" ht="38.25" customHeight="1">
      <c r="A78" s="163"/>
      <c r="B78" s="158"/>
      <c r="C78" s="158"/>
      <c r="D78" s="104" t="s">
        <v>723</v>
      </c>
      <c r="E78" s="57" t="s">
        <v>724</v>
      </c>
      <c r="F78" s="59" t="s">
        <v>110</v>
      </c>
      <c r="G78" s="32">
        <v>10955</v>
      </c>
      <c r="H78" s="176"/>
      <c r="I78" s="44" t="s">
        <v>854</v>
      </c>
      <c r="J78" s="44" t="s">
        <v>706</v>
      </c>
      <c r="K78" s="29">
        <v>65.45</v>
      </c>
      <c r="L78" s="33">
        <f t="shared" si="1"/>
        <v>717004.75</v>
      </c>
    </row>
    <row r="79" spans="1:12" ht="50.25" customHeight="1">
      <c r="A79" s="163"/>
      <c r="B79" s="158"/>
      <c r="C79" s="158"/>
      <c r="D79" s="104" t="s">
        <v>344</v>
      </c>
      <c r="E79" s="57" t="s">
        <v>30</v>
      </c>
      <c r="F79" s="59" t="s">
        <v>110</v>
      </c>
      <c r="G79" s="32">
        <v>45800</v>
      </c>
      <c r="H79" s="176"/>
      <c r="I79" s="44" t="s">
        <v>725</v>
      </c>
      <c r="J79" s="44" t="s">
        <v>698</v>
      </c>
      <c r="K79" s="29">
        <v>2.34</v>
      </c>
      <c r="L79" s="33">
        <f t="shared" si="1"/>
        <v>107172</v>
      </c>
    </row>
    <row r="80" spans="1:12" ht="37.5" customHeight="1">
      <c r="A80" s="164"/>
      <c r="B80" s="158"/>
      <c r="C80" s="161"/>
      <c r="D80" s="104" t="s">
        <v>344</v>
      </c>
      <c r="E80" s="105" t="s">
        <v>443</v>
      </c>
      <c r="F80" s="106" t="s">
        <v>110</v>
      </c>
      <c r="G80" s="32">
        <v>2500</v>
      </c>
      <c r="H80" s="176"/>
      <c r="I80" s="155" t="s">
        <v>727</v>
      </c>
      <c r="J80" s="44" t="s">
        <v>726</v>
      </c>
      <c r="K80" s="29">
        <v>12.49</v>
      </c>
      <c r="L80" s="33">
        <f>G80*K80</f>
        <v>31225</v>
      </c>
    </row>
    <row r="81" spans="1:12" s="127" customFormat="1" ht="12.75" customHeight="1">
      <c r="A81" s="103"/>
      <c r="B81" s="16"/>
      <c r="C81" s="16"/>
      <c r="D81" s="17" t="s">
        <v>87</v>
      </c>
      <c r="E81" s="107"/>
      <c r="F81" s="108"/>
      <c r="G81" s="37"/>
      <c r="H81" s="39"/>
      <c r="I81" s="41"/>
      <c r="J81" s="41"/>
      <c r="K81" s="38"/>
      <c r="L81" s="77">
        <f>SUM(L51:L80)</f>
        <v>237087942.15000001</v>
      </c>
    </row>
    <row r="82" spans="1:12" s="127" customFormat="1" ht="12.75" customHeight="1">
      <c r="A82" s="162">
        <v>9</v>
      </c>
      <c r="B82" s="157" t="s">
        <v>345</v>
      </c>
      <c r="C82" s="157" t="s">
        <v>195</v>
      </c>
      <c r="D82" s="202" t="s">
        <v>704</v>
      </c>
      <c r="E82" s="203"/>
      <c r="F82" s="203"/>
      <c r="G82" s="204"/>
      <c r="H82" s="159" t="s">
        <v>435</v>
      </c>
      <c r="I82" s="209"/>
      <c r="J82" s="207"/>
      <c r="K82" s="207"/>
      <c r="L82" s="208"/>
    </row>
    <row r="83" spans="1:12" ht="57" customHeight="1">
      <c r="A83" s="163"/>
      <c r="B83" s="158"/>
      <c r="C83" s="215"/>
      <c r="D83" s="26" t="s">
        <v>182</v>
      </c>
      <c r="E83" s="3" t="s">
        <v>35</v>
      </c>
      <c r="F83" s="2" t="s">
        <v>110</v>
      </c>
      <c r="G83" s="32">
        <v>13500</v>
      </c>
      <c r="H83" s="181"/>
      <c r="I83" s="44" t="s">
        <v>713</v>
      </c>
      <c r="J83" s="44" t="s">
        <v>839</v>
      </c>
      <c r="K83" s="29">
        <v>14.12</v>
      </c>
      <c r="L83" s="28">
        <f t="shared" si="1"/>
        <v>190620</v>
      </c>
    </row>
    <row r="84" spans="1:12" ht="31.5" customHeight="1">
      <c r="A84" s="109"/>
      <c r="B84" s="158"/>
      <c r="C84" s="215"/>
      <c r="D84" s="26" t="s">
        <v>182</v>
      </c>
      <c r="E84" s="3" t="s">
        <v>29</v>
      </c>
      <c r="F84" s="2" t="s">
        <v>110</v>
      </c>
      <c r="G84" s="32">
        <v>20700</v>
      </c>
      <c r="H84" s="181"/>
      <c r="I84" s="44" t="s">
        <v>855</v>
      </c>
      <c r="J84" s="45" t="s">
        <v>711</v>
      </c>
      <c r="K84" s="29">
        <v>6.88</v>
      </c>
      <c r="L84" s="28">
        <f t="shared" si="1"/>
        <v>142416</v>
      </c>
    </row>
    <row r="85" spans="1:12" ht="37.5" customHeight="1">
      <c r="A85" s="109"/>
      <c r="B85" s="158"/>
      <c r="C85" s="215"/>
      <c r="D85" s="26" t="s">
        <v>182</v>
      </c>
      <c r="E85" s="3" t="s">
        <v>30</v>
      </c>
      <c r="F85" s="2" t="s">
        <v>110</v>
      </c>
      <c r="G85" s="32">
        <v>26800</v>
      </c>
      <c r="H85" s="181"/>
      <c r="I85" s="44" t="s">
        <v>838</v>
      </c>
      <c r="J85" s="45" t="s">
        <v>711</v>
      </c>
      <c r="K85" s="29">
        <v>9.74</v>
      </c>
      <c r="L85" s="28">
        <f t="shared" si="1"/>
        <v>261032</v>
      </c>
    </row>
    <row r="86" spans="1:12" ht="43.5" customHeight="1">
      <c r="A86" s="109"/>
      <c r="B86" s="158"/>
      <c r="C86" s="215"/>
      <c r="D86" s="26" t="s">
        <v>856</v>
      </c>
      <c r="E86" s="3" t="s">
        <v>29</v>
      </c>
      <c r="F86" s="2" t="s">
        <v>110</v>
      </c>
      <c r="G86" s="32">
        <v>106000</v>
      </c>
      <c r="H86" s="181"/>
      <c r="I86" s="44" t="s">
        <v>857</v>
      </c>
      <c r="J86" s="44" t="s">
        <v>728</v>
      </c>
      <c r="K86" s="29">
        <v>82</v>
      </c>
      <c r="L86" s="28">
        <f t="shared" si="1"/>
        <v>8692000</v>
      </c>
    </row>
    <row r="87" spans="1:12" ht="47.25" customHeight="1">
      <c r="A87" s="109"/>
      <c r="B87" s="158"/>
      <c r="C87" s="215"/>
      <c r="D87" s="58" t="s">
        <v>180</v>
      </c>
      <c r="E87" s="58" t="s">
        <v>30</v>
      </c>
      <c r="F87" s="59" t="s">
        <v>110</v>
      </c>
      <c r="G87" s="32">
        <v>5000</v>
      </c>
      <c r="H87" s="181"/>
      <c r="I87" s="58" t="s">
        <v>729</v>
      </c>
      <c r="J87" s="44" t="s">
        <v>858</v>
      </c>
      <c r="K87" s="29">
        <v>67.33</v>
      </c>
      <c r="L87" s="28">
        <f t="shared" si="1"/>
        <v>336650</v>
      </c>
    </row>
    <row r="88" spans="1:12" ht="38.25">
      <c r="A88" s="109"/>
      <c r="B88" s="158"/>
      <c r="C88" s="215"/>
      <c r="D88" s="58" t="s">
        <v>198</v>
      </c>
      <c r="E88" s="58" t="s">
        <v>38</v>
      </c>
      <c r="F88" s="59" t="s">
        <v>110</v>
      </c>
      <c r="G88" s="32">
        <v>5000</v>
      </c>
      <c r="H88" s="181"/>
      <c r="I88" s="58" t="s">
        <v>730</v>
      </c>
      <c r="J88" s="44" t="s">
        <v>858</v>
      </c>
      <c r="K88" s="29">
        <v>74.25</v>
      </c>
      <c r="L88" s="28">
        <f t="shared" si="1"/>
        <v>371250</v>
      </c>
    </row>
    <row r="89" spans="1:12" ht="51" customHeight="1">
      <c r="A89" s="109"/>
      <c r="B89" s="158"/>
      <c r="C89" s="215"/>
      <c r="D89" s="60" t="s">
        <v>190</v>
      </c>
      <c r="E89" s="58" t="s">
        <v>41</v>
      </c>
      <c r="F89" s="59" t="s">
        <v>110</v>
      </c>
      <c r="G89" s="32">
        <v>64000</v>
      </c>
      <c r="H89" s="181"/>
      <c r="I89" s="44" t="s">
        <v>859</v>
      </c>
      <c r="J89" s="44" t="s">
        <v>549</v>
      </c>
      <c r="K89" s="29">
        <v>22.1</v>
      </c>
      <c r="L89" s="28">
        <f t="shared" si="1"/>
        <v>1414400</v>
      </c>
    </row>
    <row r="90" spans="1:12" ht="46.5" customHeight="1">
      <c r="A90" s="109"/>
      <c r="B90" s="158"/>
      <c r="C90" s="215"/>
      <c r="D90" s="60" t="s">
        <v>190</v>
      </c>
      <c r="E90" s="58" t="s">
        <v>731</v>
      </c>
      <c r="F90" s="59" t="s">
        <v>106</v>
      </c>
      <c r="G90" s="32">
        <v>63900</v>
      </c>
      <c r="H90" s="181"/>
      <c r="I90" s="44" t="s">
        <v>860</v>
      </c>
      <c r="J90" s="44" t="s">
        <v>549</v>
      </c>
      <c r="K90" s="29">
        <v>28</v>
      </c>
      <c r="L90" s="28">
        <f t="shared" si="1"/>
        <v>1789200</v>
      </c>
    </row>
    <row r="91" spans="1:12" ht="45" customHeight="1">
      <c r="A91" s="109"/>
      <c r="B91" s="158"/>
      <c r="C91" s="215"/>
      <c r="D91" s="60" t="s">
        <v>190</v>
      </c>
      <c r="E91" s="58" t="s">
        <v>134</v>
      </c>
      <c r="F91" s="59" t="s">
        <v>106</v>
      </c>
      <c r="G91" s="32">
        <v>48300</v>
      </c>
      <c r="H91" s="181"/>
      <c r="I91" s="44" t="s">
        <v>861</v>
      </c>
      <c r="J91" s="44" t="s">
        <v>549</v>
      </c>
      <c r="K91" s="29">
        <v>45</v>
      </c>
      <c r="L91" s="28">
        <f t="shared" si="1"/>
        <v>2173500</v>
      </c>
    </row>
    <row r="92" spans="1:12" ht="51.75" customHeight="1">
      <c r="A92" s="109"/>
      <c r="B92" s="158"/>
      <c r="C92" s="215"/>
      <c r="D92" s="5" t="s">
        <v>200</v>
      </c>
      <c r="E92" s="3" t="s">
        <v>355</v>
      </c>
      <c r="F92" s="2" t="s">
        <v>110</v>
      </c>
      <c r="G92" s="32">
        <v>3000</v>
      </c>
      <c r="H92" s="181"/>
      <c r="I92" s="44" t="s">
        <v>732</v>
      </c>
      <c r="J92" s="44" t="s">
        <v>698</v>
      </c>
      <c r="K92" s="29">
        <v>31.33</v>
      </c>
      <c r="L92" s="28">
        <f t="shared" si="1"/>
        <v>93990</v>
      </c>
    </row>
    <row r="93" spans="1:12" ht="51">
      <c r="A93" s="109"/>
      <c r="B93" s="158"/>
      <c r="C93" s="215"/>
      <c r="D93" s="60" t="s">
        <v>200</v>
      </c>
      <c r="E93" s="58" t="s">
        <v>88</v>
      </c>
      <c r="F93" s="2" t="s">
        <v>110</v>
      </c>
      <c r="G93" s="32">
        <v>18000</v>
      </c>
      <c r="H93" s="181"/>
      <c r="I93" s="45" t="s">
        <v>733</v>
      </c>
      <c r="J93" s="44" t="s">
        <v>698</v>
      </c>
      <c r="K93" s="29">
        <v>52.33</v>
      </c>
      <c r="L93" s="28">
        <f t="shared" si="1"/>
        <v>941940</v>
      </c>
    </row>
    <row r="94" spans="1:12" ht="59.25" customHeight="1">
      <c r="A94" s="109"/>
      <c r="B94" s="158"/>
      <c r="C94" s="215"/>
      <c r="D94" s="60" t="s">
        <v>200</v>
      </c>
      <c r="E94" s="58" t="s">
        <v>741</v>
      </c>
      <c r="F94" s="2" t="s">
        <v>110</v>
      </c>
      <c r="G94" s="32">
        <v>18000</v>
      </c>
      <c r="H94" s="181"/>
      <c r="I94" s="45" t="s">
        <v>742</v>
      </c>
      <c r="J94" s="44" t="s">
        <v>698</v>
      </c>
      <c r="K94" s="29">
        <v>28.8</v>
      </c>
      <c r="L94" s="28">
        <f t="shared" si="1"/>
        <v>518400</v>
      </c>
    </row>
    <row r="95" spans="1:12" ht="13.5">
      <c r="A95" s="109"/>
      <c r="B95" s="161"/>
      <c r="C95" s="215"/>
      <c r="D95" s="210" t="s">
        <v>709</v>
      </c>
      <c r="E95" s="211"/>
      <c r="F95" s="211"/>
      <c r="G95" s="212"/>
      <c r="H95" s="181"/>
      <c r="I95" s="213"/>
      <c r="J95" s="207"/>
      <c r="K95" s="207"/>
      <c r="L95" s="208"/>
    </row>
    <row r="96" spans="1:12" ht="43.5" customHeight="1">
      <c r="A96" s="109"/>
      <c r="B96" s="214" t="s">
        <v>346</v>
      </c>
      <c r="C96" s="215"/>
      <c r="D96" s="60" t="s">
        <v>185</v>
      </c>
      <c r="E96" s="58" t="s">
        <v>39</v>
      </c>
      <c r="F96" s="59" t="s">
        <v>110</v>
      </c>
      <c r="G96" s="32">
        <v>500</v>
      </c>
      <c r="H96" s="181"/>
      <c r="I96" s="44" t="s">
        <v>862</v>
      </c>
      <c r="J96" s="44" t="s">
        <v>343</v>
      </c>
      <c r="K96" s="29">
        <v>46.8</v>
      </c>
      <c r="L96" s="33">
        <f t="shared" ref="L96:L155" si="2">G96*K96</f>
        <v>23400</v>
      </c>
    </row>
    <row r="97" spans="1:12" ht="55.5" customHeight="1">
      <c r="A97" s="109"/>
      <c r="B97" s="197"/>
      <c r="C97" s="215"/>
      <c r="D97" s="60" t="s">
        <v>185</v>
      </c>
      <c r="E97" s="58" t="s">
        <v>40</v>
      </c>
      <c r="F97" s="59" t="s">
        <v>110</v>
      </c>
      <c r="G97" s="32">
        <v>3900</v>
      </c>
      <c r="H97" s="181"/>
      <c r="I97" s="44" t="s">
        <v>863</v>
      </c>
      <c r="J97" s="44" t="s">
        <v>343</v>
      </c>
      <c r="K97" s="29">
        <v>53</v>
      </c>
      <c r="L97" s="33">
        <f t="shared" si="2"/>
        <v>206700</v>
      </c>
    </row>
    <row r="98" spans="1:12" ht="60" customHeight="1">
      <c r="A98" s="109"/>
      <c r="B98" s="197"/>
      <c r="C98" s="215"/>
      <c r="D98" s="60" t="s">
        <v>191</v>
      </c>
      <c r="E98" s="58" t="s">
        <v>355</v>
      </c>
      <c r="F98" s="59" t="s">
        <v>110</v>
      </c>
      <c r="G98" s="32">
        <v>41000</v>
      </c>
      <c r="H98" s="181"/>
      <c r="I98" s="44" t="s">
        <v>864</v>
      </c>
      <c r="J98" s="44" t="s">
        <v>734</v>
      </c>
      <c r="K98" s="29">
        <v>41.62</v>
      </c>
      <c r="L98" s="33">
        <f t="shared" si="2"/>
        <v>1706420</v>
      </c>
    </row>
    <row r="99" spans="1:12" ht="69.75" customHeight="1">
      <c r="A99" s="109"/>
      <c r="B99" s="197"/>
      <c r="C99" s="215"/>
      <c r="D99" s="60" t="s">
        <v>191</v>
      </c>
      <c r="E99" s="58" t="s">
        <v>331</v>
      </c>
      <c r="F99" s="59" t="s">
        <v>110</v>
      </c>
      <c r="G99" s="32">
        <v>62000</v>
      </c>
      <c r="H99" s="181"/>
      <c r="I99" s="44" t="s">
        <v>865</v>
      </c>
      <c r="J99" s="44" t="s">
        <v>734</v>
      </c>
      <c r="K99" s="29">
        <v>52.36</v>
      </c>
      <c r="L99" s="33">
        <f t="shared" si="2"/>
        <v>3246320</v>
      </c>
    </row>
    <row r="100" spans="1:12" ht="42.75" customHeight="1">
      <c r="A100" s="109"/>
      <c r="B100" s="197"/>
      <c r="C100" s="215"/>
      <c r="D100" s="58" t="s">
        <v>217</v>
      </c>
      <c r="E100" s="58" t="s">
        <v>43</v>
      </c>
      <c r="F100" s="59" t="s">
        <v>110</v>
      </c>
      <c r="G100" s="32">
        <v>70400</v>
      </c>
      <c r="H100" s="181"/>
      <c r="I100" s="44" t="s">
        <v>735</v>
      </c>
      <c r="J100" s="44" t="s">
        <v>736</v>
      </c>
      <c r="K100" s="29">
        <v>3.33</v>
      </c>
      <c r="L100" s="33">
        <f t="shared" si="2"/>
        <v>234432</v>
      </c>
    </row>
    <row r="101" spans="1:12" ht="37.5" customHeight="1">
      <c r="A101" s="109"/>
      <c r="B101" s="197"/>
      <c r="C101" s="215"/>
      <c r="D101" s="60" t="s">
        <v>218</v>
      </c>
      <c r="E101" s="58" t="s">
        <v>737</v>
      </c>
      <c r="F101" s="59" t="s">
        <v>110</v>
      </c>
      <c r="G101" s="32">
        <v>540</v>
      </c>
      <c r="H101" s="181"/>
      <c r="I101" s="44" t="s">
        <v>738</v>
      </c>
      <c r="J101" s="44" t="s">
        <v>866</v>
      </c>
      <c r="K101" s="29">
        <v>1.94</v>
      </c>
      <c r="L101" s="33">
        <f t="shared" si="2"/>
        <v>1047.5999999999999</v>
      </c>
    </row>
    <row r="102" spans="1:12" ht="70.5" customHeight="1">
      <c r="A102" s="109"/>
      <c r="B102" s="197"/>
      <c r="C102" s="215"/>
      <c r="D102" s="60" t="s">
        <v>199</v>
      </c>
      <c r="E102" s="58" t="s">
        <v>44</v>
      </c>
      <c r="F102" s="59" t="s">
        <v>110</v>
      </c>
      <c r="G102" s="32">
        <v>450</v>
      </c>
      <c r="H102" s="181"/>
      <c r="I102" s="44" t="s">
        <v>867</v>
      </c>
      <c r="J102" s="44" t="s">
        <v>868</v>
      </c>
      <c r="K102" s="29">
        <v>29.38</v>
      </c>
      <c r="L102" s="33">
        <f t="shared" si="2"/>
        <v>13221</v>
      </c>
    </row>
    <row r="103" spans="1:12" ht="78.75" customHeight="1">
      <c r="A103" s="109"/>
      <c r="B103" s="197"/>
      <c r="C103" s="215"/>
      <c r="D103" s="60" t="s">
        <v>199</v>
      </c>
      <c r="E103" s="58" t="s">
        <v>45</v>
      </c>
      <c r="F103" s="59" t="s">
        <v>110</v>
      </c>
      <c r="G103" s="32">
        <v>900</v>
      </c>
      <c r="H103" s="181"/>
      <c r="I103" s="44" t="s">
        <v>869</v>
      </c>
      <c r="J103" s="44" t="s">
        <v>868</v>
      </c>
      <c r="K103" s="29">
        <v>57.31</v>
      </c>
      <c r="L103" s="33">
        <f t="shared" si="2"/>
        <v>51579</v>
      </c>
    </row>
    <row r="104" spans="1:12" ht="54" customHeight="1">
      <c r="A104" s="109"/>
      <c r="B104" s="197"/>
      <c r="C104" s="215"/>
      <c r="D104" s="60" t="s">
        <v>181</v>
      </c>
      <c r="E104" s="58" t="s">
        <v>29</v>
      </c>
      <c r="F104" s="59" t="s">
        <v>110</v>
      </c>
      <c r="G104" s="32">
        <v>4500</v>
      </c>
      <c r="H104" s="158"/>
      <c r="I104" s="44" t="s">
        <v>870</v>
      </c>
      <c r="J104" s="44" t="s">
        <v>268</v>
      </c>
      <c r="K104" s="29">
        <v>8.25</v>
      </c>
      <c r="L104" s="33">
        <f t="shared" si="2"/>
        <v>37125</v>
      </c>
    </row>
    <row r="105" spans="1:12" ht="58.5" customHeight="1">
      <c r="A105" s="109"/>
      <c r="B105" s="158"/>
      <c r="C105" s="215"/>
      <c r="D105" s="60" t="s">
        <v>181</v>
      </c>
      <c r="E105" s="58" t="s">
        <v>30</v>
      </c>
      <c r="F105" s="59" t="s">
        <v>110</v>
      </c>
      <c r="G105" s="32">
        <v>950</v>
      </c>
      <c r="H105" s="158"/>
      <c r="I105" s="44" t="s">
        <v>739</v>
      </c>
      <c r="J105" s="44" t="s">
        <v>740</v>
      </c>
      <c r="K105" s="29">
        <v>2.9</v>
      </c>
      <c r="L105" s="33">
        <f t="shared" si="2"/>
        <v>2755</v>
      </c>
    </row>
    <row r="106" spans="1:12" ht="53.25" customHeight="1">
      <c r="A106" s="109"/>
      <c r="B106" s="161"/>
      <c r="C106" s="216"/>
      <c r="D106" s="60" t="s">
        <v>181</v>
      </c>
      <c r="E106" s="58" t="s">
        <v>38</v>
      </c>
      <c r="F106" s="59" t="s">
        <v>110</v>
      </c>
      <c r="G106" s="32">
        <v>3150</v>
      </c>
      <c r="H106" s="161"/>
      <c r="I106" s="44" t="s">
        <v>871</v>
      </c>
      <c r="J106" s="44" t="s">
        <v>268</v>
      </c>
      <c r="K106" s="29">
        <v>14.4</v>
      </c>
      <c r="L106" s="33">
        <f t="shared" si="2"/>
        <v>45360</v>
      </c>
    </row>
    <row r="107" spans="1:12" s="127" customFormat="1" ht="12.75" customHeight="1">
      <c r="A107" s="101"/>
      <c r="B107" s="16"/>
      <c r="C107" s="16"/>
      <c r="D107" s="21" t="s">
        <v>87</v>
      </c>
      <c r="E107" s="18"/>
      <c r="F107" s="17"/>
      <c r="G107" s="37"/>
      <c r="H107" s="39"/>
      <c r="I107" s="41"/>
      <c r="J107" s="41"/>
      <c r="K107" s="38"/>
      <c r="L107" s="77">
        <f>L83+L84+L85+L86+L87+L88+L89+L90+L91+L92+L93+L94+L96+L97+L98+L99+L100+L101+L102+L103+L104+L105+L106</f>
        <v>22493757.600000001</v>
      </c>
    </row>
    <row r="108" spans="1:12" ht="51" customHeight="1">
      <c r="A108" s="99">
        <v>10</v>
      </c>
      <c r="B108" s="157" t="s">
        <v>232</v>
      </c>
      <c r="C108" s="157" t="s">
        <v>4</v>
      </c>
      <c r="D108" s="10" t="s">
        <v>219</v>
      </c>
      <c r="E108" s="3" t="s">
        <v>743</v>
      </c>
      <c r="F108" s="2" t="s">
        <v>110</v>
      </c>
      <c r="G108" s="32">
        <v>13050</v>
      </c>
      <c r="H108" s="159" t="s">
        <v>435</v>
      </c>
      <c r="I108" s="44" t="s">
        <v>348</v>
      </c>
      <c r="J108" s="44" t="s">
        <v>866</v>
      </c>
      <c r="K108" s="29">
        <v>12.3</v>
      </c>
      <c r="L108" s="33">
        <f t="shared" si="2"/>
        <v>160515</v>
      </c>
    </row>
    <row r="109" spans="1:12" ht="57.75" customHeight="1">
      <c r="A109" s="100"/>
      <c r="B109" s="158"/>
      <c r="C109" s="158"/>
      <c r="D109" s="10" t="s">
        <v>220</v>
      </c>
      <c r="E109" s="31" t="s">
        <v>444</v>
      </c>
      <c r="F109" s="2" t="s">
        <v>110</v>
      </c>
      <c r="G109" s="32">
        <v>4350</v>
      </c>
      <c r="H109" s="176"/>
      <c r="I109" s="44" t="s">
        <v>872</v>
      </c>
      <c r="J109" s="44" t="s">
        <v>873</v>
      </c>
      <c r="K109" s="29">
        <v>27.08</v>
      </c>
      <c r="L109" s="33">
        <f t="shared" si="2"/>
        <v>117797.99999999999</v>
      </c>
    </row>
    <row r="110" spans="1:12" ht="57" customHeight="1">
      <c r="A110" s="100"/>
      <c r="B110" s="158"/>
      <c r="C110" s="158"/>
      <c r="D110" s="10" t="s">
        <v>172</v>
      </c>
      <c r="E110" s="3" t="s">
        <v>27</v>
      </c>
      <c r="F110" s="2" t="s">
        <v>110</v>
      </c>
      <c r="G110" s="32">
        <v>55250</v>
      </c>
      <c r="H110" s="176"/>
      <c r="I110" s="44" t="s">
        <v>744</v>
      </c>
      <c r="J110" s="44" t="s">
        <v>697</v>
      </c>
      <c r="K110" s="29">
        <v>9.6</v>
      </c>
      <c r="L110" s="33">
        <f t="shared" si="2"/>
        <v>530400</v>
      </c>
    </row>
    <row r="111" spans="1:12" ht="50.25" customHeight="1">
      <c r="A111" s="100"/>
      <c r="B111" s="81"/>
      <c r="C111" s="158"/>
      <c r="D111" s="10" t="s">
        <v>182</v>
      </c>
      <c r="E111" s="3" t="s">
        <v>27</v>
      </c>
      <c r="F111" s="2" t="s">
        <v>110</v>
      </c>
      <c r="G111" s="32">
        <v>3050</v>
      </c>
      <c r="H111" s="176"/>
      <c r="I111" s="44" t="s">
        <v>745</v>
      </c>
      <c r="J111" s="44" t="s">
        <v>874</v>
      </c>
      <c r="K111" s="29">
        <v>14.12</v>
      </c>
      <c r="L111" s="33">
        <f t="shared" si="2"/>
        <v>43066</v>
      </c>
    </row>
    <row r="112" spans="1:12" ht="37.5" customHeight="1">
      <c r="A112" s="100"/>
      <c r="B112" s="81"/>
      <c r="C112" s="158"/>
      <c r="D112" s="10" t="s">
        <v>182</v>
      </c>
      <c r="E112" s="3" t="s">
        <v>32</v>
      </c>
      <c r="F112" s="2" t="s">
        <v>110</v>
      </c>
      <c r="G112" s="32">
        <v>86000</v>
      </c>
      <c r="H112" s="176"/>
      <c r="I112" s="44" t="s">
        <v>855</v>
      </c>
      <c r="J112" s="44" t="s">
        <v>711</v>
      </c>
      <c r="K112" s="29">
        <v>6.88</v>
      </c>
      <c r="L112" s="33">
        <f t="shared" si="2"/>
        <v>591680</v>
      </c>
    </row>
    <row r="113" spans="1:12" ht="42" customHeight="1">
      <c r="A113" s="100"/>
      <c r="B113" s="81"/>
      <c r="C113" s="158"/>
      <c r="D113" s="10" t="s">
        <v>182</v>
      </c>
      <c r="E113" s="3" t="s">
        <v>33</v>
      </c>
      <c r="F113" s="2" t="s">
        <v>110</v>
      </c>
      <c r="G113" s="32">
        <v>650</v>
      </c>
      <c r="H113" s="176"/>
      <c r="I113" s="44" t="s">
        <v>838</v>
      </c>
      <c r="J113" s="44" t="s">
        <v>711</v>
      </c>
      <c r="K113" s="29">
        <v>9.74</v>
      </c>
      <c r="L113" s="33">
        <f t="shared" si="2"/>
        <v>6331</v>
      </c>
    </row>
    <row r="114" spans="1:12" ht="55.5" customHeight="1">
      <c r="A114" s="100"/>
      <c r="B114" s="81"/>
      <c r="C114" s="158"/>
      <c r="D114" s="3" t="s">
        <v>176</v>
      </c>
      <c r="E114" s="3" t="s">
        <v>46</v>
      </c>
      <c r="F114" s="2" t="s">
        <v>110</v>
      </c>
      <c r="G114" s="32">
        <v>1080</v>
      </c>
      <c r="H114" s="176"/>
      <c r="I114" s="44" t="s">
        <v>875</v>
      </c>
      <c r="J114" s="44" t="s">
        <v>253</v>
      </c>
      <c r="K114" s="29">
        <v>10.58</v>
      </c>
      <c r="L114" s="33">
        <f t="shared" si="2"/>
        <v>11426.4</v>
      </c>
    </row>
    <row r="115" spans="1:12" ht="54" customHeight="1">
      <c r="A115" s="100"/>
      <c r="B115" s="81"/>
      <c r="C115" s="81"/>
      <c r="D115" s="3" t="s">
        <v>176</v>
      </c>
      <c r="E115" s="3" t="s">
        <v>876</v>
      </c>
      <c r="F115" s="2" t="s">
        <v>110</v>
      </c>
      <c r="G115" s="32">
        <v>670</v>
      </c>
      <c r="H115" s="176"/>
      <c r="I115" s="44" t="s">
        <v>877</v>
      </c>
      <c r="J115" s="44" t="s">
        <v>878</v>
      </c>
      <c r="K115" s="29">
        <v>9.0399999999999991</v>
      </c>
      <c r="L115" s="33">
        <f t="shared" si="2"/>
        <v>6056.7999999999993</v>
      </c>
    </row>
    <row r="116" spans="1:12" ht="63.75" customHeight="1">
      <c r="A116" s="100"/>
      <c r="B116" s="81"/>
      <c r="C116" s="81"/>
      <c r="D116" s="3" t="s">
        <v>176</v>
      </c>
      <c r="E116" s="3" t="s">
        <v>879</v>
      </c>
      <c r="F116" s="2" t="s">
        <v>110</v>
      </c>
      <c r="G116" s="32">
        <v>1000</v>
      </c>
      <c r="H116" s="176"/>
      <c r="I116" s="44" t="s">
        <v>880</v>
      </c>
      <c r="J116" s="44" t="s">
        <v>878</v>
      </c>
      <c r="K116" s="29">
        <v>32.58</v>
      </c>
      <c r="L116" s="33">
        <f t="shared" si="2"/>
        <v>32580</v>
      </c>
    </row>
    <row r="117" spans="1:12" ht="50.25" customHeight="1">
      <c r="A117" s="100"/>
      <c r="B117" s="81"/>
      <c r="C117" s="81"/>
      <c r="D117" s="3" t="s">
        <v>84</v>
      </c>
      <c r="E117" s="3" t="s">
        <v>737</v>
      </c>
      <c r="F117" s="2" t="s">
        <v>110</v>
      </c>
      <c r="G117" s="32">
        <v>13050</v>
      </c>
      <c r="H117" s="176"/>
      <c r="I117" s="44" t="s">
        <v>881</v>
      </c>
      <c r="J117" s="44" t="s">
        <v>746</v>
      </c>
      <c r="K117" s="29">
        <v>9.44</v>
      </c>
      <c r="L117" s="33">
        <f t="shared" si="2"/>
        <v>123192</v>
      </c>
    </row>
    <row r="118" spans="1:12" ht="42" customHeight="1">
      <c r="A118" s="100"/>
      <c r="B118" s="81"/>
      <c r="C118" s="81"/>
      <c r="D118" s="3" t="s">
        <v>85</v>
      </c>
      <c r="E118" s="3" t="s">
        <v>48</v>
      </c>
      <c r="F118" s="2" t="s">
        <v>110</v>
      </c>
      <c r="G118" s="32">
        <v>11750</v>
      </c>
      <c r="H118" s="176"/>
      <c r="I118" s="44" t="s">
        <v>747</v>
      </c>
      <c r="J118" s="44" t="s">
        <v>274</v>
      </c>
      <c r="K118" s="29">
        <v>7.8</v>
      </c>
      <c r="L118" s="33">
        <f t="shared" si="2"/>
        <v>91650</v>
      </c>
    </row>
    <row r="119" spans="1:12" ht="36.75" customHeight="1">
      <c r="A119" s="100"/>
      <c r="B119" s="81"/>
      <c r="C119" s="81"/>
      <c r="D119" s="3" t="s">
        <v>217</v>
      </c>
      <c r="E119" s="3" t="s">
        <v>49</v>
      </c>
      <c r="F119" s="2" t="s">
        <v>110</v>
      </c>
      <c r="G119" s="32">
        <v>10450</v>
      </c>
      <c r="H119" s="160"/>
      <c r="I119" s="44" t="s">
        <v>735</v>
      </c>
      <c r="J119" s="44" t="s">
        <v>736</v>
      </c>
      <c r="K119" s="29">
        <v>3.33</v>
      </c>
      <c r="L119" s="33">
        <f t="shared" si="2"/>
        <v>34798.5</v>
      </c>
    </row>
    <row r="120" spans="1:12" s="127" customFormat="1" ht="12.75" customHeight="1">
      <c r="A120" s="93"/>
      <c r="B120" s="95"/>
      <c r="C120" s="95"/>
      <c r="D120" s="13" t="s">
        <v>87</v>
      </c>
      <c r="E120" s="13"/>
      <c r="F120" s="13"/>
      <c r="G120" s="37"/>
      <c r="H120" s="39"/>
      <c r="I120" s="41"/>
      <c r="J120" s="41"/>
      <c r="K120" s="38"/>
      <c r="L120" s="77">
        <f>SUM(L108:L119)</f>
        <v>1749493.7</v>
      </c>
    </row>
    <row r="121" spans="1:12" s="127" customFormat="1" ht="40.5" customHeight="1">
      <c r="A121" s="162">
        <v>11</v>
      </c>
      <c r="B121" s="157" t="s">
        <v>309</v>
      </c>
      <c r="C121" s="157" t="s">
        <v>310</v>
      </c>
      <c r="D121" s="2" t="s">
        <v>99</v>
      </c>
      <c r="E121" s="3" t="s">
        <v>63</v>
      </c>
      <c r="F121" s="2" t="s">
        <v>110</v>
      </c>
      <c r="G121" s="32">
        <v>170</v>
      </c>
      <c r="H121" s="185" t="s">
        <v>455</v>
      </c>
      <c r="I121" s="3" t="s">
        <v>943</v>
      </c>
      <c r="J121" s="3" t="s">
        <v>944</v>
      </c>
      <c r="K121" s="28">
        <v>10.53</v>
      </c>
      <c r="L121" s="33">
        <f t="shared" si="2"/>
        <v>1790.1</v>
      </c>
    </row>
    <row r="122" spans="1:12" s="127" customFormat="1" ht="38.25">
      <c r="A122" s="168"/>
      <c r="B122" s="172"/>
      <c r="C122" s="172"/>
      <c r="D122" s="2" t="s">
        <v>99</v>
      </c>
      <c r="E122" s="3" t="s">
        <v>945</v>
      </c>
      <c r="F122" s="2" t="s">
        <v>110</v>
      </c>
      <c r="G122" s="32">
        <v>100</v>
      </c>
      <c r="H122" s="183"/>
      <c r="I122" s="3" t="s">
        <v>946</v>
      </c>
      <c r="J122" s="3" t="s">
        <v>551</v>
      </c>
      <c r="K122" s="28">
        <v>57.7</v>
      </c>
      <c r="L122" s="33">
        <f t="shared" si="2"/>
        <v>5770</v>
      </c>
    </row>
    <row r="123" spans="1:12" ht="63.75">
      <c r="A123" s="168"/>
      <c r="B123" s="172"/>
      <c r="C123" s="172"/>
      <c r="D123" s="2" t="s">
        <v>107</v>
      </c>
      <c r="E123" s="3" t="s">
        <v>96</v>
      </c>
      <c r="F123" s="2" t="s">
        <v>103</v>
      </c>
      <c r="G123" s="32">
        <v>15</v>
      </c>
      <c r="H123" s="183"/>
      <c r="I123" s="3" t="s">
        <v>947</v>
      </c>
      <c r="J123" s="3" t="s">
        <v>389</v>
      </c>
      <c r="K123" s="29">
        <v>685</v>
      </c>
      <c r="L123" s="33">
        <f t="shared" si="2"/>
        <v>10275</v>
      </c>
    </row>
    <row r="124" spans="1:12" ht="63.75">
      <c r="A124" s="168"/>
      <c r="B124" s="172"/>
      <c r="C124" s="172"/>
      <c r="D124" s="2" t="s">
        <v>102</v>
      </c>
      <c r="E124" s="3" t="s">
        <v>399</v>
      </c>
      <c r="F124" s="2" t="s">
        <v>110</v>
      </c>
      <c r="G124" s="32">
        <v>50</v>
      </c>
      <c r="H124" s="183"/>
      <c r="I124" s="3" t="s">
        <v>948</v>
      </c>
      <c r="J124" s="3" t="s">
        <v>949</v>
      </c>
      <c r="K124" s="29">
        <v>523.16999999999996</v>
      </c>
      <c r="L124" s="33">
        <f t="shared" si="2"/>
        <v>26158.499999999996</v>
      </c>
    </row>
    <row r="125" spans="1:12" ht="63.75">
      <c r="A125" s="168"/>
      <c r="B125" s="172"/>
      <c r="C125" s="172"/>
      <c r="D125" s="2" t="s">
        <v>102</v>
      </c>
      <c r="E125" s="31" t="s">
        <v>1019</v>
      </c>
      <c r="F125" s="2" t="s">
        <v>93</v>
      </c>
      <c r="G125" s="32">
        <v>50</v>
      </c>
      <c r="H125" s="183"/>
      <c r="I125" s="3" t="s">
        <v>950</v>
      </c>
      <c r="J125" s="3" t="s">
        <v>949</v>
      </c>
      <c r="K125" s="29">
        <v>190.08</v>
      </c>
      <c r="L125" s="33">
        <f t="shared" si="2"/>
        <v>9504</v>
      </c>
    </row>
    <row r="126" spans="1:12" ht="63.75">
      <c r="A126" s="168"/>
      <c r="B126" s="172"/>
      <c r="C126" s="158"/>
      <c r="D126" s="2" t="s">
        <v>102</v>
      </c>
      <c r="E126" s="3" t="s">
        <v>400</v>
      </c>
      <c r="F126" s="2" t="s">
        <v>110</v>
      </c>
      <c r="G126" s="32">
        <v>50</v>
      </c>
      <c r="H126" s="183"/>
      <c r="I126" s="3" t="s">
        <v>951</v>
      </c>
      <c r="J126" s="3" t="s">
        <v>949</v>
      </c>
      <c r="K126" s="29">
        <v>180.83</v>
      </c>
      <c r="L126" s="33">
        <f t="shared" si="2"/>
        <v>9041.5</v>
      </c>
    </row>
    <row r="127" spans="1:12" ht="63.75">
      <c r="A127" s="168"/>
      <c r="B127" s="172"/>
      <c r="C127" s="158"/>
      <c r="D127" s="2" t="s">
        <v>102</v>
      </c>
      <c r="E127" s="3" t="s">
        <v>235</v>
      </c>
      <c r="F127" s="2" t="s">
        <v>103</v>
      </c>
      <c r="G127" s="32">
        <v>10</v>
      </c>
      <c r="H127" s="183"/>
      <c r="I127" s="3" t="s">
        <v>952</v>
      </c>
      <c r="J127" s="3" t="s">
        <v>949</v>
      </c>
      <c r="K127" s="29">
        <v>1090</v>
      </c>
      <c r="L127" s="33">
        <f t="shared" si="2"/>
        <v>10900</v>
      </c>
    </row>
    <row r="128" spans="1:12" ht="71.25" customHeight="1">
      <c r="A128" s="168"/>
      <c r="B128" s="172"/>
      <c r="C128" s="158"/>
      <c r="D128" s="2" t="s">
        <v>102</v>
      </c>
      <c r="E128" s="3" t="s">
        <v>236</v>
      </c>
      <c r="F128" s="2" t="s">
        <v>103</v>
      </c>
      <c r="G128" s="32">
        <v>15</v>
      </c>
      <c r="H128" s="183"/>
      <c r="I128" s="3" t="s">
        <v>953</v>
      </c>
      <c r="J128" s="3" t="s">
        <v>949</v>
      </c>
      <c r="K128" s="29">
        <v>1290</v>
      </c>
      <c r="L128" s="33">
        <f t="shared" si="2"/>
        <v>19350</v>
      </c>
    </row>
    <row r="129" spans="1:12" ht="54.75" customHeight="1">
      <c r="A129" s="168"/>
      <c r="B129" s="172"/>
      <c r="C129" s="158"/>
      <c r="D129" s="42" t="s">
        <v>114</v>
      </c>
      <c r="E129" s="42" t="s">
        <v>954</v>
      </c>
      <c r="F129" s="1" t="s">
        <v>110</v>
      </c>
      <c r="G129" s="32">
        <v>150</v>
      </c>
      <c r="H129" s="183"/>
      <c r="I129" s="42" t="s">
        <v>955</v>
      </c>
      <c r="J129" s="3" t="s">
        <v>260</v>
      </c>
      <c r="K129" s="33">
        <v>108.33</v>
      </c>
      <c r="L129" s="33">
        <f t="shared" si="2"/>
        <v>16249.5</v>
      </c>
    </row>
    <row r="130" spans="1:12" ht="38.25">
      <c r="A130" s="168"/>
      <c r="B130" s="172"/>
      <c r="C130" s="158"/>
      <c r="D130" s="3" t="s">
        <v>237</v>
      </c>
      <c r="E130" s="31" t="s">
        <v>1020</v>
      </c>
      <c r="F130" s="2" t="s">
        <v>110</v>
      </c>
      <c r="G130" s="32">
        <v>150</v>
      </c>
      <c r="H130" s="183"/>
      <c r="I130" s="217" t="s">
        <v>922</v>
      </c>
      <c r="J130" s="3" t="s">
        <v>260</v>
      </c>
      <c r="K130" s="29">
        <v>81.33</v>
      </c>
      <c r="L130" s="33">
        <f t="shared" si="2"/>
        <v>12199.5</v>
      </c>
    </row>
    <row r="131" spans="1:12" ht="56.25" customHeight="1">
      <c r="A131" s="168"/>
      <c r="B131" s="172"/>
      <c r="C131" s="158"/>
      <c r="D131" s="3" t="s">
        <v>187</v>
      </c>
      <c r="E131" s="3" t="s">
        <v>50</v>
      </c>
      <c r="F131" s="2" t="s">
        <v>110</v>
      </c>
      <c r="G131" s="32">
        <v>150</v>
      </c>
      <c r="H131" s="183"/>
      <c r="I131" s="42" t="s">
        <v>956</v>
      </c>
      <c r="J131" s="3" t="s">
        <v>260</v>
      </c>
      <c r="K131" s="29">
        <v>232.07</v>
      </c>
      <c r="L131" s="33">
        <f t="shared" si="2"/>
        <v>34810.5</v>
      </c>
    </row>
    <row r="132" spans="1:12" ht="73.5" customHeight="1">
      <c r="A132" s="168"/>
      <c r="B132" s="172"/>
      <c r="C132" s="158"/>
      <c r="D132" s="3" t="s">
        <v>187</v>
      </c>
      <c r="E132" s="31" t="s">
        <v>1029</v>
      </c>
      <c r="F132" s="2" t="s">
        <v>103</v>
      </c>
      <c r="G132" s="32">
        <v>12</v>
      </c>
      <c r="H132" s="183"/>
      <c r="I132" s="42" t="s">
        <v>955</v>
      </c>
      <c r="J132" s="3" t="s">
        <v>260</v>
      </c>
      <c r="K132" s="29">
        <v>841</v>
      </c>
      <c r="L132" s="33">
        <f t="shared" si="2"/>
        <v>10092</v>
      </c>
    </row>
    <row r="133" spans="1:12" ht="76.5" customHeight="1">
      <c r="A133" s="168"/>
      <c r="B133" s="172"/>
      <c r="C133" s="158"/>
      <c r="D133" s="3" t="s">
        <v>108</v>
      </c>
      <c r="E133" s="3" t="s">
        <v>957</v>
      </c>
      <c r="F133" s="2" t="s">
        <v>103</v>
      </c>
      <c r="G133" s="32">
        <v>12</v>
      </c>
      <c r="H133" s="183"/>
      <c r="I133" s="3" t="s">
        <v>958</v>
      </c>
      <c r="J133" s="3" t="s">
        <v>552</v>
      </c>
      <c r="K133" s="29">
        <v>1133.44</v>
      </c>
      <c r="L133" s="33">
        <f t="shared" si="2"/>
        <v>13601.28</v>
      </c>
    </row>
    <row r="134" spans="1:12" ht="84.75" customHeight="1">
      <c r="A134" s="169"/>
      <c r="B134" s="173"/>
      <c r="C134" s="161"/>
      <c r="D134" s="3" t="s">
        <v>100</v>
      </c>
      <c r="E134" s="31" t="s">
        <v>1030</v>
      </c>
      <c r="F134" s="2" t="s">
        <v>103</v>
      </c>
      <c r="G134" s="32">
        <v>12</v>
      </c>
      <c r="H134" s="195"/>
      <c r="I134" s="42" t="s">
        <v>955</v>
      </c>
      <c r="J134" s="3" t="s">
        <v>260</v>
      </c>
      <c r="K134" s="29">
        <v>1496</v>
      </c>
      <c r="L134" s="33">
        <f t="shared" si="2"/>
        <v>17952</v>
      </c>
    </row>
    <row r="135" spans="1:12" ht="68.25" customHeight="1">
      <c r="A135" s="110"/>
      <c r="B135" s="87"/>
      <c r="C135" s="111"/>
      <c r="D135" s="3" t="s">
        <v>100</v>
      </c>
      <c r="E135" s="31" t="s">
        <v>1031</v>
      </c>
      <c r="F135" s="2" t="s">
        <v>103</v>
      </c>
      <c r="G135" s="32">
        <v>12</v>
      </c>
      <c r="H135" s="86"/>
      <c r="I135" s="42" t="s">
        <v>959</v>
      </c>
      <c r="J135" s="3" t="s">
        <v>260</v>
      </c>
      <c r="K135" s="29">
        <v>1725.33</v>
      </c>
      <c r="L135" s="33">
        <f t="shared" si="2"/>
        <v>20703.96</v>
      </c>
    </row>
    <row r="136" spans="1:12" s="127" customFormat="1" ht="19.5" customHeight="1">
      <c r="A136" s="103"/>
      <c r="B136" s="16"/>
      <c r="C136" s="16"/>
      <c r="D136" s="17" t="s">
        <v>87</v>
      </c>
      <c r="E136" s="18"/>
      <c r="F136" s="17"/>
      <c r="G136" s="37"/>
      <c r="H136" s="39"/>
      <c r="I136" s="41"/>
      <c r="J136" s="41"/>
      <c r="K136" s="38"/>
      <c r="L136" s="77">
        <f>SUM(L121:L135)</f>
        <v>218397.83999999997</v>
      </c>
    </row>
    <row r="137" spans="1:12" ht="113.25" customHeight="1">
      <c r="A137" s="162">
        <v>12</v>
      </c>
      <c r="B137" s="157" t="s">
        <v>457</v>
      </c>
      <c r="C137" s="157" t="s">
        <v>195</v>
      </c>
      <c r="D137" s="2" t="s">
        <v>105</v>
      </c>
      <c r="E137" s="3" t="s">
        <v>820</v>
      </c>
      <c r="F137" s="2" t="s">
        <v>103</v>
      </c>
      <c r="G137" s="69">
        <v>4870</v>
      </c>
      <c r="H137" s="192" t="s">
        <v>456</v>
      </c>
      <c r="I137" s="70" t="s">
        <v>458</v>
      </c>
      <c r="J137" s="70" t="s">
        <v>277</v>
      </c>
      <c r="K137" s="28">
        <v>610</v>
      </c>
      <c r="L137" s="28">
        <f t="shared" si="2"/>
        <v>2970700</v>
      </c>
    </row>
    <row r="138" spans="1:12" ht="140.25">
      <c r="A138" s="168"/>
      <c r="B138" s="172"/>
      <c r="C138" s="172"/>
      <c r="D138" s="2" t="s">
        <v>105</v>
      </c>
      <c r="E138" s="3" t="s">
        <v>421</v>
      </c>
      <c r="F138" s="2" t="s">
        <v>103</v>
      </c>
      <c r="G138" s="69">
        <v>80</v>
      </c>
      <c r="H138" s="193"/>
      <c r="I138" s="70" t="s">
        <v>459</v>
      </c>
      <c r="J138" s="70" t="s">
        <v>278</v>
      </c>
      <c r="K138" s="28">
        <v>358</v>
      </c>
      <c r="L138" s="28">
        <f t="shared" si="2"/>
        <v>28640</v>
      </c>
    </row>
    <row r="139" spans="1:12" ht="105" customHeight="1">
      <c r="A139" s="168"/>
      <c r="B139" s="172"/>
      <c r="C139" s="172"/>
      <c r="D139" s="2" t="s">
        <v>380</v>
      </c>
      <c r="E139" s="3" t="s">
        <v>821</v>
      </c>
      <c r="F139" s="2" t="s">
        <v>113</v>
      </c>
      <c r="G139" s="69">
        <v>430</v>
      </c>
      <c r="H139" s="193"/>
      <c r="I139" s="70" t="s">
        <v>460</v>
      </c>
      <c r="J139" s="70" t="s">
        <v>279</v>
      </c>
      <c r="K139" s="28">
        <v>2050</v>
      </c>
      <c r="L139" s="28">
        <f t="shared" si="2"/>
        <v>881500</v>
      </c>
    </row>
    <row r="140" spans="1:12" ht="105.75" customHeight="1">
      <c r="A140" s="168"/>
      <c r="B140" s="172"/>
      <c r="C140" s="172"/>
      <c r="D140" s="2" t="s">
        <v>380</v>
      </c>
      <c r="E140" s="3" t="s">
        <v>51</v>
      </c>
      <c r="F140" s="2" t="s">
        <v>113</v>
      </c>
      <c r="G140" s="69">
        <v>20</v>
      </c>
      <c r="H140" s="193"/>
      <c r="I140" s="70" t="s">
        <v>461</v>
      </c>
      <c r="J140" s="70" t="s">
        <v>279</v>
      </c>
      <c r="K140" s="28">
        <v>3199</v>
      </c>
      <c r="L140" s="28">
        <f t="shared" si="2"/>
        <v>63980</v>
      </c>
    </row>
    <row r="141" spans="1:12" ht="111" customHeight="1">
      <c r="A141" s="168"/>
      <c r="B141" s="172"/>
      <c r="C141" s="172"/>
      <c r="D141" s="2" t="s">
        <v>381</v>
      </c>
      <c r="E141" s="3" t="s">
        <v>233</v>
      </c>
      <c r="F141" s="2" t="s">
        <v>113</v>
      </c>
      <c r="G141" s="69">
        <v>160</v>
      </c>
      <c r="H141" s="193"/>
      <c r="I141" s="70" t="s">
        <v>462</v>
      </c>
      <c r="J141" s="70" t="s">
        <v>279</v>
      </c>
      <c r="K141" s="28">
        <v>9000</v>
      </c>
      <c r="L141" s="28">
        <f t="shared" si="2"/>
        <v>1440000</v>
      </c>
    </row>
    <row r="142" spans="1:12" ht="133.5" customHeight="1">
      <c r="A142" s="168"/>
      <c r="B142" s="172"/>
      <c r="C142" s="172"/>
      <c r="D142" s="2" t="s">
        <v>381</v>
      </c>
      <c r="E142" s="3" t="s">
        <v>382</v>
      </c>
      <c r="F142" s="2" t="s">
        <v>103</v>
      </c>
      <c r="G142" s="69">
        <v>90</v>
      </c>
      <c r="H142" s="193"/>
      <c r="I142" s="70" t="s">
        <v>463</v>
      </c>
      <c r="J142" s="70" t="s">
        <v>464</v>
      </c>
      <c r="K142" s="28">
        <v>2493</v>
      </c>
      <c r="L142" s="28">
        <f t="shared" si="2"/>
        <v>224370</v>
      </c>
    </row>
    <row r="143" spans="1:12" ht="170.25" customHeight="1">
      <c r="A143" s="168"/>
      <c r="B143" s="172"/>
      <c r="C143" s="172"/>
      <c r="D143" s="2" t="s">
        <v>118</v>
      </c>
      <c r="E143" s="3" t="s">
        <v>465</v>
      </c>
      <c r="F143" s="2" t="s">
        <v>103</v>
      </c>
      <c r="G143" s="69">
        <v>240</v>
      </c>
      <c r="H143" s="193"/>
      <c r="I143" s="70" t="s">
        <v>466</v>
      </c>
      <c r="J143" s="70" t="s">
        <v>280</v>
      </c>
      <c r="K143" s="28">
        <v>6200</v>
      </c>
      <c r="L143" s="28">
        <f t="shared" si="2"/>
        <v>1488000</v>
      </c>
    </row>
    <row r="144" spans="1:12" ht="170.25" customHeight="1">
      <c r="A144" s="168"/>
      <c r="B144" s="172"/>
      <c r="C144" s="172"/>
      <c r="D144" s="2" t="s">
        <v>118</v>
      </c>
      <c r="E144" s="3" t="s">
        <v>467</v>
      </c>
      <c r="F144" s="2" t="s">
        <v>103</v>
      </c>
      <c r="G144" s="69">
        <v>590</v>
      </c>
      <c r="H144" s="193"/>
      <c r="I144" s="70" t="s">
        <v>468</v>
      </c>
      <c r="J144" s="70" t="s">
        <v>280</v>
      </c>
      <c r="K144" s="28">
        <v>8000</v>
      </c>
      <c r="L144" s="28">
        <f t="shared" si="2"/>
        <v>4720000</v>
      </c>
    </row>
    <row r="145" spans="1:12" ht="109.5" customHeight="1">
      <c r="A145" s="168"/>
      <c r="B145" s="172"/>
      <c r="C145" s="172"/>
      <c r="D145" s="2" t="s">
        <v>118</v>
      </c>
      <c r="E145" s="3" t="s">
        <v>422</v>
      </c>
      <c r="F145" s="2" t="s">
        <v>103</v>
      </c>
      <c r="G145" s="69">
        <v>18</v>
      </c>
      <c r="H145" s="193"/>
      <c r="I145" s="70" t="s">
        <v>469</v>
      </c>
      <c r="J145" s="70" t="s">
        <v>379</v>
      </c>
      <c r="K145" s="28">
        <v>1296</v>
      </c>
      <c r="L145" s="28">
        <f t="shared" si="2"/>
        <v>23328</v>
      </c>
    </row>
    <row r="146" spans="1:12" ht="131.25" customHeight="1">
      <c r="A146" s="168"/>
      <c r="B146" s="172"/>
      <c r="C146" s="172"/>
      <c r="D146" s="2" t="s">
        <v>201</v>
      </c>
      <c r="E146" s="3" t="s">
        <v>52</v>
      </c>
      <c r="F146" s="2" t="s">
        <v>112</v>
      </c>
      <c r="G146" s="69">
        <v>1120</v>
      </c>
      <c r="H146" s="193"/>
      <c r="I146" s="70" t="s">
        <v>470</v>
      </c>
      <c r="J146" s="70" t="s">
        <v>264</v>
      </c>
      <c r="K146" s="28">
        <v>850</v>
      </c>
      <c r="L146" s="28">
        <f t="shared" si="2"/>
        <v>952000</v>
      </c>
    </row>
    <row r="147" spans="1:12" ht="132.75" customHeight="1">
      <c r="A147" s="168"/>
      <c r="B147" s="172"/>
      <c r="C147" s="172"/>
      <c r="D147" s="2" t="s">
        <v>201</v>
      </c>
      <c r="E147" s="3" t="s">
        <v>53</v>
      </c>
      <c r="F147" s="2" t="s">
        <v>112</v>
      </c>
      <c r="G147" s="69">
        <v>1290</v>
      </c>
      <c r="H147" s="193"/>
      <c r="I147" s="70" t="s">
        <v>471</v>
      </c>
      <c r="J147" s="70" t="s">
        <v>264</v>
      </c>
      <c r="K147" s="28">
        <v>720</v>
      </c>
      <c r="L147" s="28">
        <f t="shared" si="2"/>
        <v>928800</v>
      </c>
    </row>
    <row r="148" spans="1:12" ht="127.5">
      <c r="A148" s="168"/>
      <c r="B148" s="172"/>
      <c r="C148" s="172"/>
      <c r="D148" s="2" t="s">
        <v>119</v>
      </c>
      <c r="E148" s="3" t="s">
        <v>423</v>
      </c>
      <c r="F148" s="2" t="s">
        <v>103</v>
      </c>
      <c r="G148" s="69">
        <v>85</v>
      </c>
      <c r="H148" s="193"/>
      <c r="I148" s="70" t="s">
        <v>472</v>
      </c>
      <c r="J148" s="70" t="s">
        <v>264</v>
      </c>
      <c r="K148" s="28">
        <v>17500</v>
      </c>
      <c r="L148" s="28">
        <f t="shared" si="2"/>
        <v>1487500</v>
      </c>
    </row>
    <row r="149" spans="1:12" ht="121.5" customHeight="1">
      <c r="A149" s="168"/>
      <c r="B149" s="172"/>
      <c r="C149" s="172"/>
      <c r="D149" s="2" t="s">
        <v>119</v>
      </c>
      <c r="E149" s="3" t="s">
        <v>424</v>
      </c>
      <c r="F149" s="2" t="s">
        <v>103</v>
      </c>
      <c r="G149" s="69">
        <v>137</v>
      </c>
      <c r="H149" s="193"/>
      <c r="I149" s="70" t="s">
        <v>473</v>
      </c>
      <c r="J149" s="70" t="s">
        <v>264</v>
      </c>
      <c r="K149" s="28">
        <v>9000</v>
      </c>
      <c r="L149" s="28">
        <f t="shared" si="2"/>
        <v>1233000</v>
      </c>
    </row>
    <row r="150" spans="1:12" ht="120.75" customHeight="1">
      <c r="A150" s="168"/>
      <c r="B150" s="172"/>
      <c r="C150" s="172"/>
      <c r="D150" s="2" t="s">
        <v>119</v>
      </c>
      <c r="E150" s="3" t="s">
        <v>425</v>
      </c>
      <c r="F150" s="2" t="s">
        <v>103</v>
      </c>
      <c r="G150" s="69">
        <v>15</v>
      </c>
      <c r="H150" s="193"/>
      <c r="I150" s="70" t="s">
        <v>474</v>
      </c>
      <c r="J150" s="70" t="s">
        <v>264</v>
      </c>
      <c r="K150" s="28">
        <v>13000</v>
      </c>
      <c r="L150" s="28">
        <f t="shared" si="2"/>
        <v>195000</v>
      </c>
    </row>
    <row r="151" spans="1:12" ht="119.25" customHeight="1">
      <c r="A151" s="168"/>
      <c r="B151" s="172"/>
      <c r="C151" s="172"/>
      <c r="D151" s="1" t="s">
        <v>119</v>
      </c>
      <c r="E151" s="42" t="s">
        <v>426</v>
      </c>
      <c r="F151" s="2" t="s">
        <v>103</v>
      </c>
      <c r="G151" s="69">
        <v>70</v>
      </c>
      <c r="H151" s="193"/>
      <c r="I151" s="70" t="s">
        <v>475</v>
      </c>
      <c r="J151" s="70" t="s">
        <v>264</v>
      </c>
      <c r="K151" s="28">
        <v>7300</v>
      </c>
      <c r="L151" s="28">
        <f t="shared" si="2"/>
        <v>511000</v>
      </c>
    </row>
    <row r="152" spans="1:12" ht="108.75" customHeight="1">
      <c r="A152" s="168"/>
      <c r="B152" s="172"/>
      <c r="C152" s="172"/>
      <c r="D152" s="2" t="s">
        <v>117</v>
      </c>
      <c r="E152" s="3" t="s">
        <v>54</v>
      </c>
      <c r="F152" s="2" t="s">
        <v>103</v>
      </c>
      <c r="G152" s="69">
        <v>510</v>
      </c>
      <c r="H152" s="193"/>
      <c r="I152" s="70" t="s">
        <v>476</v>
      </c>
      <c r="J152" s="70" t="s">
        <v>277</v>
      </c>
      <c r="K152" s="28">
        <v>7150</v>
      </c>
      <c r="L152" s="28">
        <f t="shared" si="2"/>
        <v>3646500</v>
      </c>
    </row>
    <row r="153" spans="1:12" ht="120.75" customHeight="1">
      <c r="A153" s="168"/>
      <c r="B153" s="172"/>
      <c r="C153" s="172"/>
      <c r="D153" s="2" t="s">
        <v>117</v>
      </c>
      <c r="E153" s="3" t="s">
        <v>55</v>
      </c>
      <c r="F153" s="2" t="s">
        <v>103</v>
      </c>
      <c r="G153" s="69">
        <v>570</v>
      </c>
      <c r="H153" s="193"/>
      <c r="I153" s="70" t="s">
        <v>477</v>
      </c>
      <c r="J153" s="70" t="s">
        <v>277</v>
      </c>
      <c r="K153" s="28">
        <v>10152</v>
      </c>
      <c r="L153" s="28">
        <f t="shared" si="2"/>
        <v>5786640</v>
      </c>
    </row>
    <row r="154" spans="1:12" ht="121.5" customHeight="1">
      <c r="A154" s="168"/>
      <c r="B154" s="172"/>
      <c r="C154" s="172"/>
      <c r="D154" s="2" t="s">
        <v>117</v>
      </c>
      <c r="E154" s="3" t="s">
        <v>56</v>
      </c>
      <c r="F154" s="2" t="s">
        <v>103</v>
      </c>
      <c r="G154" s="69">
        <v>2990</v>
      </c>
      <c r="H154" s="193"/>
      <c r="I154" s="70" t="s">
        <v>478</v>
      </c>
      <c r="J154" s="70" t="s">
        <v>277</v>
      </c>
      <c r="K154" s="28">
        <v>11188</v>
      </c>
      <c r="L154" s="28">
        <f t="shared" si="2"/>
        <v>33452120</v>
      </c>
    </row>
    <row r="155" spans="1:12" ht="126" customHeight="1">
      <c r="A155" s="168"/>
      <c r="B155" s="172"/>
      <c r="C155" s="172"/>
      <c r="D155" s="2" t="s">
        <v>117</v>
      </c>
      <c r="E155" s="3" t="s">
        <v>57</v>
      </c>
      <c r="F155" s="2" t="s">
        <v>479</v>
      </c>
      <c r="G155" s="69">
        <v>210</v>
      </c>
      <c r="H155" s="193"/>
      <c r="I155" s="70" t="s">
        <v>480</v>
      </c>
      <c r="J155" s="70" t="s">
        <v>481</v>
      </c>
      <c r="K155" s="28">
        <v>7739</v>
      </c>
      <c r="L155" s="28">
        <f t="shared" si="2"/>
        <v>1625190</v>
      </c>
    </row>
    <row r="156" spans="1:12" ht="120" customHeight="1">
      <c r="A156" s="168"/>
      <c r="B156" s="172"/>
      <c r="C156" s="172"/>
      <c r="D156" s="2" t="s">
        <v>117</v>
      </c>
      <c r="E156" s="3" t="s">
        <v>58</v>
      </c>
      <c r="F156" s="2" t="s">
        <v>479</v>
      </c>
      <c r="G156" s="69">
        <v>830</v>
      </c>
      <c r="H156" s="193"/>
      <c r="I156" s="44" t="s">
        <v>482</v>
      </c>
      <c r="J156" s="44" t="s">
        <v>481</v>
      </c>
      <c r="K156" s="28">
        <v>12665</v>
      </c>
      <c r="L156" s="28">
        <f t="shared" ref="L156:L219" si="3">G156*K156</f>
        <v>10511950</v>
      </c>
    </row>
    <row r="157" spans="1:12" ht="120.75" customHeight="1">
      <c r="A157" s="168"/>
      <c r="B157" s="172"/>
      <c r="C157" s="172"/>
      <c r="D157" s="2" t="s">
        <v>117</v>
      </c>
      <c r="E157" s="3" t="s">
        <v>383</v>
      </c>
      <c r="F157" s="2" t="s">
        <v>479</v>
      </c>
      <c r="G157" s="69">
        <v>80</v>
      </c>
      <c r="H157" s="193"/>
      <c r="I157" s="44" t="s">
        <v>483</v>
      </c>
      <c r="J157" s="44" t="s">
        <v>481</v>
      </c>
      <c r="K157" s="28">
        <v>14786</v>
      </c>
      <c r="L157" s="28">
        <f t="shared" si="3"/>
        <v>1182880</v>
      </c>
    </row>
    <row r="158" spans="1:12" ht="102">
      <c r="A158" s="168"/>
      <c r="B158" s="172"/>
      <c r="C158" s="172"/>
      <c r="D158" s="2" t="s">
        <v>202</v>
      </c>
      <c r="E158" s="3" t="s">
        <v>59</v>
      </c>
      <c r="F158" s="2" t="s">
        <v>113</v>
      </c>
      <c r="G158" s="69">
        <v>220</v>
      </c>
      <c r="H158" s="193"/>
      <c r="I158" s="70" t="s">
        <v>484</v>
      </c>
      <c r="J158" s="70" t="s">
        <v>485</v>
      </c>
      <c r="K158" s="28">
        <v>5887</v>
      </c>
      <c r="L158" s="28">
        <f t="shared" si="3"/>
        <v>1295140</v>
      </c>
    </row>
    <row r="159" spans="1:12" ht="108" customHeight="1">
      <c r="A159" s="168"/>
      <c r="B159" s="172"/>
      <c r="C159" s="172"/>
      <c r="D159" s="2" t="s">
        <v>202</v>
      </c>
      <c r="E159" s="3" t="s">
        <v>60</v>
      </c>
      <c r="F159" s="2" t="s">
        <v>113</v>
      </c>
      <c r="G159" s="69">
        <v>50</v>
      </c>
      <c r="H159" s="193"/>
      <c r="I159" s="70" t="s">
        <v>486</v>
      </c>
      <c r="J159" s="70" t="s">
        <v>485</v>
      </c>
      <c r="K159" s="33">
        <v>6800</v>
      </c>
      <c r="L159" s="28">
        <f t="shared" si="3"/>
        <v>340000</v>
      </c>
    </row>
    <row r="160" spans="1:12" ht="84.75" customHeight="1">
      <c r="A160" s="168"/>
      <c r="B160" s="172"/>
      <c r="C160" s="172"/>
      <c r="D160" s="2" t="s">
        <v>129</v>
      </c>
      <c r="E160" s="3" t="s">
        <v>427</v>
      </c>
      <c r="F160" s="2" t="s">
        <v>113</v>
      </c>
      <c r="G160" s="69">
        <v>1790</v>
      </c>
      <c r="H160" s="193"/>
      <c r="I160" s="70" t="s">
        <v>487</v>
      </c>
      <c r="J160" s="70" t="s">
        <v>255</v>
      </c>
      <c r="K160" s="28">
        <v>2100</v>
      </c>
      <c r="L160" s="28">
        <f t="shared" si="3"/>
        <v>3759000</v>
      </c>
    </row>
    <row r="161" spans="1:12" ht="147.75" customHeight="1">
      <c r="A161" s="168"/>
      <c r="B161" s="172"/>
      <c r="C161" s="172"/>
      <c r="D161" s="2" t="s">
        <v>130</v>
      </c>
      <c r="E161" s="3" t="s">
        <v>131</v>
      </c>
      <c r="F161" s="2" t="s">
        <v>110</v>
      </c>
      <c r="G161" s="69">
        <v>60330</v>
      </c>
      <c r="H161" s="193"/>
      <c r="I161" s="70" t="s">
        <v>488</v>
      </c>
      <c r="J161" s="70" t="s">
        <v>489</v>
      </c>
      <c r="K161" s="28">
        <v>8.1999999999999993</v>
      </c>
      <c r="L161" s="28">
        <f t="shared" si="3"/>
        <v>494705.99999999994</v>
      </c>
    </row>
    <row r="162" spans="1:12" ht="76.5">
      <c r="A162" s="168"/>
      <c r="B162" s="172"/>
      <c r="C162" s="186"/>
      <c r="D162" s="1" t="s">
        <v>490</v>
      </c>
      <c r="E162" s="42" t="s">
        <v>491</v>
      </c>
      <c r="F162" s="2" t="s">
        <v>103</v>
      </c>
      <c r="G162" s="69">
        <v>270</v>
      </c>
      <c r="H162" s="193"/>
      <c r="I162" s="70" t="s">
        <v>492</v>
      </c>
      <c r="J162" s="70" t="s">
        <v>493</v>
      </c>
      <c r="K162" s="28">
        <v>1900</v>
      </c>
      <c r="L162" s="28">
        <f t="shared" si="3"/>
        <v>513000</v>
      </c>
    </row>
    <row r="163" spans="1:12" ht="133.5" customHeight="1">
      <c r="A163" s="168"/>
      <c r="B163" s="172"/>
      <c r="C163" s="187"/>
      <c r="D163" s="1" t="s">
        <v>401</v>
      </c>
      <c r="E163" s="42" t="s">
        <v>402</v>
      </c>
      <c r="F163" s="2" t="s">
        <v>113</v>
      </c>
      <c r="G163" s="69">
        <v>880</v>
      </c>
      <c r="H163" s="193"/>
      <c r="I163" s="70" t="s">
        <v>494</v>
      </c>
      <c r="J163" s="70" t="s">
        <v>255</v>
      </c>
      <c r="K163" s="28">
        <v>2800</v>
      </c>
      <c r="L163" s="28">
        <f t="shared" si="3"/>
        <v>2464000</v>
      </c>
    </row>
    <row r="164" spans="1:12" ht="79.5" customHeight="1">
      <c r="A164" s="168"/>
      <c r="B164" s="172"/>
      <c r="C164" s="157" t="s">
        <v>384</v>
      </c>
      <c r="D164" s="1" t="s">
        <v>495</v>
      </c>
      <c r="E164" s="42" t="s">
        <v>428</v>
      </c>
      <c r="F164" s="2" t="s">
        <v>234</v>
      </c>
      <c r="G164" s="69">
        <v>6384</v>
      </c>
      <c r="H164" s="193"/>
      <c r="I164" s="70" t="s">
        <v>496</v>
      </c>
      <c r="J164" s="70" t="s">
        <v>497</v>
      </c>
      <c r="K164" s="28">
        <v>185</v>
      </c>
      <c r="L164" s="28">
        <f t="shared" si="3"/>
        <v>1181040</v>
      </c>
    </row>
    <row r="165" spans="1:12" ht="114.75" customHeight="1">
      <c r="A165" s="168"/>
      <c r="B165" s="172"/>
      <c r="C165" s="172"/>
      <c r="D165" s="1" t="s">
        <v>495</v>
      </c>
      <c r="E165" s="42" t="s">
        <v>429</v>
      </c>
      <c r="F165" s="2" t="s">
        <v>430</v>
      </c>
      <c r="G165" s="69">
        <v>1120</v>
      </c>
      <c r="H165" s="193"/>
      <c r="I165" s="70" t="s">
        <v>498</v>
      </c>
      <c r="J165" s="70" t="s">
        <v>497</v>
      </c>
      <c r="K165" s="28">
        <v>150</v>
      </c>
      <c r="L165" s="28">
        <f t="shared" si="3"/>
        <v>168000</v>
      </c>
    </row>
    <row r="166" spans="1:12" ht="105.75" customHeight="1">
      <c r="A166" s="169"/>
      <c r="B166" s="173"/>
      <c r="C166" s="173"/>
      <c r="D166" s="1" t="s">
        <v>495</v>
      </c>
      <c r="E166" s="42" t="s">
        <v>431</v>
      </c>
      <c r="F166" s="2" t="s">
        <v>432</v>
      </c>
      <c r="G166" s="69">
        <v>1358</v>
      </c>
      <c r="H166" s="196"/>
      <c r="I166" s="70" t="s">
        <v>499</v>
      </c>
      <c r="J166" s="70" t="s">
        <v>254</v>
      </c>
      <c r="K166" s="28">
        <v>219</v>
      </c>
      <c r="L166" s="28">
        <f t="shared" si="3"/>
        <v>297402</v>
      </c>
    </row>
    <row r="167" spans="1:12" s="127" customFormat="1" ht="18.75" customHeight="1">
      <c r="A167" s="101"/>
      <c r="B167" s="71"/>
      <c r="C167" s="71"/>
      <c r="D167" s="72" t="s">
        <v>87</v>
      </c>
      <c r="E167" s="72"/>
      <c r="F167" s="72"/>
      <c r="G167" s="37"/>
      <c r="H167" s="39"/>
      <c r="I167" s="41"/>
      <c r="J167" s="41"/>
      <c r="K167" s="38"/>
      <c r="L167" s="77">
        <f>SUM(L137:L166)</f>
        <v>83865386</v>
      </c>
    </row>
    <row r="168" spans="1:12" ht="108.75" customHeight="1">
      <c r="A168" s="162">
        <v>13</v>
      </c>
      <c r="B168" s="157" t="s">
        <v>5</v>
      </c>
      <c r="C168" s="157" t="s">
        <v>6</v>
      </c>
      <c r="D168" s="2" t="s">
        <v>490</v>
      </c>
      <c r="E168" s="3" t="s">
        <v>960</v>
      </c>
      <c r="F168" s="2" t="s">
        <v>103</v>
      </c>
      <c r="G168" s="32">
        <v>222</v>
      </c>
      <c r="H168" s="185" t="s">
        <v>455</v>
      </c>
      <c r="I168" s="3" t="s">
        <v>961</v>
      </c>
      <c r="J168" s="3" t="s">
        <v>493</v>
      </c>
      <c r="K168" s="29">
        <v>1575</v>
      </c>
      <c r="L168" s="33">
        <f t="shared" si="3"/>
        <v>349650</v>
      </c>
    </row>
    <row r="169" spans="1:12" ht="55.5" customHeight="1">
      <c r="A169" s="168"/>
      <c r="B169" s="172"/>
      <c r="C169" s="172"/>
      <c r="D169" s="2" t="s">
        <v>962</v>
      </c>
      <c r="E169" s="3" t="s">
        <v>402</v>
      </c>
      <c r="F169" s="2" t="s">
        <v>113</v>
      </c>
      <c r="G169" s="32">
        <v>2756</v>
      </c>
      <c r="H169" s="183"/>
      <c r="I169" s="3" t="s">
        <v>963</v>
      </c>
      <c r="J169" s="3" t="s">
        <v>255</v>
      </c>
      <c r="K169" s="29">
        <v>2808.88</v>
      </c>
      <c r="L169" s="33">
        <f t="shared" si="3"/>
        <v>7741273.2800000003</v>
      </c>
    </row>
    <row r="170" spans="1:12" ht="51">
      <c r="A170" s="168"/>
      <c r="B170" s="172"/>
      <c r="C170" s="172"/>
      <c r="D170" s="2" t="s">
        <v>186</v>
      </c>
      <c r="E170" s="3" t="s">
        <v>61</v>
      </c>
      <c r="F170" s="2" t="s">
        <v>106</v>
      </c>
      <c r="G170" s="32">
        <v>3500</v>
      </c>
      <c r="H170" s="183"/>
      <c r="I170" s="3" t="s">
        <v>964</v>
      </c>
      <c r="J170" s="3" t="s">
        <v>263</v>
      </c>
      <c r="K170" s="29">
        <v>516.66999999999996</v>
      </c>
      <c r="L170" s="33">
        <f t="shared" si="3"/>
        <v>1808344.9999999998</v>
      </c>
    </row>
    <row r="171" spans="1:12" ht="46.5" customHeight="1">
      <c r="A171" s="168"/>
      <c r="B171" s="172"/>
      <c r="C171" s="172"/>
      <c r="D171" s="2" t="s">
        <v>403</v>
      </c>
      <c r="E171" s="3" t="s">
        <v>404</v>
      </c>
      <c r="F171" s="2" t="s">
        <v>110</v>
      </c>
      <c r="G171" s="32">
        <v>3500</v>
      </c>
      <c r="H171" s="183"/>
      <c r="I171" s="3" t="s">
        <v>405</v>
      </c>
      <c r="J171" s="3" t="s">
        <v>965</v>
      </c>
      <c r="K171" s="29">
        <v>468.33</v>
      </c>
      <c r="L171" s="33">
        <f t="shared" si="3"/>
        <v>1639155</v>
      </c>
    </row>
    <row r="172" spans="1:12" ht="38.25">
      <c r="A172" s="168"/>
      <c r="B172" s="172"/>
      <c r="C172" s="172"/>
      <c r="D172" s="2" t="s">
        <v>406</v>
      </c>
      <c r="E172" s="3" t="s">
        <v>966</v>
      </c>
      <c r="F172" s="2" t="s">
        <v>106</v>
      </c>
      <c r="G172" s="32">
        <v>3338</v>
      </c>
      <c r="H172" s="183"/>
      <c r="I172" s="3" t="s">
        <v>967</v>
      </c>
      <c r="J172" s="3" t="s">
        <v>407</v>
      </c>
      <c r="K172" s="29">
        <v>353.7</v>
      </c>
      <c r="L172" s="33">
        <f t="shared" si="3"/>
        <v>1180650.5999999999</v>
      </c>
    </row>
    <row r="173" spans="1:12" ht="51">
      <c r="A173" s="168"/>
      <c r="B173" s="172"/>
      <c r="C173" s="158"/>
      <c r="D173" s="2" t="s">
        <v>119</v>
      </c>
      <c r="E173" s="3" t="s">
        <v>553</v>
      </c>
      <c r="F173" s="2" t="s">
        <v>103</v>
      </c>
      <c r="G173" s="32">
        <v>284</v>
      </c>
      <c r="H173" s="183"/>
      <c r="I173" s="3" t="s">
        <v>968</v>
      </c>
      <c r="J173" s="3" t="s">
        <v>264</v>
      </c>
      <c r="K173" s="29">
        <v>17250</v>
      </c>
      <c r="L173" s="33">
        <f t="shared" si="3"/>
        <v>4899000</v>
      </c>
    </row>
    <row r="174" spans="1:12" ht="51">
      <c r="A174" s="168"/>
      <c r="B174" s="172"/>
      <c r="C174" s="158"/>
      <c r="D174" s="2" t="s">
        <v>119</v>
      </c>
      <c r="E174" s="3" t="s">
        <v>424</v>
      </c>
      <c r="F174" s="2" t="s">
        <v>103</v>
      </c>
      <c r="G174" s="32">
        <v>100</v>
      </c>
      <c r="H174" s="183"/>
      <c r="I174" s="3" t="s">
        <v>969</v>
      </c>
      <c r="J174" s="3" t="s">
        <v>264</v>
      </c>
      <c r="K174" s="29">
        <v>9040.1</v>
      </c>
      <c r="L174" s="33">
        <f t="shared" si="3"/>
        <v>904010</v>
      </c>
    </row>
    <row r="175" spans="1:12" ht="38.25">
      <c r="A175" s="168"/>
      <c r="B175" s="172"/>
      <c r="C175" s="158"/>
      <c r="D175" s="2" t="s">
        <v>119</v>
      </c>
      <c r="E175" s="3" t="s">
        <v>554</v>
      </c>
      <c r="F175" s="2" t="s">
        <v>103</v>
      </c>
      <c r="G175" s="32">
        <v>56</v>
      </c>
      <c r="H175" s="183"/>
      <c r="I175" s="3" t="s">
        <v>969</v>
      </c>
      <c r="J175" s="3" t="s">
        <v>264</v>
      </c>
      <c r="K175" s="29">
        <v>12885</v>
      </c>
      <c r="L175" s="33">
        <f t="shared" si="3"/>
        <v>721560</v>
      </c>
    </row>
    <row r="176" spans="1:12" ht="51">
      <c r="A176" s="168"/>
      <c r="B176" s="172"/>
      <c r="C176" s="158"/>
      <c r="D176" s="2" t="s">
        <v>119</v>
      </c>
      <c r="E176" s="3" t="s">
        <v>426</v>
      </c>
      <c r="F176" s="2" t="s">
        <v>103</v>
      </c>
      <c r="G176" s="32">
        <v>89</v>
      </c>
      <c r="H176" s="183"/>
      <c r="I176" s="3" t="s">
        <v>969</v>
      </c>
      <c r="J176" s="3" t="s">
        <v>264</v>
      </c>
      <c r="K176" s="29">
        <v>7330</v>
      </c>
      <c r="L176" s="33">
        <f t="shared" si="3"/>
        <v>652370</v>
      </c>
    </row>
    <row r="177" spans="1:12" ht="38.25">
      <c r="A177" s="168"/>
      <c r="B177" s="172"/>
      <c r="C177" s="158"/>
      <c r="D177" s="2" t="s">
        <v>203</v>
      </c>
      <c r="E177" s="3" t="s">
        <v>57</v>
      </c>
      <c r="F177" s="2" t="s">
        <v>555</v>
      </c>
      <c r="G177" s="32">
        <v>89</v>
      </c>
      <c r="H177" s="183"/>
      <c r="I177" s="3" t="s">
        <v>970</v>
      </c>
      <c r="J177" s="3" t="s">
        <v>481</v>
      </c>
      <c r="K177" s="29">
        <v>7739</v>
      </c>
      <c r="L177" s="33">
        <f t="shared" si="3"/>
        <v>688771</v>
      </c>
    </row>
    <row r="178" spans="1:12" ht="38.25">
      <c r="A178" s="168"/>
      <c r="B178" s="172"/>
      <c r="C178" s="158"/>
      <c r="D178" s="2" t="s">
        <v>408</v>
      </c>
      <c r="E178" s="3" t="s">
        <v>556</v>
      </c>
      <c r="F178" s="2" t="s">
        <v>555</v>
      </c>
      <c r="G178" s="32">
        <v>100</v>
      </c>
      <c r="H178" s="183"/>
      <c r="I178" s="3" t="s">
        <v>971</v>
      </c>
      <c r="J178" s="3" t="s">
        <v>481</v>
      </c>
      <c r="K178" s="29">
        <v>14786</v>
      </c>
      <c r="L178" s="33">
        <f t="shared" si="3"/>
        <v>1478600</v>
      </c>
    </row>
    <row r="179" spans="1:12" ht="43.5" customHeight="1">
      <c r="A179" s="169"/>
      <c r="B179" s="173"/>
      <c r="C179" s="161"/>
      <c r="D179" s="2" t="s">
        <v>203</v>
      </c>
      <c r="E179" s="3" t="s">
        <v>58</v>
      </c>
      <c r="F179" s="2" t="s">
        <v>555</v>
      </c>
      <c r="G179" s="32">
        <v>645</v>
      </c>
      <c r="H179" s="195"/>
      <c r="I179" s="3" t="s">
        <v>971</v>
      </c>
      <c r="J179" s="3" t="s">
        <v>481</v>
      </c>
      <c r="K179" s="29">
        <v>12559</v>
      </c>
      <c r="L179" s="33">
        <f t="shared" si="3"/>
        <v>8100555</v>
      </c>
    </row>
    <row r="180" spans="1:12" s="127" customFormat="1" ht="12.75" customHeight="1">
      <c r="A180" s="103"/>
      <c r="B180" s="16"/>
      <c r="C180" s="16"/>
      <c r="D180" s="17" t="s">
        <v>87</v>
      </c>
      <c r="E180" s="18"/>
      <c r="F180" s="17"/>
      <c r="G180" s="37"/>
      <c r="H180" s="39"/>
      <c r="I180" s="41"/>
      <c r="J180" s="41"/>
      <c r="K180" s="38"/>
      <c r="L180" s="77">
        <f>SUM(L168:L179)</f>
        <v>30163939.879999999</v>
      </c>
    </row>
    <row r="181" spans="1:12" ht="40.5" customHeight="1">
      <c r="A181" s="162">
        <v>14</v>
      </c>
      <c r="B181" s="170" t="s">
        <v>311</v>
      </c>
      <c r="C181" s="157" t="s">
        <v>204</v>
      </c>
      <c r="D181" s="2" t="s">
        <v>189</v>
      </c>
      <c r="E181" s="3" t="s">
        <v>974</v>
      </c>
      <c r="F181" s="2" t="s">
        <v>106</v>
      </c>
      <c r="G181" s="32">
        <v>35000</v>
      </c>
      <c r="H181" s="185" t="s">
        <v>455</v>
      </c>
      <c r="I181" s="3" t="s">
        <v>557</v>
      </c>
      <c r="J181" s="3" t="s">
        <v>972</v>
      </c>
      <c r="K181" s="29">
        <v>8.33</v>
      </c>
      <c r="L181" s="33">
        <f t="shared" si="3"/>
        <v>291550</v>
      </c>
    </row>
    <row r="182" spans="1:12" ht="38.25">
      <c r="A182" s="168"/>
      <c r="B182" s="171"/>
      <c r="C182" s="172"/>
      <c r="D182" s="2" t="s">
        <v>116</v>
      </c>
      <c r="E182" s="3" t="s">
        <v>62</v>
      </c>
      <c r="F182" s="2" t="s">
        <v>110</v>
      </c>
      <c r="G182" s="32">
        <v>52192</v>
      </c>
      <c r="H182" s="183"/>
      <c r="I182" s="3" t="s">
        <v>973</v>
      </c>
      <c r="J182" s="3" t="s">
        <v>265</v>
      </c>
      <c r="K182" s="29">
        <v>39.29</v>
      </c>
      <c r="L182" s="33">
        <f t="shared" si="3"/>
        <v>2050623.68</v>
      </c>
    </row>
    <row r="183" spans="1:12" ht="39.75" customHeight="1">
      <c r="A183" s="168"/>
      <c r="B183" s="171"/>
      <c r="C183" s="158"/>
      <c r="D183" s="2" t="s">
        <v>107</v>
      </c>
      <c r="E183" s="3" t="s">
        <v>94</v>
      </c>
      <c r="F183" s="2" t="s">
        <v>93</v>
      </c>
      <c r="G183" s="32">
        <v>2650</v>
      </c>
      <c r="H183" s="183"/>
      <c r="I183" s="3" t="s">
        <v>943</v>
      </c>
      <c r="J183" s="3" t="s">
        <v>972</v>
      </c>
      <c r="K183" s="33">
        <v>10.53</v>
      </c>
      <c r="L183" s="33">
        <f t="shared" si="3"/>
        <v>27904.5</v>
      </c>
    </row>
    <row r="184" spans="1:12" ht="47.25" customHeight="1">
      <c r="A184" s="168"/>
      <c r="B184" s="171"/>
      <c r="C184" s="158"/>
      <c r="D184" s="2" t="s">
        <v>107</v>
      </c>
      <c r="E184" s="31" t="s">
        <v>1021</v>
      </c>
      <c r="F184" s="2" t="s">
        <v>93</v>
      </c>
      <c r="G184" s="32">
        <v>1300</v>
      </c>
      <c r="H184" s="183"/>
      <c r="I184" s="3" t="s">
        <v>943</v>
      </c>
      <c r="J184" s="3" t="s">
        <v>972</v>
      </c>
      <c r="K184" s="29">
        <v>24.58</v>
      </c>
      <c r="L184" s="33">
        <f t="shared" si="3"/>
        <v>31953.999999999996</v>
      </c>
    </row>
    <row r="185" spans="1:12" ht="38.25">
      <c r="A185" s="168"/>
      <c r="B185" s="171"/>
      <c r="C185" s="158"/>
      <c r="D185" s="2" t="s">
        <v>107</v>
      </c>
      <c r="E185" s="3" t="s">
        <v>975</v>
      </c>
      <c r="F185" s="2" t="s">
        <v>103</v>
      </c>
      <c r="G185" s="32">
        <v>48</v>
      </c>
      <c r="H185" s="183"/>
      <c r="I185" s="3" t="s">
        <v>293</v>
      </c>
      <c r="J185" s="3" t="s">
        <v>389</v>
      </c>
      <c r="K185" s="29">
        <v>847</v>
      </c>
      <c r="L185" s="33">
        <f t="shared" si="3"/>
        <v>40656</v>
      </c>
    </row>
    <row r="186" spans="1:12" ht="25.5">
      <c r="A186" s="168"/>
      <c r="B186" s="171"/>
      <c r="C186" s="158"/>
      <c r="D186" s="2" t="s">
        <v>205</v>
      </c>
      <c r="E186" s="3" t="s">
        <v>42</v>
      </c>
      <c r="F186" s="2" t="s">
        <v>110</v>
      </c>
      <c r="G186" s="32">
        <v>400</v>
      </c>
      <c r="H186" s="183"/>
      <c r="I186" s="3" t="s">
        <v>205</v>
      </c>
      <c r="J186" s="3" t="s">
        <v>558</v>
      </c>
      <c r="K186" s="29">
        <v>1.69</v>
      </c>
      <c r="L186" s="33">
        <f t="shared" si="3"/>
        <v>676</v>
      </c>
    </row>
    <row r="187" spans="1:12" ht="72.75" customHeight="1">
      <c r="A187" s="168"/>
      <c r="B187" s="171"/>
      <c r="C187" s="158"/>
      <c r="D187" s="2" t="s">
        <v>188</v>
      </c>
      <c r="E187" s="3" t="s">
        <v>312</v>
      </c>
      <c r="F187" s="2" t="s">
        <v>110</v>
      </c>
      <c r="G187" s="32">
        <v>1640</v>
      </c>
      <c r="H187" s="183"/>
      <c r="I187" s="3" t="s">
        <v>976</v>
      </c>
      <c r="J187" s="3" t="s">
        <v>977</v>
      </c>
      <c r="K187" s="29">
        <v>215.36</v>
      </c>
      <c r="L187" s="33">
        <f t="shared" si="3"/>
        <v>353190.40000000002</v>
      </c>
    </row>
    <row r="188" spans="1:12" s="127" customFormat="1" ht="12.75" customHeight="1">
      <c r="A188" s="103"/>
      <c r="B188" s="16"/>
      <c r="C188" s="16"/>
      <c r="D188" s="17" t="s">
        <v>87</v>
      </c>
      <c r="E188" s="18"/>
      <c r="F188" s="17"/>
      <c r="G188" s="37"/>
      <c r="H188" s="39"/>
      <c r="I188" s="41"/>
      <c r="J188" s="41"/>
      <c r="K188" s="38"/>
      <c r="L188" s="77">
        <f>SUM(L181:L187)</f>
        <v>2796554.5799999996</v>
      </c>
    </row>
    <row r="189" spans="1:12" ht="54" customHeight="1">
      <c r="A189" s="168">
        <v>15</v>
      </c>
      <c r="B189" s="157" t="s">
        <v>7</v>
      </c>
      <c r="C189" s="157" t="s">
        <v>195</v>
      </c>
      <c r="D189" s="2" t="s">
        <v>132</v>
      </c>
      <c r="E189" s="3" t="s">
        <v>559</v>
      </c>
      <c r="F189" s="2" t="s">
        <v>104</v>
      </c>
      <c r="G189" s="32">
        <v>800</v>
      </c>
      <c r="H189" s="185" t="s">
        <v>455</v>
      </c>
      <c r="I189" s="2" t="s">
        <v>409</v>
      </c>
      <c r="J189" s="3" t="s">
        <v>978</v>
      </c>
      <c r="K189" s="33">
        <v>942.86</v>
      </c>
      <c r="L189" s="33">
        <f t="shared" si="3"/>
        <v>754288</v>
      </c>
    </row>
    <row r="190" spans="1:12" ht="51" customHeight="1">
      <c r="A190" s="168"/>
      <c r="B190" s="172"/>
      <c r="C190" s="172"/>
      <c r="D190" s="2" t="s">
        <v>132</v>
      </c>
      <c r="E190" s="3" t="s">
        <v>399</v>
      </c>
      <c r="F190" s="2" t="s">
        <v>110</v>
      </c>
      <c r="G190" s="32">
        <v>5000</v>
      </c>
      <c r="H190" s="183"/>
      <c r="I190" s="2" t="s">
        <v>409</v>
      </c>
      <c r="J190" s="3" t="s">
        <v>979</v>
      </c>
      <c r="K190" s="29">
        <v>169.3</v>
      </c>
      <c r="L190" s="33">
        <f t="shared" si="3"/>
        <v>846500</v>
      </c>
    </row>
    <row r="191" spans="1:12" ht="51" customHeight="1">
      <c r="A191" s="168"/>
      <c r="B191" s="172"/>
      <c r="C191" s="172"/>
      <c r="D191" s="2" t="s">
        <v>132</v>
      </c>
      <c r="E191" s="3" t="s">
        <v>314</v>
      </c>
      <c r="F191" s="2" t="s">
        <v>110</v>
      </c>
      <c r="G191" s="32">
        <v>2000</v>
      </c>
      <c r="H191" s="183"/>
      <c r="I191" s="2" t="s">
        <v>313</v>
      </c>
      <c r="J191" s="3" t="s">
        <v>760</v>
      </c>
      <c r="K191" s="29">
        <v>123</v>
      </c>
      <c r="L191" s="33">
        <f t="shared" si="3"/>
        <v>246000</v>
      </c>
    </row>
    <row r="192" spans="1:12" ht="78" customHeight="1">
      <c r="A192" s="168"/>
      <c r="B192" s="172"/>
      <c r="C192" s="172"/>
      <c r="D192" s="2" t="s">
        <v>139</v>
      </c>
      <c r="E192" s="3" t="s">
        <v>29</v>
      </c>
      <c r="F192" s="9" t="s">
        <v>110</v>
      </c>
      <c r="G192" s="32">
        <v>3000</v>
      </c>
      <c r="H192" s="183"/>
      <c r="I192" s="2" t="s">
        <v>684</v>
      </c>
      <c r="J192" s="3" t="s">
        <v>980</v>
      </c>
      <c r="K192" s="29">
        <v>8.2799999999999994</v>
      </c>
      <c r="L192" s="33">
        <f t="shared" si="3"/>
        <v>24839.999999999996</v>
      </c>
    </row>
    <row r="193" spans="1:12" ht="60.75" customHeight="1">
      <c r="A193" s="100"/>
      <c r="B193" s="161"/>
      <c r="C193" s="161"/>
      <c r="D193" s="2" t="s">
        <v>171</v>
      </c>
      <c r="E193" s="3" t="s">
        <v>35</v>
      </c>
      <c r="F193" s="9" t="s">
        <v>110</v>
      </c>
      <c r="G193" s="32">
        <v>300</v>
      </c>
      <c r="H193" s="184"/>
      <c r="I193" s="2" t="s">
        <v>171</v>
      </c>
      <c r="J193" s="3" t="s">
        <v>981</v>
      </c>
      <c r="K193" s="29">
        <v>34.799999999999997</v>
      </c>
      <c r="L193" s="33">
        <f t="shared" si="3"/>
        <v>10440</v>
      </c>
    </row>
    <row r="194" spans="1:12" s="127" customFormat="1" ht="12.75" customHeight="1">
      <c r="A194" s="103"/>
      <c r="B194" s="16"/>
      <c r="C194" s="16"/>
      <c r="D194" s="17" t="s">
        <v>87</v>
      </c>
      <c r="E194" s="18"/>
      <c r="F194" s="17"/>
      <c r="G194" s="37"/>
      <c r="H194" s="39"/>
      <c r="I194" s="41"/>
      <c r="J194" s="41"/>
      <c r="K194" s="38"/>
      <c r="L194" s="77">
        <f>SUM(L189:L193)</f>
        <v>1882068</v>
      </c>
    </row>
    <row r="195" spans="1:12" ht="39" customHeight="1">
      <c r="A195" s="162">
        <v>16</v>
      </c>
      <c r="B195" s="157" t="s">
        <v>8</v>
      </c>
      <c r="C195" s="157" t="s">
        <v>195</v>
      </c>
      <c r="D195" s="2" t="s">
        <v>226</v>
      </c>
      <c r="E195" s="3" t="s">
        <v>982</v>
      </c>
      <c r="F195" s="2" t="s">
        <v>112</v>
      </c>
      <c r="G195" s="32">
        <v>500</v>
      </c>
      <c r="H195" s="185" t="s">
        <v>455</v>
      </c>
      <c r="I195" s="3" t="s">
        <v>266</v>
      </c>
      <c r="J195" s="3" t="s">
        <v>983</v>
      </c>
      <c r="K195" s="29">
        <v>11.93</v>
      </c>
      <c r="L195" s="33">
        <f t="shared" si="3"/>
        <v>5965</v>
      </c>
    </row>
    <row r="196" spans="1:12" ht="45.75" customHeight="1">
      <c r="A196" s="168"/>
      <c r="B196" s="173"/>
      <c r="C196" s="173"/>
      <c r="D196" s="2" t="s">
        <v>64</v>
      </c>
      <c r="E196" s="3" t="s">
        <v>65</v>
      </c>
      <c r="F196" s="9" t="s">
        <v>110</v>
      </c>
      <c r="G196" s="32">
        <v>21300</v>
      </c>
      <c r="H196" s="195"/>
      <c r="I196" s="54" t="s">
        <v>984</v>
      </c>
      <c r="J196" s="31" t="s">
        <v>985</v>
      </c>
      <c r="K196" s="33">
        <v>93.59</v>
      </c>
      <c r="L196" s="33">
        <f t="shared" si="3"/>
        <v>1993467</v>
      </c>
    </row>
    <row r="197" spans="1:12" s="127" customFormat="1" ht="12.75" customHeight="1">
      <c r="A197" s="103"/>
      <c r="B197" s="16"/>
      <c r="C197" s="16"/>
      <c r="D197" s="17" t="s">
        <v>87</v>
      </c>
      <c r="E197" s="18"/>
      <c r="F197" s="22"/>
      <c r="G197" s="37"/>
      <c r="H197" s="39"/>
      <c r="I197" s="41"/>
      <c r="J197" s="41"/>
      <c r="K197" s="38"/>
      <c r="L197" s="77">
        <f>SUM(L195:L196)</f>
        <v>1999432</v>
      </c>
    </row>
    <row r="198" spans="1:12" ht="45" customHeight="1">
      <c r="A198" s="162">
        <v>17</v>
      </c>
      <c r="B198" s="157" t="s">
        <v>9</v>
      </c>
      <c r="C198" s="157" t="s">
        <v>195</v>
      </c>
      <c r="D198" s="2" t="s">
        <v>125</v>
      </c>
      <c r="E198" s="3" t="s">
        <v>882</v>
      </c>
      <c r="F198" s="9" t="s">
        <v>106</v>
      </c>
      <c r="G198" s="32">
        <v>51400</v>
      </c>
      <c r="H198" s="159" t="s">
        <v>435</v>
      </c>
      <c r="I198" s="91" t="s">
        <v>883</v>
      </c>
      <c r="J198" s="44" t="s">
        <v>748</v>
      </c>
      <c r="K198" s="29">
        <v>18.600000000000001</v>
      </c>
      <c r="L198" s="33">
        <f t="shared" si="3"/>
        <v>956040.00000000012</v>
      </c>
    </row>
    <row r="199" spans="1:12" ht="54" customHeight="1">
      <c r="A199" s="168"/>
      <c r="B199" s="172"/>
      <c r="C199" s="172"/>
      <c r="D199" s="2" t="s">
        <v>125</v>
      </c>
      <c r="E199" s="3" t="s">
        <v>749</v>
      </c>
      <c r="F199" s="2" t="s">
        <v>110</v>
      </c>
      <c r="G199" s="32">
        <v>51400</v>
      </c>
      <c r="H199" s="176"/>
      <c r="I199" s="46" t="s">
        <v>884</v>
      </c>
      <c r="J199" s="44" t="s">
        <v>750</v>
      </c>
      <c r="K199" s="29">
        <v>57.7</v>
      </c>
      <c r="L199" s="33">
        <f t="shared" si="3"/>
        <v>2965780</v>
      </c>
    </row>
    <row r="200" spans="1:12" ht="51" customHeight="1">
      <c r="A200" s="168"/>
      <c r="B200" s="172"/>
      <c r="C200" s="172"/>
      <c r="D200" s="2" t="s">
        <v>125</v>
      </c>
      <c r="E200" s="3" t="s">
        <v>885</v>
      </c>
      <c r="F200" s="2" t="s">
        <v>110</v>
      </c>
      <c r="G200" s="32">
        <v>123000</v>
      </c>
      <c r="H200" s="176"/>
      <c r="I200" s="46" t="s">
        <v>886</v>
      </c>
      <c r="J200" s="44" t="s">
        <v>750</v>
      </c>
      <c r="K200" s="29">
        <v>43.55</v>
      </c>
      <c r="L200" s="33">
        <f t="shared" si="3"/>
        <v>5356650</v>
      </c>
    </row>
    <row r="201" spans="1:12" ht="51" customHeight="1">
      <c r="A201" s="168"/>
      <c r="B201" s="172"/>
      <c r="C201" s="172"/>
      <c r="D201" s="2" t="s">
        <v>225</v>
      </c>
      <c r="E201" s="3" t="s">
        <v>229</v>
      </c>
      <c r="F201" s="9" t="s">
        <v>103</v>
      </c>
      <c r="G201" s="32">
        <v>200</v>
      </c>
      <c r="H201" s="176"/>
      <c r="I201" s="44" t="s">
        <v>887</v>
      </c>
      <c r="J201" s="44" t="s">
        <v>748</v>
      </c>
      <c r="K201" s="29">
        <v>1554</v>
      </c>
      <c r="L201" s="33">
        <f t="shared" si="3"/>
        <v>310800</v>
      </c>
    </row>
    <row r="202" spans="1:12" ht="51" customHeight="1">
      <c r="A202" s="168"/>
      <c r="B202" s="172"/>
      <c r="C202" s="172"/>
      <c r="D202" s="2" t="s">
        <v>225</v>
      </c>
      <c r="E202" s="3" t="s">
        <v>349</v>
      </c>
      <c r="F202" s="9" t="s">
        <v>103</v>
      </c>
      <c r="G202" s="32">
        <v>300</v>
      </c>
      <c r="H202" s="176"/>
      <c r="I202" s="44" t="s">
        <v>888</v>
      </c>
      <c r="J202" s="44" t="s">
        <v>751</v>
      </c>
      <c r="K202" s="29">
        <v>1592.26</v>
      </c>
      <c r="L202" s="33">
        <f t="shared" si="3"/>
        <v>477678</v>
      </c>
    </row>
    <row r="203" spans="1:12" ht="51" customHeight="1">
      <c r="A203" s="168"/>
      <c r="B203" s="172"/>
      <c r="C203" s="172"/>
      <c r="D203" s="2" t="s">
        <v>225</v>
      </c>
      <c r="E203" s="3" t="s">
        <v>445</v>
      </c>
      <c r="F203" s="2" t="s">
        <v>752</v>
      </c>
      <c r="G203" s="32">
        <v>2600</v>
      </c>
      <c r="H203" s="176"/>
      <c r="I203" s="44" t="s">
        <v>889</v>
      </c>
      <c r="J203" s="44" t="s">
        <v>750</v>
      </c>
      <c r="K203" s="29">
        <v>81.52</v>
      </c>
      <c r="L203" s="33">
        <f t="shared" si="3"/>
        <v>211952</v>
      </c>
    </row>
    <row r="204" spans="1:12" ht="51" customHeight="1">
      <c r="A204" s="168"/>
      <c r="B204" s="172"/>
      <c r="C204" s="172"/>
      <c r="D204" s="2" t="s">
        <v>225</v>
      </c>
      <c r="E204" s="3" t="s">
        <v>753</v>
      </c>
      <c r="F204" s="2" t="s">
        <v>752</v>
      </c>
      <c r="G204" s="32">
        <v>800</v>
      </c>
      <c r="H204" s="176"/>
      <c r="I204" s="44" t="s">
        <v>890</v>
      </c>
      <c r="J204" s="44" t="s">
        <v>750</v>
      </c>
      <c r="K204" s="29">
        <v>153.97</v>
      </c>
      <c r="L204" s="33">
        <f t="shared" si="3"/>
        <v>123176</v>
      </c>
    </row>
    <row r="205" spans="1:12" ht="40.5" customHeight="1">
      <c r="A205" s="168"/>
      <c r="B205" s="172"/>
      <c r="C205" s="172"/>
      <c r="D205" s="2" t="s">
        <v>158</v>
      </c>
      <c r="E205" s="3" t="s">
        <v>66</v>
      </c>
      <c r="F205" s="9" t="s">
        <v>110</v>
      </c>
      <c r="G205" s="32">
        <v>124000</v>
      </c>
      <c r="H205" s="176"/>
      <c r="I205" s="44" t="s">
        <v>754</v>
      </c>
      <c r="J205" s="44" t="s">
        <v>760</v>
      </c>
      <c r="K205" s="29">
        <v>7.62</v>
      </c>
      <c r="L205" s="33">
        <f t="shared" si="3"/>
        <v>944880</v>
      </c>
    </row>
    <row r="206" spans="1:12" ht="55.5" customHeight="1">
      <c r="A206" s="168"/>
      <c r="B206" s="172"/>
      <c r="C206" s="172"/>
      <c r="D206" s="2" t="s">
        <v>158</v>
      </c>
      <c r="E206" s="3" t="s">
        <v>230</v>
      </c>
      <c r="F206" s="9" t="s">
        <v>110</v>
      </c>
      <c r="G206" s="32">
        <v>17000</v>
      </c>
      <c r="H206" s="176"/>
      <c r="I206" s="44" t="s">
        <v>755</v>
      </c>
      <c r="J206" s="44" t="s">
        <v>760</v>
      </c>
      <c r="K206" s="29">
        <v>34</v>
      </c>
      <c r="L206" s="33">
        <f t="shared" si="3"/>
        <v>578000</v>
      </c>
    </row>
    <row r="207" spans="1:12" ht="55.5" customHeight="1">
      <c r="A207" s="168"/>
      <c r="B207" s="172"/>
      <c r="C207" s="172"/>
      <c r="D207" s="2" t="s">
        <v>756</v>
      </c>
      <c r="E207" s="3" t="s">
        <v>45</v>
      </c>
      <c r="F207" s="9" t="s">
        <v>110</v>
      </c>
      <c r="G207" s="32">
        <v>75000</v>
      </c>
      <c r="H207" s="176"/>
      <c r="I207" s="44" t="s">
        <v>757</v>
      </c>
      <c r="J207" s="44" t="s">
        <v>866</v>
      </c>
      <c r="K207" s="29">
        <v>6.92</v>
      </c>
      <c r="L207" s="33">
        <f t="shared" si="3"/>
        <v>519000</v>
      </c>
    </row>
    <row r="208" spans="1:12" ht="26.25" customHeight="1">
      <c r="A208" s="168"/>
      <c r="B208" s="172"/>
      <c r="C208" s="172"/>
      <c r="D208" s="2" t="s">
        <v>159</v>
      </c>
      <c r="E208" s="3" t="s">
        <v>46</v>
      </c>
      <c r="F208" s="9" t="s">
        <v>110</v>
      </c>
      <c r="G208" s="32">
        <v>1600</v>
      </c>
      <c r="H208" s="176"/>
      <c r="I208" s="44" t="s">
        <v>891</v>
      </c>
      <c r="J208" s="44" t="s">
        <v>866</v>
      </c>
      <c r="K208" s="29">
        <v>54</v>
      </c>
      <c r="L208" s="33">
        <f t="shared" si="3"/>
        <v>86400</v>
      </c>
    </row>
    <row r="209" spans="1:12" ht="29.25" customHeight="1">
      <c r="A209" s="168"/>
      <c r="B209" s="172"/>
      <c r="C209" s="172"/>
      <c r="D209" s="2" t="s">
        <v>159</v>
      </c>
      <c r="E209" s="3" t="s">
        <v>76</v>
      </c>
      <c r="F209" s="9" t="s">
        <v>110</v>
      </c>
      <c r="G209" s="32">
        <v>2500</v>
      </c>
      <c r="H209" s="176"/>
      <c r="I209" s="44" t="s">
        <v>892</v>
      </c>
      <c r="J209" s="44" t="s">
        <v>866</v>
      </c>
      <c r="K209" s="29">
        <v>70.599999999999994</v>
      </c>
      <c r="L209" s="33">
        <f t="shared" si="3"/>
        <v>176500</v>
      </c>
    </row>
    <row r="210" spans="1:12" ht="45.75" customHeight="1">
      <c r="A210" s="168"/>
      <c r="B210" s="172"/>
      <c r="C210" s="172"/>
      <c r="D210" s="2" t="s">
        <v>159</v>
      </c>
      <c r="E210" s="3" t="s">
        <v>47</v>
      </c>
      <c r="F210" s="9" t="s">
        <v>110</v>
      </c>
      <c r="G210" s="32">
        <v>1300</v>
      </c>
      <c r="H210" s="176"/>
      <c r="I210" s="44" t="s">
        <v>893</v>
      </c>
      <c r="J210" s="44" t="s">
        <v>549</v>
      </c>
      <c r="K210" s="29">
        <v>125.82</v>
      </c>
      <c r="L210" s="33">
        <f t="shared" si="3"/>
        <v>163566</v>
      </c>
    </row>
    <row r="211" spans="1:12" ht="51" customHeight="1">
      <c r="A211" s="168"/>
      <c r="B211" s="172"/>
      <c r="C211" s="172"/>
      <c r="D211" s="2" t="s">
        <v>159</v>
      </c>
      <c r="E211" s="3" t="s">
        <v>67</v>
      </c>
      <c r="F211" s="9" t="s">
        <v>110</v>
      </c>
      <c r="G211" s="32">
        <v>3500</v>
      </c>
      <c r="H211" s="176"/>
      <c r="I211" s="44" t="s">
        <v>894</v>
      </c>
      <c r="J211" s="44" t="s">
        <v>257</v>
      </c>
      <c r="K211" s="29">
        <v>73.8</v>
      </c>
      <c r="L211" s="33">
        <f t="shared" si="3"/>
        <v>258300</v>
      </c>
    </row>
    <row r="212" spans="1:12" ht="38.25">
      <c r="A212" s="168"/>
      <c r="B212" s="172"/>
      <c r="C212" s="172"/>
      <c r="D212" s="2" t="s">
        <v>159</v>
      </c>
      <c r="E212" s="3" t="s">
        <v>350</v>
      </c>
      <c r="F212" s="9" t="s">
        <v>110</v>
      </c>
      <c r="G212" s="32">
        <v>12000</v>
      </c>
      <c r="H212" s="176"/>
      <c r="I212" s="44" t="s">
        <v>895</v>
      </c>
      <c r="J212" s="44" t="s">
        <v>257</v>
      </c>
      <c r="K212" s="29">
        <v>150.6</v>
      </c>
      <c r="L212" s="33">
        <f t="shared" si="3"/>
        <v>1807200</v>
      </c>
    </row>
    <row r="213" spans="1:12" ht="38.25">
      <c r="A213" s="168"/>
      <c r="B213" s="172"/>
      <c r="C213" s="172"/>
      <c r="D213" s="2" t="s">
        <v>159</v>
      </c>
      <c r="E213" s="3" t="s">
        <v>351</v>
      </c>
      <c r="F213" s="9" t="s">
        <v>110</v>
      </c>
      <c r="G213" s="32">
        <v>5000</v>
      </c>
      <c r="H213" s="176"/>
      <c r="I213" s="44" t="s">
        <v>896</v>
      </c>
      <c r="J213" s="44" t="s">
        <v>257</v>
      </c>
      <c r="K213" s="29">
        <v>185.4</v>
      </c>
      <c r="L213" s="33">
        <f t="shared" si="3"/>
        <v>927000</v>
      </c>
    </row>
    <row r="214" spans="1:12" ht="41.25" customHeight="1">
      <c r="A214" s="168"/>
      <c r="B214" s="172"/>
      <c r="C214" s="172"/>
      <c r="D214" s="2" t="s">
        <v>126</v>
      </c>
      <c r="E214" s="31" t="s">
        <v>446</v>
      </c>
      <c r="F214" s="9" t="s">
        <v>106</v>
      </c>
      <c r="G214" s="32">
        <v>46800</v>
      </c>
      <c r="H214" s="176"/>
      <c r="I214" s="44" t="s">
        <v>897</v>
      </c>
      <c r="J214" s="44" t="s">
        <v>758</v>
      </c>
      <c r="K214" s="29">
        <v>382.5</v>
      </c>
      <c r="L214" s="33">
        <f t="shared" si="3"/>
        <v>17901000</v>
      </c>
    </row>
    <row r="215" spans="1:12" ht="40.5" customHeight="1">
      <c r="A215" s="168"/>
      <c r="B215" s="172"/>
      <c r="C215" s="172"/>
      <c r="D215" s="2" t="s">
        <v>126</v>
      </c>
      <c r="E215" s="3" t="s">
        <v>672</v>
      </c>
      <c r="F215" s="9" t="s">
        <v>106</v>
      </c>
      <c r="G215" s="32">
        <v>5300</v>
      </c>
      <c r="H215" s="176"/>
      <c r="I215" s="44" t="s">
        <v>898</v>
      </c>
      <c r="J215" s="44" t="s">
        <v>758</v>
      </c>
      <c r="K215" s="29">
        <v>764</v>
      </c>
      <c r="L215" s="33">
        <f t="shared" si="3"/>
        <v>4049200</v>
      </c>
    </row>
    <row r="216" spans="1:12" ht="40.5" customHeight="1">
      <c r="A216" s="174"/>
      <c r="B216" s="175"/>
      <c r="C216" s="175"/>
      <c r="D216" s="2" t="s">
        <v>126</v>
      </c>
      <c r="E216" s="3" t="s">
        <v>76</v>
      </c>
      <c r="F216" s="9" t="s">
        <v>110</v>
      </c>
      <c r="G216" s="32">
        <v>16763</v>
      </c>
      <c r="H216" s="175"/>
      <c r="I216" s="44" t="s">
        <v>759</v>
      </c>
      <c r="J216" s="44" t="s">
        <v>760</v>
      </c>
      <c r="K216" s="29">
        <v>175</v>
      </c>
      <c r="L216" s="33">
        <f t="shared" si="3"/>
        <v>2933525</v>
      </c>
    </row>
    <row r="217" spans="1:12" s="127" customFormat="1" ht="12.75" customHeight="1">
      <c r="A217" s="103"/>
      <c r="B217" s="16"/>
      <c r="C217" s="16"/>
      <c r="D217" s="17" t="s">
        <v>87</v>
      </c>
      <c r="E217" s="18"/>
      <c r="F217" s="13"/>
      <c r="G217" s="37"/>
      <c r="H217" s="39"/>
      <c r="I217" s="41"/>
      <c r="J217" s="41"/>
      <c r="K217" s="38"/>
      <c r="L217" s="77">
        <f>SUM(L198:L216)</f>
        <v>40746647</v>
      </c>
    </row>
    <row r="218" spans="1:12" ht="66" customHeight="1">
      <c r="A218" s="162">
        <v>18</v>
      </c>
      <c r="B218" s="170" t="s">
        <v>10</v>
      </c>
      <c r="C218" s="157" t="s">
        <v>195</v>
      </c>
      <c r="D218" s="48" t="s">
        <v>147</v>
      </c>
      <c r="E218" s="31" t="s">
        <v>357</v>
      </c>
      <c r="F218" s="61" t="s">
        <v>110</v>
      </c>
      <c r="G218" s="32">
        <v>7200</v>
      </c>
      <c r="H218" s="189" t="s">
        <v>449</v>
      </c>
      <c r="I218" s="75" t="s">
        <v>450</v>
      </c>
      <c r="J218" s="75" t="s">
        <v>282</v>
      </c>
      <c r="K218" s="33">
        <v>6.4</v>
      </c>
      <c r="L218" s="33">
        <f t="shared" si="3"/>
        <v>46080</v>
      </c>
    </row>
    <row r="219" spans="1:12" ht="63.75" customHeight="1">
      <c r="A219" s="168"/>
      <c r="B219" s="171"/>
      <c r="C219" s="172"/>
      <c r="D219" s="48" t="s">
        <v>147</v>
      </c>
      <c r="E219" s="31" t="s">
        <v>814</v>
      </c>
      <c r="F219" s="61" t="s">
        <v>112</v>
      </c>
      <c r="G219" s="32">
        <v>400</v>
      </c>
      <c r="H219" s="190"/>
      <c r="I219" s="75" t="s">
        <v>358</v>
      </c>
      <c r="J219" s="75" t="s">
        <v>283</v>
      </c>
      <c r="K219" s="33">
        <v>75</v>
      </c>
      <c r="L219" s="33">
        <f t="shared" si="3"/>
        <v>30000</v>
      </c>
    </row>
    <row r="220" spans="1:12" s="119" customFormat="1" ht="78.75" customHeight="1">
      <c r="A220" s="168"/>
      <c r="B220" s="171"/>
      <c r="C220" s="172"/>
      <c r="D220" s="48" t="s">
        <v>148</v>
      </c>
      <c r="E220" s="31" t="s">
        <v>359</v>
      </c>
      <c r="F220" s="61" t="s">
        <v>110</v>
      </c>
      <c r="G220" s="32">
        <v>4200</v>
      </c>
      <c r="H220" s="190"/>
      <c r="I220" s="75" t="s">
        <v>451</v>
      </c>
      <c r="J220" s="75" t="s">
        <v>284</v>
      </c>
      <c r="K220" s="33">
        <v>1610</v>
      </c>
      <c r="L220" s="33">
        <f t="shared" ref="L220:L300" si="4">G220*K220</f>
        <v>6762000</v>
      </c>
    </row>
    <row r="221" spans="1:12" s="119" customFormat="1" ht="146.25" customHeight="1">
      <c r="A221" s="168"/>
      <c r="B221" s="171"/>
      <c r="C221" s="172"/>
      <c r="D221" s="48" t="s">
        <v>149</v>
      </c>
      <c r="E221" s="31" t="s">
        <v>452</v>
      </c>
      <c r="F221" s="61" t="s">
        <v>103</v>
      </c>
      <c r="G221" s="32">
        <v>340</v>
      </c>
      <c r="H221" s="190"/>
      <c r="I221" s="75" t="s">
        <v>593</v>
      </c>
      <c r="J221" s="75" t="s">
        <v>453</v>
      </c>
      <c r="K221" s="33">
        <v>45955</v>
      </c>
      <c r="L221" s="33">
        <f t="shared" si="4"/>
        <v>15624700</v>
      </c>
    </row>
    <row r="222" spans="1:12" s="119" customFormat="1" ht="66.75" customHeight="1">
      <c r="A222" s="168"/>
      <c r="B222" s="171"/>
      <c r="C222" s="172"/>
      <c r="D222" s="48" t="s">
        <v>149</v>
      </c>
      <c r="E222" s="31" t="s">
        <v>360</v>
      </c>
      <c r="F222" s="61" t="s">
        <v>110</v>
      </c>
      <c r="G222" s="32">
        <v>850</v>
      </c>
      <c r="H222" s="190"/>
      <c r="I222" s="75" t="s">
        <v>454</v>
      </c>
      <c r="J222" s="75" t="s">
        <v>579</v>
      </c>
      <c r="K222" s="33">
        <v>240</v>
      </c>
      <c r="L222" s="33">
        <f t="shared" si="4"/>
        <v>204000</v>
      </c>
    </row>
    <row r="223" spans="1:12" s="119" customFormat="1" ht="48" customHeight="1">
      <c r="A223" s="168"/>
      <c r="B223" s="171"/>
      <c r="C223" s="172"/>
      <c r="D223" s="48" t="s">
        <v>149</v>
      </c>
      <c r="E223" s="31" t="s">
        <v>361</v>
      </c>
      <c r="F223" s="61" t="s">
        <v>110</v>
      </c>
      <c r="G223" s="32">
        <v>1800</v>
      </c>
      <c r="H223" s="190"/>
      <c r="I223" s="75" t="s">
        <v>454</v>
      </c>
      <c r="J223" s="75" t="s">
        <v>579</v>
      </c>
      <c r="K223" s="33">
        <v>393</v>
      </c>
      <c r="L223" s="33">
        <f t="shared" si="4"/>
        <v>707400</v>
      </c>
    </row>
    <row r="224" spans="1:12" s="119" customFormat="1" ht="42.75" customHeight="1">
      <c r="A224" s="168"/>
      <c r="B224" s="171"/>
      <c r="C224" s="172"/>
      <c r="D224" s="48" t="s">
        <v>149</v>
      </c>
      <c r="E224" s="31" t="s">
        <v>815</v>
      </c>
      <c r="F224" s="61" t="s">
        <v>103</v>
      </c>
      <c r="G224" s="32">
        <v>450</v>
      </c>
      <c r="H224" s="190"/>
      <c r="I224" s="75" t="s">
        <v>362</v>
      </c>
      <c r="J224" s="75" t="s">
        <v>256</v>
      </c>
      <c r="K224" s="33">
        <v>13800</v>
      </c>
      <c r="L224" s="33">
        <f t="shared" si="4"/>
        <v>6210000</v>
      </c>
    </row>
    <row r="225" spans="1:12" s="119" customFormat="1" ht="44.25" customHeight="1">
      <c r="A225" s="168"/>
      <c r="B225" s="171"/>
      <c r="C225" s="172"/>
      <c r="D225" s="48" t="s">
        <v>151</v>
      </c>
      <c r="E225" s="31" t="s">
        <v>363</v>
      </c>
      <c r="F225" s="61" t="s">
        <v>110</v>
      </c>
      <c r="G225" s="32">
        <v>6000</v>
      </c>
      <c r="H225" s="190"/>
      <c r="I225" s="75" t="s">
        <v>364</v>
      </c>
      <c r="J225" s="75" t="s">
        <v>285</v>
      </c>
      <c r="K225" s="33">
        <v>5</v>
      </c>
      <c r="L225" s="33">
        <f t="shared" si="4"/>
        <v>30000</v>
      </c>
    </row>
    <row r="226" spans="1:12" s="119" customFormat="1" ht="42.75" customHeight="1">
      <c r="A226" s="168"/>
      <c r="B226" s="171"/>
      <c r="C226" s="172"/>
      <c r="D226" s="48" t="s">
        <v>151</v>
      </c>
      <c r="E226" s="31" t="s">
        <v>365</v>
      </c>
      <c r="F226" s="61" t="s">
        <v>110</v>
      </c>
      <c r="G226" s="32">
        <v>29900</v>
      </c>
      <c r="H226" s="190"/>
      <c r="I226" s="75" t="s">
        <v>580</v>
      </c>
      <c r="J226" s="75" t="s">
        <v>285</v>
      </c>
      <c r="K226" s="33">
        <v>3.67</v>
      </c>
      <c r="L226" s="33">
        <f t="shared" si="4"/>
        <v>109733</v>
      </c>
    </row>
    <row r="227" spans="1:12" s="119" customFormat="1" ht="48" customHeight="1">
      <c r="A227" s="168"/>
      <c r="B227" s="171"/>
      <c r="C227" s="172"/>
      <c r="D227" s="48" t="s">
        <v>151</v>
      </c>
      <c r="E227" s="31" t="s">
        <v>581</v>
      </c>
      <c r="F227" s="61" t="s">
        <v>112</v>
      </c>
      <c r="G227" s="32">
        <v>1350</v>
      </c>
      <c r="H227" s="190"/>
      <c r="I227" s="75" t="s">
        <v>366</v>
      </c>
      <c r="J227" s="75" t="s">
        <v>285</v>
      </c>
      <c r="K227" s="33">
        <v>415</v>
      </c>
      <c r="L227" s="33">
        <f t="shared" si="4"/>
        <v>560250</v>
      </c>
    </row>
    <row r="228" spans="1:12" s="119" customFormat="1" ht="56.25" customHeight="1">
      <c r="A228" s="168"/>
      <c r="B228" s="171"/>
      <c r="C228" s="172"/>
      <c r="D228" s="48" t="s">
        <v>222</v>
      </c>
      <c r="E228" s="31" t="s">
        <v>582</v>
      </c>
      <c r="F228" s="61" t="s">
        <v>160</v>
      </c>
      <c r="G228" s="32">
        <v>29900</v>
      </c>
      <c r="H228" s="190"/>
      <c r="I228" s="75" t="s">
        <v>583</v>
      </c>
      <c r="J228" s="75" t="s">
        <v>584</v>
      </c>
      <c r="K228" s="33">
        <v>50</v>
      </c>
      <c r="L228" s="33">
        <f t="shared" si="4"/>
        <v>1495000</v>
      </c>
    </row>
    <row r="229" spans="1:12" s="119" customFormat="1" ht="63.75">
      <c r="A229" s="168"/>
      <c r="B229" s="171"/>
      <c r="C229" s="172"/>
      <c r="D229" s="48" t="s">
        <v>222</v>
      </c>
      <c r="E229" s="31" t="s">
        <v>585</v>
      </c>
      <c r="F229" s="61" t="s">
        <v>112</v>
      </c>
      <c r="G229" s="32">
        <v>470</v>
      </c>
      <c r="H229" s="190"/>
      <c r="I229" s="75" t="s">
        <v>367</v>
      </c>
      <c r="J229" s="75" t="s">
        <v>286</v>
      </c>
      <c r="K229" s="33">
        <v>18.100000000000001</v>
      </c>
      <c r="L229" s="33">
        <f t="shared" si="4"/>
        <v>8507</v>
      </c>
    </row>
    <row r="230" spans="1:12" s="119" customFormat="1" ht="56.25" customHeight="1">
      <c r="A230" s="168"/>
      <c r="B230" s="171"/>
      <c r="C230" s="172"/>
      <c r="D230" s="48" t="s">
        <v>222</v>
      </c>
      <c r="E230" s="31" t="s">
        <v>368</v>
      </c>
      <c r="F230" s="48" t="s">
        <v>369</v>
      </c>
      <c r="G230" s="32">
        <v>23900</v>
      </c>
      <c r="H230" s="190"/>
      <c r="I230" s="75" t="s">
        <v>370</v>
      </c>
      <c r="J230" s="75" t="s">
        <v>287</v>
      </c>
      <c r="K230" s="33">
        <v>11.5</v>
      </c>
      <c r="L230" s="33">
        <f t="shared" si="4"/>
        <v>274850</v>
      </c>
    </row>
    <row r="231" spans="1:12" s="119" customFormat="1" ht="62.25" customHeight="1">
      <c r="A231" s="168"/>
      <c r="B231" s="171"/>
      <c r="C231" s="172"/>
      <c r="D231" s="48" t="s">
        <v>155</v>
      </c>
      <c r="E231" s="31" t="s">
        <v>816</v>
      </c>
      <c r="F231" s="61" t="s">
        <v>110</v>
      </c>
      <c r="G231" s="32">
        <v>27000</v>
      </c>
      <c r="H231" s="190"/>
      <c r="I231" s="75" t="s">
        <v>586</v>
      </c>
      <c r="J231" s="75" t="s">
        <v>288</v>
      </c>
      <c r="K231" s="33">
        <v>23</v>
      </c>
      <c r="L231" s="33">
        <f t="shared" si="4"/>
        <v>621000</v>
      </c>
    </row>
    <row r="232" spans="1:12" s="119" customFormat="1" ht="78" customHeight="1">
      <c r="A232" s="168"/>
      <c r="B232" s="171"/>
      <c r="C232" s="172"/>
      <c r="D232" s="48" t="s">
        <v>152</v>
      </c>
      <c r="E232" s="31" t="s">
        <v>587</v>
      </c>
      <c r="F232" s="61" t="s">
        <v>588</v>
      </c>
      <c r="G232" s="32">
        <v>32700</v>
      </c>
      <c r="H232" s="190"/>
      <c r="I232" s="75" t="s">
        <v>594</v>
      </c>
      <c r="J232" s="75" t="s">
        <v>589</v>
      </c>
      <c r="K232" s="33">
        <v>6</v>
      </c>
      <c r="L232" s="33">
        <f t="shared" si="4"/>
        <v>196200</v>
      </c>
    </row>
    <row r="233" spans="1:12" s="119" customFormat="1" ht="65.25" customHeight="1">
      <c r="A233" s="168"/>
      <c r="B233" s="171"/>
      <c r="C233" s="172"/>
      <c r="D233" s="48" t="s">
        <v>150</v>
      </c>
      <c r="E233" s="31" t="s">
        <v>595</v>
      </c>
      <c r="F233" s="61" t="s">
        <v>110</v>
      </c>
      <c r="G233" s="32">
        <v>53400</v>
      </c>
      <c r="H233" s="190"/>
      <c r="I233" s="75" t="s">
        <v>371</v>
      </c>
      <c r="J233" s="75" t="s">
        <v>287</v>
      </c>
      <c r="K233" s="33">
        <v>8</v>
      </c>
      <c r="L233" s="33">
        <f t="shared" si="4"/>
        <v>427200</v>
      </c>
    </row>
    <row r="234" spans="1:12" s="119" customFormat="1" ht="44.25" customHeight="1">
      <c r="A234" s="168"/>
      <c r="B234" s="171"/>
      <c r="C234" s="172"/>
      <c r="D234" s="48" t="s">
        <v>153</v>
      </c>
      <c r="E234" s="31" t="s">
        <v>590</v>
      </c>
      <c r="F234" s="61" t="s">
        <v>110</v>
      </c>
      <c r="G234" s="32">
        <v>59800</v>
      </c>
      <c r="H234" s="190"/>
      <c r="I234" s="75" t="s">
        <v>591</v>
      </c>
      <c r="J234" s="75" t="s">
        <v>592</v>
      </c>
      <c r="K234" s="33">
        <v>27.6</v>
      </c>
      <c r="L234" s="33">
        <f t="shared" si="4"/>
        <v>1650480</v>
      </c>
    </row>
    <row r="235" spans="1:12" ht="48.75" customHeight="1">
      <c r="A235" s="168"/>
      <c r="B235" s="171"/>
      <c r="C235" s="172"/>
      <c r="D235" s="48" t="s">
        <v>154</v>
      </c>
      <c r="E235" s="31" t="s">
        <v>817</v>
      </c>
      <c r="F235" s="61" t="s">
        <v>110</v>
      </c>
      <c r="G235" s="32">
        <v>71600</v>
      </c>
      <c r="H235" s="190"/>
      <c r="I235" s="75" t="s">
        <v>372</v>
      </c>
      <c r="J235" s="75" t="s">
        <v>282</v>
      </c>
      <c r="K235" s="33">
        <v>3.9</v>
      </c>
      <c r="L235" s="33">
        <f t="shared" si="4"/>
        <v>279240</v>
      </c>
    </row>
    <row r="236" spans="1:12" ht="48.75" customHeight="1">
      <c r="A236" s="168"/>
      <c r="B236" s="171"/>
      <c r="C236" s="172"/>
      <c r="D236" s="48" t="s">
        <v>596</v>
      </c>
      <c r="E236" s="31" t="s">
        <v>597</v>
      </c>
      <c r="F236" s="61" t="s">
        <v>112</v>
      </c>
      <c r="G236" s="32">
        <v>270</v>
      </c>
      <c r="H236" s="190"/>
      <c r="I236" s="75" t="s">
        <v>598</v>
      </c>
      <c r="J236" s="75" t="s">
        <v>599</v>
      </c>
      <c r="K236" s="33">
        <v>523</v>
      </c>
      <c r="L236" s="33">
        <f t="shared" si="4"/>
        <v>141210</v>
      </c>
    </row>
    <row r="237" spans="1:12" ht="99" customHeight="1">
      <c r="A237" s="168"/>
      <c r="B237" s="171"/>
      <c r="C237" s="172"/>
      <c r="D237" s="48" t="s">
        <v>156</v>
      </c>
      <c r="E237" s="31" t="s">
        <v>600</v>
      </c>
      <c r="F237" s="48" t="s">
        <v>228</v>
      </c>
      <c r="G237" s="32">
        <v>11500</v>
      </c>
      <c r="H237" s="190"/>
      <c r="I237" s="75" t="s">
        <v>601</v>
      </c>
      <c r="J237" s="75" t="s">
        <v>579</v>
      </c>
      <c r="K237" s="33">
        <v>90</v>
      </c>
      <c r="L237" s="33">
        <f t="shared" si="4"/>
        <v>1035000</v>
      </c>
    </row>
    <row r="238" spans="1:12" ht="75.75" customHeight="1">
      <c r="A238" s="168"/>
      <c r="B238" s="171"/>
      <c r="C238" s="172"/>
      <c r="D238" s="48" t="s">
        <v>157</v>
      </c>
      <c r="E238" s="31" t="s">
        <v>373</v>
      </c>
      <c r="F238" s="61" t="s">
        <v>110</v>
      </c>
      <c r="G238" s="32">
        <v>2700</v>
      </c>
      <c r="H238" s="190"/>
      <c r="I238" s="75" t="s">
        <v>602</v>
      </c>
      <c r="J238" s="75" t="s">
        <v>818</v>
      </c>
      <c r="K238" s="33">
        <v>1635</v>
      </c>
      <c r="L238" s="33">
        <f t="shared" si="4"/>
        <v>4414500</v>
      </c>
    </row>
    <row r="239" spans="1:12" ht="63.75">
      <c r="A239" s="168"/>
      <c r="B239" s="171"/>
      <c r="C239" s="172"/>
      <c r="D239" s="48" t="s">
        <v>157</v>
      </c>
      <c r="E239" s="31" t="s">
        <v>375</v>
      </c>
      <c r="F239" s="61" t="s">
        <v>110</v>
      </c>
      <c r="G239" s="32">
        <v>5000</v>
      </c>
      <c r="H239" s="190"/>
      <c r="I239" s="75" t="s">
        <v>602</v>
      </c>
      <c r="J239" s="75" t="s">
        <v>374</v>
      </c>
      <c r="K239" s="33">
        <v>1820</v>
      </c>
      <c r="L239" s="33">
        <f t="shared" si="4"/>
        <v>9100000</v>
      </c>
    </row>
    <row r="240" spans="1:12" ht="61.5" customHeight="1">
      <c r="A240" s="168"/>
      <c r="B240" s="171"/>
      <c r="C240" s="172"/>
      <c r="D240" s="48" t="s">
        <v>206</v>
      </c>
      <c r="E240" s="31" t="s">
        <v>603</v>
      </c>
      <c r="F240" s="61" t="s">
        <v>106</v>
      </c>
      <c r="G240" s="32">
        <v>4700</v>
      </c>
      <c r="H240" s="190"/>
      <c r="I240" s="75" t="s">
        <v>604</v>
      </c>
      <c r="J240" s="75" t="s">
        <v>605</v>
      </c>
      <c r="K240" s="33">
        <v>395</v>
      </c>
      <c r="L240" s="33">
        <f t="shared" si="4"/>
        <v>1856500</v>
      </c>
    </row>
    <row r="241" spans="1:12" ht="119.25" customHeight="1">
      <c r="A241" s="169"/>
      <c r="B241" s="171"/>
      <c r="C241" s="173"/>
      <c r="D241" s="48" t="s">
        <v>224</v>
      </c>
      <c r="E241" s="31" t="s">
        <v>376</v>
      </c>
      <c r="F241" s="61" t="s">
        <v>110</v>
      </c>
      <c r="G241" s="32">
        <v>8600</v>
      </c>
      <c r="H241" s="199"/>
      <c r="I241" s="75" t="s">
        <v>606</v>
      </c>
      <c r="J241" s="75" t="s">
        <v>281</v>
      </c>
      <c r="K241" s="33">
        <v>705</v>
      </c>
      <c r="L241" s="33">
        <f t="shared" si="4"/>
        <v>6063000</v>
      </c>
    </row>
    <row r="242" spans="1:12" s="127" customFormat="1" ht="12.75" customHeight="1">
      <c r="A242" s="103"/>
      <c r="B242" s="16"/>
      <c r="C242" s="16"/>
      <c r="D242" s="17" t="s">
        <v>87</v>
      </c>
      <c r="E242" s="18"/>
      <c r="F242" s="22"/>
      <c r="G242" s="37"/>
      <c r="H242" s="39"/>
      <c r="I242" s="41"/>
      <c r="J242" s="41"/>
      <c r="K242" s="38"/>
      <c r="L242" s="77">
        <f>SUM(L218:L241)</f>
        <v>57846850</v>
      </c>
    </row>
    <row r="243" spans="1:12" s="127" customFormat="1" ht="33.75" customHeight="1">
      <c r="A243" s="168">
        <v>19</v>
      </c>
      <c r="B243" s="197" t="s">
        <v>11</v>
      </c>
      <c r="C243" s="197" t="s">
        <v>12</v>
      </c>
      <c r="D243" s="2" t="s">
        <v>216</v>
      </c>
      <c r="E243" s="3" t="s">
        <v>42</v>
      </c>
      <c r="F243" s="9" t="s">
        <v>110</v>
      </c>
      <c r="G243" s="32">
        <v>180</v>
      </c>
      <c r="H243" s="177" t="s">
        <v>435</v>
      </c>
      <c r="I243" s="44" t="s">
        <v>899</v>
      </c>
      <c r="J243" s="44" t="s">
        <v>806</v>
      </c>
      <c r="K243" s="28">
        <v>39</v>
      </c>
      <c r="L243" s="33">
        <f t="shared" si="4"/>
        <v>7020</v>
      </c>
    </row>
    <row r="244" spans="1:12" s="127" customFormat="1" ht="25.5">
      <c r="A244" s="168"/>
      <c r="B244" s="197"/>
      <c r="C244" s="198"/>
      <c r="D244" s="2" t="s">
        <v>216</v>
      </c>
      <c r="E244" s="3" t="s">
        <v>68</v>
      </c>
      <c r="F244" s="9" t="s">
        <v>110</v>
      </c>
      <c r="G244" s="32">
        <v>220</v>
      </c>
      <c r="H244" s="177"/>
      <c r="I244" s="44" t="s">
        <v>900</v>
      </c>
      <c r="J244" s="44" t="s">
        <v>806</v>
      </c>
      <c r="K244" s="28">
        <v>49</v>
      </c>
      <c r="L244" s="33">
        <f t="shared" si="4"/>
        <v>10780</v>
      </c>
    </row>
    <row r="245" spans="1:12" s="127" customFormat="1" ht="41.25" customHeight="1">
      <c r="A245" s="168"/>
      <c r="B245" s="197"/>
      <c r="C245" s="84" t="s">
        <v>193</v>
      </c>
      <c r="D245" s="2" t="s">
        <v>154</v>
      </c>
      <c r="E245" s="3" t="s">
        <v>86</v>
      </c>
      <c r="F245" s="9" t="s">
        <v>110</v>
      </c>
      <c r="G245" s="32">
        <v>300</v>
      </c>
      <c r="H245" s="177"/>
      <c r="I245" s="44" t="s">
        <v>761</v>
      </c>
      <c r="J245" s="44" t="s">
        <v>762</v>
      </c>
      <c r="K245" s="28">
        <v>4.0199999999999996</v>
      </c>
      <c r="L245" s="33">
        <f t="shared" si="4"/>
        <v>1205.9999999999998</v>
      </c>
    </row>
    <row r="246" spans="1:12" s="127" customFormat="1" ht="71.25" customHeight="1">
      <c r="A246" s="168"/>
      <c r="B246" s="197"/>
      <c r="C246" s="157" t="s">
        <v>13</v>
      </c>
      <c r="D246" s="2" t="s">
        <v>125</v>
      </c>
      <c r="E246" s="3" t="s">
        <v>352</v>
      </c>
      <c r="F246" s="2" t="s">
        <v>110</v>
      </c>
      <c r="G246" s="32">
        <v>900</v>
      </c>
      <c r="H246" s="177"/>
      <c r="I246" s="44" t="s">
        <v>901</v>
      </c>
      <c r="J246" s="44" t="s">
        <v>750</v>
      </c>
      <c r="K246" s="29">
        <v>43.55</v>
      </c>
      <c r="L246" s="33">
        <f>G246*K246</f>
        <v>39195</v>
      </c>
    </row>
    <row r="247" spans="1:12" ht="38.25">
      <c r="A247" s="168"/>
      <c r="B247" s="197"/>
      <c r="C247" s="172"/>
      <c r="D247" s="2" t="s">
        <v>125</v>
      </c>
      <c r="E247" s="3" t="s">
        <v>229</v>
      </c>
      <c r="F247" s="9" t="s">
        <v>103</v>
      </c>
      <c r="G247" s="32">
        <v>8</v>
      </c>
      <c r="H247" s="177"/>
      <c r="I247" s="44" t="s">
        <v>902</v>
      </c>
      <c r="J247" s="44" t="s">
        <v>748</v>
      </c>
      <c r="K247" s="29">
        <v>1554</v>
      </c>
      <c r="L247" s="33">
        <f t="shared" si="4"/>
        <v>12432</v>
      </c>
    </row>
    <row r="248" spans="1:12" ht="74.25" customHeight="1">
      <c r="A248" s="168"/>
      <c r="B248" s="197"/>
      <c r="C248" s="172"/>
      <c r="D248" s="2" t="s">
        <v>125</v>
      </c>
      <c r="E248" s="3" t="s">
        <v>353</v>
      </c>
      <c r="F248" s="9" t="s">
        <v>103</v>
      </c>
      <c r="G248" s="32">
        <v>10</v>
      </c>
      <c r="H248" s="177"/>
      <c r="I248" s="44" t="s">
        <v>903</v>
      </c>
      <c r="J248" s="44" t="s">
        <v>751</v>
      </c>
      <c r="K248" s="29">
        <v>1592.26</v>
      </c>
      <c r="L248" s="33">
        <f t="shared" si="4"/>
        <v>15922.6</v>
      </c>
    </row>
    <row r="249" spans="1:12" ht="48.75" customHeight="1">
      <c r="A249" s="168"/>
      <c r="B249" s="197"/>
      <c r="C249" s="172"/>
      <c r="D249" s="2" t="s">
        <v>126</v>
      </c>
      <c r="E249" s="31" t="s">
        <v>447</v>
      </c>
      <c r="F249" s="9" t="s">
        <v>106</v>
      </c>
      <c r="G249" s="32">
        <v>240</v>
      </c>
      <c r="H249" s="177"/>
      <c r="I249" s="44" t="s">
        <v>897</v>
      </c>
      <c r="J249" s="44" t="s">
        <v>758</v>
      </c>
      <c r="K249" s="29">
        <v>382.5</v>
      </c>
      <c r="L249" s="33">
        <f t="shared" si="4"/>
        <v>91800</v>
      </c>
    </row>
    <row r="250" spans="1:12" ht="51">
      <c r="A250" s="169"/>
      <c r="B250" s="198"/>
      <c r="C250" s="173"/>
      <c r="D250" s="2" t="s">
        <v>126</v>
      </c>
      <c r="E250" s="31" t="s">
        <v>77</v>
      </c>
      <c r="F250" s="9" t="s">
        <v>110</v>
      </c>
      <c r="G250" s="32">
        <v>350</v>
      </c>
      <c r="H250" s="178"/>
      <c r="I250" s="44" t="s">
        <v>759</v>
      </c>
      <c r="J250" s="44" t="s">
        <v>760</v>
      </c>
      <c r="K250" s="29">
        <v>175</v>
      </c>
      <c r="L250" s="33">
        <f t="shared" si="4"/>
        <v>61250</v>
      </c>
    </row>
    <row r="251" spans="1:12" s="127" customFormat="1" ht="12.75" customHeight="1">
      <c r="A251" s="103"/>
      <c r="B251" s="14"/>
      <c r="C251" s="14"/>
      <c r="D251" s="13" t="s">
        <v>87</v>
      </c>
      <c r="E251" s="13"/>
      <c r="F251" s="13"/>
      <c r="G251" s="37"/>
      <c r="H251" s="39"/>
      <c r="I251" s="41"/>
      <c r="J251" s="41"/>
      <c r="K251" s="38"/>
      <c r="L251" s="77">
        <f>SUM(L243:L250)</f>
        <v>239605.6</v>
      </c>
    </row>
    <row r="252" spans="1:12" ht="40.5" customHeight="1">
      <c r="A252" s="162">
        <v>20</v>
      </c>
      <c r="B252" s="170" t="s">
        <v>14</v>
      </c>
      <c r="C252" s="157" t="s">
        <v>195</v>
      </c>
      <c r="D252" s="2" t="s">
        <v>154</v>
      </c>
      <c r="E252" s="3" t="s">
        <v>763</v>
      </c>
      <c r="F252" s="9" t="s">
        <v>110</v>
      </c>
      <c r="G252" s="32">
        <v>53500</v>
      </c>
      <c r="H252" s="159" t="s">
        <v>435</v>
      </c>
      <c r="I252" s="44" t="s">
        <v>764</v>
      </c>
      <c r="J252" s="44" t="s">
        <v>258</v>
      </c>
      <c r="K252" s="29">
        <v>4.0199999999999996</v>
      </c>
      <c r="L252" s="33">
        <f t="shared" si="4"/>
        <v>215069.99999999997</v>
      </c>
    </row>
    <row r="253" spans="1:12" ht="62.25" customHeight="1">
      <c r="A253" s="168"/>
      <c r="B253" s="188"/>
      <c r="C253" s="173"/>
      <c r="D253" s="2" t="s">
        <v>170</v>
      </c>
      <c r="E253" s="3" t="s">
        <v>69</v>
      </c>
      <c r="F253" s="9" t="s">
        <v>110</v>
      </c>
      <c r="G253" s="32">
        <v>78400</v>
      </c>
      <c r="H253" s="160"/>
      <c r="I253" s="44" t="s">
        <v>765</v>
      </c>
      <c r="J253" s="44" t="s">
        <v>866</v>
      </c>
      <c r="K253" s="29">
        <v>41.6</v>
      </c>
      <c r="L253" s="33">
        <f t="shared" si="4"/>
        <v>3261440</v>
      </c>
    </row>
    <row r="254" spans="1:12" s="127" customFormat="1" ht="12.75" customHeight="1">
      <c r="A254" s="103"/>
      <c r="B254" s="16"/>
      <c r="C254" s="16"/>
      <c r="D254" s="17" t="s">
        <v>87</v>
      </c>
      <c r="E254" s="18"/>
      <c r="F254" s="22"/>
      <c r="G254" s="37"/>
      <c r="H254" s="39"/>
      <c r="I254" s="41"/>
      <c r="J254" s="41"/>
      <c r="K254" s="38"/>
      <c r="L254" s="77">
        <f>SUM(L252:L253)</f>
        <v>3476510</v>
      </c>
    </row>
    <row r="255" spans="1:12" ht="54.75" customHeight="1">
      <c r="A255" s="162">
        <v>21</v>
      </c>
      <c r="B255" s="157" t="s">
        <v>15</v>
      </c>
      <c r="C255" s="157" t="s">
        <v>315</v>
      </c>
      <c r="D255" s="2" t="s">
        <v>161</v>
      </c>
      <c r="E255" s="3" t="s">
        <v>162</v>
      </c>
      <c r="F255" s="9" t="s">
        <v>110</v>
      </c>
      <c r="G255" s="32">
        <v>246000</v>
      </c>
      <c r="H255" s="185" t="s">
        <v>455</v>
      </c>
      <c r="I255" s="10" t="s">
        <v>986</v>
      </c>
      <c r="J255" s="3" t="s">
        <v>268</v>
      </c>
      <c r="K255" s="29">
        <v>4.58</v>
      </c>
      <c r="L255" s="33">
        <f t="shared" si="4"/>
        <v>1126680</v>
      </c>
    </row>
    <row r="256" spans="1:12" ht="38.25">
      <c r="A256" s="168"/>
      <c r="B256" s="172"/>
      <c r="C256" s="172"/>
      <c r="D256" s="2" t="s">
        <v>161</v>
      </c>
      <c r="E256" s="3" t="s">
        <v>987</v>
      </c>
      <c r="F256" s="9" t="s">
        <v>110</v>
      </c>
      <c r="G256" s="32">
        <v>623000</v>
      </c>
      <c r="H256" s="183"/>
      <c r="I256" s="10" t="s">
        <v>988</v>
      </c>
      <c r="J256" s="3" t="s">
        <v>269</v>
      </c>
      <c r="K256" s="29">
        <v>4.34</v>
      </c>
      <c r="L256" s="33">
        <f t="shared" si="4"/>
        <v>2703820</v>
      </c>
    </row>
    <row r="257" spans="1:14" ht="38.25">
      <c r="A257" s="168"/>
      <c r="B257" s="172"/>
      <c r="C257" s="172"/>
      <c r="D257" s="2" t="s">
        <v>163</v>
      </c>
      <c r="E257" s="3" t="s">
        <v>410</v>
      </c>
      <c r="F257" s="9" t="s">
        <v>110</v>
      </c>
      <c r="G257" s="32">
        <v>240000</v>
      </c>
      <c r="H257" s="183"/>
      <c r="I257" s="10" t="s">
        <v>989</v>
      </c>
      <c r="J257" s="3" t="s">
        <v>990</v>
      </c>
      <c r="K257" s="29">
        <v>49.13</v>
      </c>
      <c r="L257" s="33">
        <f t="shared" si="4"/>
        <v>11791200</v>
      </c>
    </row>
    <row r="258" spans="1:14" ht="38.25">
      <c r="A258" s="168"/>
      <c r="B258" s="172"/>
      <c r="C258" s="172"/>
      <c r="D258" s="2" t="s">
        <v>163</v>
      </c>
      <c r="E258" s="3" t="s">
        <v>70</v>
      </c>
      <c r="F258" s="9" t="s">
        <v>110</v>
      </c>
      <c r="G258" s="32">
        <v>240000</v>
      </c>
      <c r="H258" s="183"/>
      <c r="I258" s="10" t="s">
        <v>163</v>
      </c>
      <c r="J258" s="3" t="s">
        <v>549</v>
      </c>
      <c r="K258" s="29">
        <v>15.58</v>
      </c>
      <c r="L258" s="33">
        <f t="shared" si="4"/>
        <v>3739200</v>
      </c>
    </row>
    <row r="259" spans="1:14" ht="38.25">
      <c r="A259" s="168"/>
      <c r="B259" s="172"/>
      <c r="C259" s="172"/>
      <c r="D259" s="2" t="s">
        <v>164</v>
      </c>
      <c r="E259" s="3" t="s">
        <v>71</v>
      </c>
      <c r="F259" s="9" t="s">
        <v>110</v>
      </c>
      <c r="G259" s="32">
        <v>142000</v>
      </c>
      <c r="H259" s="183"/>
      <c r="I259" s="10" t="s">
        <v>991</v>
      </c>
      <c r="J259" s="3" t="s">
        <v>549</v>
      </c>
      <c r="K259" s="29">
        <v>39.33</v>
      </c>
      <c r="L259" s="33">
        <f t="shared" si="4"/>
        <v>5584860</v>
      </c>
    </row>
    <row r="260" spans="1:14" ht="25.5">
      <c r="A260" s="168"/>
      <c r="B260" s="172"/>
      <c r="C260" s="172"/>
      <c r="D260" s="2" t="s">
        <v>164</v>
      </c>
      <c r="E260" s="3" t="s">
        <v>72</v>
      </c>
      <c r="F260" s="9" t="s">
        <v>110</v>
      </c>
      <c r="G260" s="32">
        <v>714000</v>
      </c>
      <c r="H260" s="183"/>
      <c r="I260" s="10" t="s">
        <v>992</v>
      </c>
      <c r="J260" s="3" t="s">
        <v>316</v>
      </c>
      <c r="K260" s="29">
        <v>83.3</v>
      </c>
      <c r="L260" s="33">
        <f t="shared" si="4"/>
        <v>59476200</v>
      </c>
    </row>
    <row r="261" spans="1:14" ht="38.25">
      <c r="A261" s="168"/>
      <c r="B261" s="172"/>
      <c r="C261" s="172"/>
      <c r="D261" s="2" t="s">
        <v>165</v>
      </c>
      <c r="E261" s="3" t="s">
        <v>994</v>
      </c>
      <c r="F261" s="9" t="s">
        <v>110</v>
      </c>
      <c r="G261" s="32">
        <v>520000</v>
      </c>
      <c r="H261" s="183"/>
      <c r="I261" s="10" t="s">
        <v>560</v>
      </c>
      <c r="J261" s="3" t="s">
        <v>561</v>
      </c>
      <c r="K261" s="29">
        <v>23.3</v>
      </c>
      <c r="L261" s="33">
        <f t="shared" si="4"/>
        <v>12116000</v>
      </c>
    </row>
    <row r="262" spans="1:14" ht="38.25">
      <c r="A262" s="168"/>
      <c r="B262" s="172"/>
      <c r="C262" s="172"/>
      <c r="D262" s="2" t="s">
        <v>166</v>
      </c>
      <c r="E262" s="3" t="s">
        <v>993</v>
      </c>
      <c r="F262" s="9" t="s">
        <v>110</v>
      </c>
      <c r="G262" s="32">
        <v>978000</v>
      </c>
      <c r="H262" s="183"/>
      <c r="I262" s="10" t="s">
        <v>995</v>
      </c>
      <c r="J262" s="3" t="s">
        <v>269</v>
      </c>
      <c r="K262" s="29">
        <v>24.45</v>
      </c>
      <c r="L262" s="33">
        <f t="shared" si="4"/>
        <v>23912100</v>
      </c>
    </row>
    <row r="263" spans="1:14" ht="38.25">
      <c r="A263" s="168"/>
      <c r="B263" s="172"/>
      <c r="C263" s="172"/>
      <c r="D263" s="2" t="s">
        <v>166</v>
      </c>
      <c r="E263" s="3" t="s">
        <v>73</v>
      </c>
      <c r="F263" s="9" t="s">
        <v>110</v>
      </c>
      <c r="G263" s="32">
        <v>363000</v>
      </c>
      <c r="H263" s="183"/>
      <c r="I263" s="10" t="s">
        <v>996</v>
      </c>
      <c r="J263" s="3" t="s">
        <v>269</v>
      </c>
      <c r="K263" s="29">
        <v>26.87</v>
      </c>
      <c r="L263" s="33">
        <f t="shared" si="4"/>
        <v>9753810</v>
      </c>
    </row>
    <row r="264" spans="1:14" ht="51">
      <c r="A264" s="168"/>
      <c r="B264" s="172"/>
      <c r="C264" s="172"/>
      <c r="D264" s="2" t="s">
        <v>167</v>
      </c>
      <c r="E264" s="3" t="s">
        <v>74</v>
      </c>
      <c r="F264" s="9" t="s">
        <v>110</v>
      </c>
      <c r="G264" s="32">
        <v>51000</v>
      </c>
      <c r="H264" s="183"/>
      <c r="I264" s="10" t="s">
        <v>411</v>
      </c>
      <c r="J264" s="3" t="s">
        <v>562</v>
      </c>
      <c r="K264" s="29">
        <v>38.33</v>
      </c>
      <c r="L264" s="33">
        <f t="shared" si="4"/>
        <v>1954830</v>
      </c>
    </row>
    <row r="265" spans="1:14" ht="51">
      <c r="A265" s="168"/>
      <c r="B265" s="172"/>
      <c r="C265" s="172"/>
      <c r="D265" s="2" t="s">
        <v>167</v>
      </c>
      <c r="E265" s="3" t="s">
        <v>75</v>
      </c>
      <c r="F265" s="9" t="s">
        <v>110</v>
      </c>
      <c r="G265" s="32">
        <v>116000</v>
      </c>
      <c r="H265" s="183"/>
      <c r="I265" s="10" t="s">
        <v>411</v>
      </c>
      <c r="J265" s="3" t="s">
        <v>562</v>
      </c>
      <c r="K265" s="29">
        <v>49.67</v>
      </c>
      <c r="L265" s="33">
        <f t="shared" si="4"/>
        <v>5761720</v>
      </c>
    </row>
    <row r="266" spans="1:14" ht="38.25">
      <c r="A266" s="168"/>
      <c r="B266" s="172"/>
      <c r="C266" s="172"/>
      <c r="D266" s="2" t="s">
        <v>317</v>
      </c>
      <c r="E266" s="3" t="s">
        <v>319</v>
      </c>
      <c r="F266" s="9" t="s">
        <v>110</v>
      </c>
      <c r="G266" s="32">
        <v>2800</v>
      </c>
      <c r="H266" s="183"/>
      <c r="I266" s="10" t="s">
        <v>318</v>
      </c>
      <c r="J266" s="3" t="s">
        <v>254</v>
      </c>
      <c r="K266" s="29">
        <v>242.86</v>
      </c>
      <c r="L266" s="33">
        <f t="shared" si="4"/>
        <v>680008</v>
      </c>
    </row>
    <row r="267" spans="1:14" ht="25.5">
      <c r="A267" s="168"/>
      <c r="B267" s="172"/>
      <c r="C267" s="172"/>
      <c r="D267" s="2" t="s">
        <v>169</v>
      </c>
      <c r="E267" s="3" t="s">
        <v>45</v>
      </c>
      <c r="F267" s="9" t="s">
        <v>110</v>
      </c>
      <c r="G267" s="32">
        <v>5000</v>
      </c>
      <c r="H267" s="183"/>
      <c r="I267" s="10" t="s">
        <v>267</v>
      </c>
      <c r="J267" s="3" t="s">
        <v>320</v>
      </c>
      <c r="K267" s="29">
        <v>83.83</v>
      </c>
      <c r="L267" s="33">
        <f t="shared" si="4"/>
        <v>419150</v>
      </c>
    </row>
    <row r="268" spans="1:14" ht="25.5">
      <c r="A268" s="168"/>
      <c r="B268" s="172"/>
      <c r="C268" s="172"/>
      <c r="D268" s="2" t="s">
        <v>168</v>
      </c>
      <c r="E268" s="3" t="s">
        <v>563</v>
      </c>
      <c r="F268" s="9" t="s">
        <v>110</v>
      </c>
      <c r="G268" s="32">
        <v>160000</v>
      </c>
      <c r="H268" s="183"/>
      <c r="I268" s="10" t="s">
        <v>997</v>
      </c>
      <c r="J268" s="3" t="s">
        <v>412</v>
      </c>
      <c r="K268" s="29">
        <v>23.57</v>
      </c>
      <c r="L268" s="33">
        <f t="shared" si="4"/>
        <v>3771200</v>
      </c>
    </row>
    <row r="269" spans="1:14" ht="80.25" customHeight="1">
      <c r="A269" s="168"/>
      <c r="B269" s="172"/>
      <c r="C269" s="172"/>
      <c r="D269" s="2" t="s">
        <v>111</v>
      </c>
      <c r="E269" s="3" t="s">
        <v>998</v>
      </c>
      <c r="F269" s="9" t="s">
        <v>103</v>
      </c>
      <c r="G269" s="32">
        <v>119</v>
      </c>
      <c r="H269" s="183"/>
      <c r="I269" s="3" t="s">
        <v>999</v>
      </c>
      <c r="J269" s="3" t="s">
        <v>270</v>
      </c>
      <c r="K269" s="29">
        <v>9090</v>
      </c>
      <c r="L269" s="33">
        <f t="shared" si="4"/>
        <v>1081710</v>
      </c>
    </row>
    <row r="270" spans="1:14" ht="38.25">
      <c r="A270" s="163"/>
      <c r="B270" s="158"/>
      <c r="C270" s="158"/>
      <c r="D270" s="2" t="s">
        <v>413</v>
      </c>
      <c r="E270" s="3" t="s">
        <v>414</v>
      </c>
      <c r="F270" s="9" t="s">
        <v>110</v>
      </c>
      <c r="G270" s="32">
        <v>55000</v>
      </c>
      <c r="H270" s="191"/>
      <c r="I270" s="3" t="s">
        <v>415</v>
      </c>
      <c r="J270" s="3" t="s">
        <v>549</v>
      </c>
      <c r="K270" s="29">
        <v>61.9</v>
      </c>
      <c r="L270" s="33">
        <f t="shared" si="4"/>
        <v>3404500</v>
      </c>
    </row>
    <row r="271" spans="1:14" ht="51">
      <c r="A271" s="163"/>
      <c r="B271" s="158"/>
      <c r="C271" s="158"/>
      <c r="D271" s="2" t="s">
        <v>416</v>
      </c>
      <c r="E271" s="3" t="s">
        <v>417</v>
      </c>
      <c r="F271" s="9" t="s">
        <v>214</v>
      </c>
      <c r="G271" s="32">
        <v>226</v>
      </c>
      <c r="H271" s="191"/>
      <c r="I271" s="3" t="s">
        <v>1000</v>
      </c>
      <c r="J271" s="3" t="s">
        <v>1001</v>
      </c>
      <c r="K271" s="29">
        <v>30900</v>
      </c>
      <c r="L271" s="33">
        <f t="shared" si="4"/>
        <v>6983400</v>
      </c>
    </row>
    <row r="272" spans="1:14" ht="138.75" customHeight="1">
      <c r="A272" s="164"/>
      <c r="B272" s="161"/>
      <c r="C272" s="161"/>
      <c r="D272" s="2" t="s">
        <v>564</v>
      </c>
      <c r="E272" s="3" t="s">
        <v>565</v>
      </c>
      <c r="F272" s="9" t="s">
        <v>214</v>
      </c>
      <c r="G272" s="32">
        <v>40000</v>
      </c>
      <c r="H272" s="161"/>
      <c r="I272" s="3" t="s">
        <v>1002</v>
      </c>
      <c r="J272" s="3" t="s">
        <v>566</v>
      </c>
      <c r="K272" s="29">
        <v>10.5</v>
      </c>
      <c r="L272" s="33">
        <f t="shared" si="4"/>
        <v>420000</v>
      </c>
      <c r="N272" s="156"/>
    </row>
    <row r="273" spans="1:12" s="127" customFormat="1" ht="12.75" customHeight="1">
      <c r="A273" s="103"/>
      <c r="B273" s="16"/>
      <c r="C273" s="16"/>
      <c r="D273" s="17" t="s">
        <v>87</v>
      </c>
      <c r="E273" s="18"/>
      <c r="F273" s="22"/>
      <c r="G273" s="37"/>
      <c r="H273" s="39"/>
      <c r="I273" s="41"/>
      <c r="J273" s="41"/>
      <c r="K273" s="38"/>
      <c r="L273" s="77">
        <f>SUM(L255:L272)</f>
        <v>154680388</v>
      </c>
    </row>
    <row r="274" spans="1:12" ht="49.5" customHeight="1">
      <c r="A274" s="162">
        <v>22</v>
      </c>
      <c r="B274" s="157" t="s">
        <v>354</v>
      </c>
      <c r="C274" s="157" t="s">
        <v>194</v>
      </c>
      <c r="D274" s="2" t="s">
        <v>140</v>
      </c>
      <c r="E274" s="3" t="s">
        <v>312</v>
      </c>
      <c r="F274" s="9" t="s">
        <v>110</v>
      </c>
      <c r="G274" s="32">
        <v>7000</v>
      </c>
      <c r="H274" s="189" t="s">
        <v>449</v>
      </c>
      <c r="I274" s="40" t="s">
        <v>607</v>
      </c>
      <c r="J274" s="40" t="s">
        <v>599</v>
      </c>
      <c r="K274" s="29">
        <v>750</v>
      </c>
      <c r="L274" s="33">
        <f t="shared" si="4"/>
        <v>5250000</v>
      </c>
    </row>
    <row r="275" spans="1:12" ht="158.25" customHeight="1">
      <c r="A275" s="163"/>
      <c r="B275" s="158"/>
      <c r="C275" s="158"/>
      <c r="D275" s="2" t="s">
        <v>207</v>
      </c>
      <c r="E275" s="3" t="s">
        <v>608</v>
      </c>
      <c r="F275" s="9" t="s">
        <v>106</v>
      </c>
      <c r="G275" s="32">
        <v>325</v>
      </c>
      <c r="H275" s="190"/>
      <c r="I275" s="40" t="s">
        <v>609</v>
      </c>
      <c r="J275" s="40" t="s">
        <v>610</v>
      </c>
      <c r="K275" s="29">
        <v>61850</v>
      </c>
      <c r="L275" s="33">
        <f t="shared" si="4"/>
        <v>20101250</v>
      </c>
    </row>
    <row r="276" spans="1:12" ht="52.5" customHeight="1">
      <c r="A276" s="163"/>
      <c r="B276" s="158"/>
      <c r="C276" s="158"/>
      <c r="D276" s="2" t="s">
        <v>136</v>
      </c>
      <c r="E276" s="2" t="s">
        <v>819</v>
      </c>
      <c r="F276" s="9" t="s">
        <v>110</v>
      </c>
      <c r="G276" s="32">
        <v>7800</v>
      </c>
      <c r="H276" s="158"/>
      <c r="I276" s="40" t="s">
        <v>136</v>
      </c>
      <c r="J276" s="40" t="s">
        <v>611</v>
      </c>
      <c r="K276" s="29">
        <v>37</v>
      </c>
      <c r="L276" s="33">
        <f t="shared" si="4"/>
        <v>288600</v>
      </c>
    </row>
    <row r="277" spans="1:12" ht="59.25" customHeight="1">
      <c r="A277" s="163"/>
      <c r="B277" s="158"/>
      <c r="C277" s="158"/>
      <c r="D277" s="2" t="s">
        <v>221</v>
      </c>
      <c r="E277" s="3" t="s">
        <v>613</v>
      </c>
      <c r="F277" s="9" t="s">
        <v>612</v>
      </c>
      <c r="G277" s="32">
        <v>73</v>
      </c>
      <c r="H277" s="158"/>
      <c r="I277" s="40" t="s">
        <v>614</v>
      </c>
      <c r="J277" s="40" t="s">
        <v>615</v>
      </c>
      <c r="K277" s="29">
        <v>252490</v>
      </c>
      <c r="L277" s="33">
        <f t="shared" si="4"/>
        <v>18431770</v>
      </c>
    </row>
    <row r="278" spans="1:12" ht="98.25" customHeight="1">
      <c r="A278" s="163"/>
      <c r="B278" s="158"/>
      <c r="C278" s="158"/>
      <c r="D278" s="2" t="s">
        <v>121</v>
      </c>
      <c r="E278" s="3" t="s">
        <v>616</v>
      </c>
      <c r="F278" s="9" t="s">
        <v>103</v>
      </c>
      <c r="G278" s="32">
        <v>105</v>
      </c>
      <c r="H278" s="158"/>
      <c r="I278" s="40" t="s">
        <v>617</v>
      </c>
      <c r="J278" s="40" t="s">
        <v>289</v>
      </c>
      <c r="K278" s="29">
        <v>155500</v>
      </c>
      <c r="L278" s="33">
        <f t="shared" si="4"/>
        <v>16327500</v>
      </c>
    </row>
    <row r="279" spans="1:12" ht="113.25" customHeight="1">
      <c r="A279" s="163"/>
      <c r="B279" s="158"/>
      <c r="C279" s="158"/>
      <c r="D279" s="2" t="s">
        <v>142</v>
      </c>
      <c r="E279" s="3" t="s">
        <v>618</v>
      </c>
      <c r="F279" s="2" t="s">
        <v>143</v>
      </c>
      <c r="G279" s="32">
        <v>260</v>
      </c>
      <c r="H279" s="158"/>
      <c r="I279" s="40" t="s">
        <v>619</v>
      </c>
      <c r="J279" s="40" t="s">
        <v>620</v>
      </c>
      <c r="K279" s="29">
        <v>57700</v>
      </c>
      <c r="L279" s="33">
        <f t="shared" si="4"/>
        <v>15002000</v>
      </c>
    </row>
    <row r="280" spans="1:12" ht="48" customHeight="1">
      <c r="A280" s="163"/>
      <c r="B280" s="158"/>
      <c r="C280" s="158"/>
      <c r="D280" s="2" t="s">
        <v>138</v>
      </c>
      <c r="E280" s="3" t="s">
        <v>621</v>
      </c>
      <c r="F280" s="9" t="s">
        <v>110</v>
      </c>
      <c r="G280" s="32">
        <v>1050</v>
      </c>
      <c r="H280" s="158"/>
      <c r="I280" s="40" t="s">
        <v>622</v>
      </c>
      <c r="J280" s="40" t="s">
        <v>623</v>
      </c>
      <c r="K280" s="29">
        <v>358</v>
      </c>
      <c r="L280" s="33">
        <f t="shared" si="4"/>
        <v>375900</v>
      </c>
    </row>
    <row r="281" spans="1:12" ht="55.5" customHeight="1">
      <c r="A281" s="163"/>
      <c r="B281" s="158"/>
      <c r="C281" s="158"/>
      <c r="D281" s="2" t="s">
        <v>138</v>
      </c>
      <c r="E281" s="3" t="s">
        <v>624</v>
      </c>
      <c r="F281" s="9" t="s">
        <v>112</v>
      </c>
      <c r="G281" s="32">
        <v>32</v>
      </c>
      <c r="H281" s="158"/>
      <c r="I281" s="40" t="s">
        <v>625</v>
      </c>
      <c r="J281" s="40" t="s">
        <v>626</v>
      </c>
      <c r="K281" s="29">
        <v>4755</v>
      </c>
      <c r="L281" s="33">
        <f t="shared" si="4"/>
        <v>152160</v>
      </c>
    </row>
    <row r="282" spans="1:12" ht="60.75" customHeight="1">
      <c r="A282" s="163"/>
      <c r="B282" s="158"/>
      <c r="C282" s="158"/>
      <c r="D282" s="2" t="s">
        <v>137</v>
      </c>
      <c r="E282" s="3" t="s">
        <v>627</v>
      </c>
      <c r="F282" s="9" t="s">
        <v>110</v>
      </c>
      <c r="G282" s="32">
        <v>9350</v>
      </c>
      <c r="H282" s="158"/>
      <c r="I282" s="40" t="s">
        <v>628</v>
      </c>
      <c r="J282" s="40" t="s">
        <v>290</v>
      </c>
      <c r="K282" s="29">
        <v>200</v>
      </c>
      <c r="L282" s="33">
        <f t="shared" si="4"/>
        <v>1870000</v>
      </c>
    </row>
    <row r="283" spans="1:12" ht="81.75" customHeight="1">
      <c r="A283" s="163"/>
      <c r="B283" s="158"/>
      <c r="C283" s="158"/>
      <c r="D283" s="2" t="s">
        <v>141</v>
      </c>
      <c r="E283" s="3" t="s">
        <v>629</v>
      </c>
      <c r="F283" s="9" t="s">
        <v>110</v>
      </c>
      <c r="G283" s="32">
        <v>7000</v>
      </c>
      <c r="H283" s="158"/>
      <c r="I283" s="40" t="s">
        <v>630</v>
      </c>
      <c r="J283" s="40" t="s">
        <v>631</v>
      </c>
      <c r="K283" s="29">
        <v>110</v>
      </c>
      <c r="L283" s="33">
        <f t="shared" si="4"/>
        <v>770000</v>
      </c>
    </row>
    <row r="284" spans="1:12" ht="72" customHeight="1">
      <c r="A284" s="163"/>
      <c r="B284" s="158"/>
      <c r="C284" s="158"/>
      <c r="D284" s="2" t="s">
        <v>208</v>
      </c>
      <c r="E284" s="3" t="s">
        <v>632</v>
      </c>
      <c r="F284" s="9" t="s">
        <v>110</v>
      </c>
      <c r="G284" s="32">
        <v>3500</v>
      </c>
      <c r="H284" s="158"/>
      <c r="I284" s="40" t="s">
        <v>633</v>
      </c>
      <c r="J284" s="40" t="s">
        <v>634</v>
      </c>
      <c r="K284" s="29">
        <v>240</v>
      </c>
      <c r="L284" s="33">
        <f t="shared" si="4"/>
        <v>840000</v>
      </c>
    </row>
    <row r="285" spans="1:12" ht="38.25" customHeight="1">
      <c r="A285" s="163"/>
      <c r="B285" s="158"/>
      <c r="C285" s="158"/>
      <c r="D285" s="2" t="s">
        <v>208</v>
      </c>
      <c r="E285" s="3" t="s">
        <v>635</v>
      </c>
      <c r="F285" s="9" t="s">
        <v>110</v>
      </c>
      <c r="G285" s="32">
        <v>2300</v>
      </c>
      <c r="H285" s="158"/>
      <c r="I285" s="40" t="s">
        <v>636</v>
      </c>
      <c r="J285" s="40" t="s">
        <v>252</v>
      </c>
      <c r="K285" s="29">
        <v>870</v>
      </c>
      <c r="L285" s="33">
        <f t="shared" si="4"/>
        <v>2001000</v>
      </c>
    </row>
    <row r="286" spans="1:12" ht="47.25" customHeight="1">
      <c r="A286" s="163"/>
      <c r="B286" s="158"/>
      <c r="C286" s="158"/>
      <c r="D286" s="2" t="s">
        <v>209</v>
      </c>
      <c r="E286" s="3" t="s">
        <v>637</v>
      </c>
      <c r="F286" s="9" t="s">
        <v>110</v>
      </c>
      <c r="G286" s="32">
        <v>28000</v>
      </c>
      <c r="H286" s="158"/>
      <c r="I286" s="40" t="s">
        <v>638</v>
      </c>
      <c r="J286" s="40" t="s">
        <v>639</v>
      </c>
      <c r="K286" s="29">
        <v>460</v>
      </c>
      <c r="L286" s="33">
        <f t="shared" si="4"/>
        <v>12880000</v>
      </c>
    </row>
    <row r="287" spans="1:12" ht="109.5" customHeight="1">
      <c r="A287" s="163"/>
      <c r="B287" s="158"/>
      <c r="C287" s="158"/>
      <c r="D287" s="2" t="s">
        <v>145</v>
      </c>
      <c r="E287" s="3" t="s">
        <v>640</v>
      </c>
      <c r="F287" s="9" t="s">
        <v>103</v>
      </c>
      <c r="G287" s="32">
        <v>156</v>
      </c>
      <c r="H287" s="158"/>
      <c r="I287" s="88" t="s">
        <v>641</v>
      </c>
      <c r="J287" s="88" t="s">
        <v>642</v>
      </c>
      <c r="K287" s="29">
        <v>19170</v>
      </c>
      <c r="L287" s="33">
        <f t="shared" si="4"/>
        <v>2990520</v>
      </c>
    </row>
    <row r="288" spans="1:12" ht="52.5" customHeight="1">
      <c r="A288" s="163"/>
      <c r="B288" s="158"/>
      <c r="C288" s="158"/>
      <c r="D288" s="2" t="s">
        <v>135</v>
      </c>
      <c r="E288" s="3" t="s">
        <v>377</v>
      </c>
      <c r="F288" s="9" t="s">
        <v>110</v>
      </c>
      <c r="G288" s="32">
        <v>16700</v>
      </c>
      <c r="H288" s="158"/>
      <c r="I288" s="40" t="s">
        <v>643</v>
      </c>
      <c r="J288" s="40" t="s">
        <v>644</v>
      </c>
      <c r="K288" s="29">
        <v>985</v>
      </c>
      <c r="L288" s="33">
        <f t="shared" si="4"/>
        <v>16449500</v>
      </c>
    </row>
    <row r="289" spans="1:12" ht="79.5" customHeight="1">
      <c r="A289" s="163"/>
      <c r="B289" s="158"/>
      <c r="C289" s="158"/>
      <c r="D289" s="2" t="s">
        <v>243</v>
      </c>
      <c r="E289" s="3" t="s">
        <v>645</v>
      </c>
      <c r="F289" s="2" t="s">
        <v>646</v>
      </c>
      <c r="G289" s="32">
        <v>130</v>
      </c>
      <c r="H289" s="158"/>
      <c r="I289" s="40" t="s">
        <v>647</v>
      </c>
      <c r="J289" s="40" t="s">
        <v>648</v>
      </c>
      <c r="K289" s="29">
        <v>43090</v>
      </c>
      <c r="L289" s="33">
        <f t="shared" si="4"/>
        <v>5601700</v>
      </c>
    </row>
    <row r="290" spans="1:12" ht="33" customHeight="1">
      <c r="A290" s="163"/>
      <c r="B290" s="158"/>
      <c r="C290" s="158"/>
      <c r="D290" s="2" t="s">
        <v>144</v>
      </c>
      <c r="E290" s="3" t="s">
        <v>649</v>
      </c>
      <c r="F290" s="9" t="s">
        <v>106</v>
      </c>
      <c r="G290" s="32">
        <v>7800</v>
      </c>
      <c r="H290" s="158"/>
      <c r="I290" s="40" t="s">
        <v>650</v>
      </c>
      <c r="J290" s="40" t="s">
        <v>258</v>
      </c>
      <c r="K290" s="29">
        <v>370</v>
      </c>
      <c r="L290" s="33">
        <f t="shared" si="4"/>
        <v>2886000</v>
      </c>
    </row>
    <row r="291" spans="1:12" ht="48" customHeight="1">
      <c r="A291" s="163"/>
      <c r="B291" s="158"/>
      <c r="C291" s="158"/>
      <c r="D291" s="2" t="s">
        <v>146</v>
      </c>
      <c r="E291" s="3" t="s">
        <v>651</v>
      </c>
      <c r="F291" s="2" t="s">
        <v>652</v>
      </c>
      <c r="G291" s="32">
        <v>18</v>
      </c>
      <c r="H291" s="158"/>
      <c r="I291" s="40" t="s">
        <v>146</v>
      </c>
      <c r="J291" s="40" t="s">
        <v>653</v>
      </c>
      <c r="K291" s="29">
        <v>9330</v>
      </c>
      <c r="L291" s="33">
        <f t="shared" si="4"/>
        <v>167940</v>
      </c>
    </row>
    <row r="292" spans="1:12" ht="79.5" customHeight="1">
      <c r="A292" s="163"/>
      <c r="B292" s="158"/>
      <c r="C292" s="158"/>
      <c r="D292" s="2" t="s">
        <v>654</v>
      </c>
      <c r="E292" s="3" t="s">
        <v>655</v>
      </c>
      <c r="F292" s="9" t="s">
        <v>214</v>
      </c>
      <c r="G292" s="32">
        <v>32</v>
      </c>
      <c r="H292" s="158"/>
      <c r="I292" s="40" t="s">
        <v>656</v>
      </c>
      <c r="J292" s="40" t="s">
        <v>657</v>
      </c>
      <c r="K292" s="29">
        <v>96315</v>
      </c>
      <c r="L292" s="33">
        <f t="shared" si="4"/>
        <v>3082080</v>
      </c>
    </row>
    <row r="293" spans="1:12" ht="83.25" customHeight="1">
      <c r="A293" s="163"/>
      <c r="B293" s="158"/>
      <c r="C293" s="158"/>
      <c r="D293" s="2" t="s">
        <v>210</v>
      </c>
      <c r="E293" s="3" t="s">
        <v>658</v>
      </c>
      <c r="F293" s="9" t="s">
        <v>103</v>
      </c>
      <c r="G293" s="89">
        <v>14.4</v>
      </c>
      <c r="H293" s="158"/>
      <c r="I293" s="40" t="s">
        <v>659</v>
      </c>
      <c r="J293" s="40" t="s">
        <v>660</v>
      </c>
      <c r="K293" s="29">
        <v>48888</v>
      </c>
      <c r="L293" s="33">
        <f t="shared" si="4"/>
        <v>703987.20000000007</v>
      </c>
    </row>
    <row r="294" spans="1:12" ht="33" customHeight="1">
      <c r="A294" s="163"/>
      <c r="B294" s="158"/>
      <c r="C294" s="158"/>
      <c r="D294" s="2" t="s">
        <v>661</v>
      </c>
      <c r="E294" s="3" t="s">
        <v>662</v>
      </c>
      <c r="F294" s="9" t="s">
        <v>110</v>
      </c>
      <c r="G294" s="32">
        <v>500</v>
      </c>
      <c r="H294" s="158"/>
      <c r="I294" s="40" t="s">
        <v>663</v>
      </c>
      <c r="J294" s="40" t="s">
        <v>664</v>
      </c>
      <c r="K294" s="29">
        <v>53</v>
      </c>
      <c r="L294" s="33">
        <f t="shared" si="4"/>
        <v>26500</v>
      </c>
    </row>
    <row r="295" spans="1:12" ht="145.5" customHeight="1">
      <c r="A295" s="163"/>
      <c r="B295" s="158"/>
      <c r="C295" s="158"/>
      <c r="D295" s="2" t="s">
        <v>665</v>
      </c>
      <c r="E295" s="3" t="s">
        <v>666</v>
      </c>
      <c r="F295" s="9" t="s">
        <v>214</v>
      </c>
      <c r="G295" s="32">
        <v>12</v>
      </c>
      <c r="H295" s="158"/>
      <c r="I295" s="40" t="s">
        <v>667</v>
      </c>
      <c r="J295" s="40" t="s">
        <v>668</v>
      </c>
      <c r="K295" s="29">
        <v>135750</v>
      </c>
      <c r="L295" s="33">
        <f t="shared" si="4"/>
        <v>1629000</v>
      </c>
    </row>
    <row r="296" spans="1:12" s="127" customFormat="1" ht="12.75" customHeight="1">
      <c r="A296" s="103"/>
      <c r="B296" s="16"/>
      <c r="C296" s="16"/>
      <c r="D296" s="17" t="s">
        <v>87</v>
      </c>
      <c r="E296" s="18"/>
      <c r="F296" s="13"/>
      <c r="G296" s="37"/>
      <c r="H296" s="39"/>
      <c r="I296" s="41"/>
      <c r="J296" s="41"/>
      <c r="K296" s="38"/>
      <c r="L296" s="77">
        <f>SUM(L274:L295)</f>
        <v>127827407.2</v>
      </c>
    </row>
    <row r="297" spans="1:12" ht="96" customHeight="1">
      <c r="A297" s="162">
        <v>23</v>
      </c>
      <c r="B297" s="157" t="s">
        <v>354</v>
      </c>
      <c r="C297" s="157" t="s">
        <v>766</v>
      </c>
      <c r="D297" s="2" t="s">
        <v>767</v>
      </c>
      <c r="E297" s="3" t="s">
        <v>768</v>
      </c>
      <c r="F297" s="2" t="s">
        <v>112</v>
      </c>
      <c r="G297" s="32">
        <v>3300</v>
      </c>
      <c r="H297" s="159" t="s">
        <v>435</v>
      </c>
      <c r="I297" s="92" t="s">
        <v>904</v>
      </c>
      <c r="J297" s="92" t="s">
        <v>866</v>
      </c>
      <c r="K297" s="29">
        <v>76.78</v>
      </c>
      <c r="L297" s="33">
        <f t="shared" si="4"/>
        <v>253374</v>
      </c>
    </row>
    <row r="298" spans="1:12" ht="38.25" customHeight="1">
      <c r="A298" s="168"/>
      <c r="B298" s="172"/>
      <c r="C298" s="172"/>
      <c r="D298" s="2" t="s">
        <v>769</v>
      </c>
      <c r="E298" s="3" t="s">
        <v>770</v>
      </c>
      <c r="F298" s="2" t="s">
        <v>112</v>
      </c>
      <c r="G298" s="32">
        <v>3000</v>
      </c>
      <c r="H298" s="176"/>
      <c r="I298" s="47" t="s">
        <v>905</v>
      </c>
      <c r="J298" s="47" t="s">
        <v>866</v>
      </c>
      <c r="K298" s="29">
        <v>115.16</v>
      </c>
      <c r="L298" s="33">
        <f t="shared" si="4"/>
        <v>345480</v>
      </c>
    </row>
    <row r="299" spans="1:12" ht="38.25" customHeight="1">
      <c r="A299" s="168"/>
      <c r="B299" s="172"/>
      <c r="C299" s="172"/>
      <c r="D299" s="2" t="s">
        <v>771</v>
      </c>
      <c r="E299" s="3" t="s">
        <v>772</v>
      </c>
      <c r="F299" s="2" t="s">
        <v>112</v>
      </c>
      <c r="G299" s="32">
        <v>1500</v>
      </c>
      <c r="H299" s="176"/>
      <c r="I299" s="47" t="s">
        <v>773</v>
      </c>
      <c r="J299" s="47" t="s">
        <v>866</v>
      </c>
      <c r="K299" s="29">
        <v>56.31</v>
      </c>
      <c r="L299" s="33">
        <f t="shared" si="4"/>
        <v>84465</v>
      </c>
    </row>
    <row r="300" spans="1:12" ht="56.25" customHeight="1">
      <c r="A300" s="168"/>
      <c r="B300" s="172"/>
      <c r="C300" s="172"/>
      <c r="D300" s="2" t="s">
        <v>771</v>
      </c>
      <c r="E300" s="3" t="s">
        <v>128</v>
      </c>
      <c r="F300" s="2" t="s">
        <v>106</v>
      </c>
      <c r="G300" s="32">
        <v>63520</v>
      </c>
      <c r="H300" s="176"/>
      <c r="I300" s="47" t="s">
        <v>907</v>
      </c>
      <c r="J300" s="47" t="s">
        <v>906</v>
      </c>
      <c r="K300" s="29">
        <v>20</v>
      </c>
      <c r="L300" s="33">
        <f t="shared" si="4"/>
        <v>1270400</v>
      </c>
    </row>
    <row r="301" spans="1:12" ht="48.75" customHeight="1">
      <c r="A301" s="168"/>
      <c r="B301" s="172"/>
      <c r="C301" s="172"/>
      <c r="D301" s="2" t="s">
        <v>771</v>
      </c>
      <c r="E301" s="3" t="s">
        <v>908</v>
      </c>
      <c r="F301" s="2" t="s">
        <v>104</v>
      </c>
      <c r="G301" s="32">
        <v>2650</v>
      </c>
      <c r="H301" s="176"/>
      <c r="I301" s="47" t="s">
        <v>774</v>
      </c>
      <c r="J301" s="47" t="s">
        <v>775</v>
      </c>
      <c r="K301" s="29">
        <v>143.15</v>
      </c>
      <c r="L301" s="33">
        <f t="shared" ref="L301:L346" si="5">G301*K301</f>
        <v>379347.5</v>
      </c>
    </row>
    <row r="302" spans="1:12" ht="46.5" customHeight="1">
      <c r="A302" s="168"/>
      <c r="B302" s="172"/>
      <c r="C302" s="172"/>
      <c r="D302" s="2" t="s">
        <v>771</v>
      </c>
      <c r="E302" s="3" t="s">
        <v>776</v>
      </c>
      <c r="F302" s="2" t="s">
        <v>112</v>
      </c>
      <c r="G302" s="32">
        <v>58600</v>
      </c>
      <c r="H302" s="176"/>
      <c r="I302" s="47" t="s">
        <v>909</v>
      </c>
      <c r="J302" s="47" t="s">
        <v>866</v>
      </c>
      <c r="K302" s="29">
        <v>78.8</v>
      </c>
      <c r="L302" s="33">
        <f t="shared" si="5"/>
        <v>4617680</v>
      </c>
    </row>
    <row r="303" spans="1:12" ht="54" customHeight="1">
      <c r="A303" s="168"/>
      <c r="B303" s="172"/>
      <c r="C303" s="172"/>
      <c r="D303" s="2" t="s">
        <v>779</v>
      </c>
      <c r="E303" s="3" t="s">
        <v>777</v>
      </c>
      <c r="F303" s="2" t="s">
        <v>104</v>
      </c>
      <c r="G303" s="32">
        <v>2000</v>
      </c>
      <c r="H303" s="176"/>
      <c r="I303" s="47" t="s">
        <v>778</v>
      </c>
      <c r="J303" s="47" t="s">
        <v>910</v>
      </c>
      <c r="K303" s="29">
        <v>96</v>
      </c>
      <c r="L303" s="33">
        <f t="shared" si="5"/>
        <v>192000</v>
      </c>
    </row>
    <row r="304" spans="1:12" ht="45" customHeight="1">
      <c r="A304" s="168"/>
      <c r="B304" s="172"/>
      <c r="C304" s="172"/>
      <c r="D304" s="2" t="s">
        <v>779</v>
      </c>
      <c r="E304" s="3" t="s">
        <v>731</v>
      </c>
      <c r="F304" s="2" t="s">
        <v>106</v>
      </c>
      <c r="G304" s="32">
        <v>7000</v>
      </c>
      <c r="H304" s="176"/>
      <c r="I304" s="47" t="s">
        <v>911</v>
      </c>
      <c r="J304" s="47" t="s">
        <v>866</v>
      </c>
      <c r="K304" s="29">
        <v>32</v>
      </c>
      <c r="L304" s="33">
        <f t="shared" si="5"/>
        <v>224000</v>
      </c>
    </row>
    <row r="305" spans="1:12" ht="30" customHeight="1">
      <c r="A305" s="168"/>
      <c r="B305" s="172"/>
      <c r="C305" s="172"/>
      <c r="D305" s="2" t="s">
        <v>779</v>
      </c>
      <c r="E305" s="3" t="s">
        <v>780</v>
      </c>
      <c r="F305" s="2" t="s">
        <v>110</v>
      </c>
      <c r="G305" s="32">
        <v>7000</v>
      </c>
      <c r="H305" s="176"/>
      <c r="I305" s="47" t="s">
        <v>912</v>
      </c>
      <c r="J305" s="47" t="s">
        <v>866</v>
      </c>
      <c r="K305" s="29">
        <v>41.18</v>
      </c>
      <c r="L305" s="33">
        <f t="shared" si="5"/>
        <v>288260</v>
      </c>
    </row>
    <row r="306" spans="1:12" ht="57.75" customHeight="1">
      <c r="A306" s="168"/>
      <c r="B306" s="172"/>
      <c r="C306" s="172"/>
      <c r="D306" s="2" t="s">
        <v>779</v>
      </c>
      <c r="E306" s="3" t="s">
        <v>781</v>
      </c>
      <c r="F306" s="2" t="s">
        <v>227</v>
      </c>
      <c r="G306" s="32">
        <v>7500</v>
      </c>
      <c r="H306" s="176"/>
      <c r="I306" s="47" t="s">
        <v>782</v>
      </c>
      <c r="J306" s="47" t="s">
        <v>913</v>
      </c>
      <c r="K306" s="29">
        <v>59.7</v>
      </c>
      <c r="L306" s="33">
        <f t="shared" si="5"/>
        <v>447750</v>
      </c>
    </row>
    <row r="307" spans="1:12" ht="47.25" customHeight="1">
      <c r="A307" s="168"/>
      <c r="B307" s="172"/>
      <c r="C307" s="172"/>
      <c r="D307" s="2" t="s">
        <v>779</v>
      </c>
      <c r="E307" s="3" t="s">
        <v>783</v>
      </c>
      <c r="F307" s="2" t="s">
        <v>112</v>
      </c>
      <c r="G307" s="32">
        <v>14000</v>
      </c>
      <c r="H307" s="176"/>
      <c r="I307" s="47" t="s">
        <v>914</v>
      </c>
      <c r="J307" s="47" t="s">
        <v>866</v>
      </c>
      <c r="K307" s="29">
        <v>108.62</v>
      </c>
      <c r="L307" s="33">
        <f t="shared" si="5"/>
        <v>1520680</v>
      </c>
    </row>
    <row r="308" spans="1:12" ht="63.75">
      <c r="A308" s="168"/>
      <c r="B308" s="172"/>
      <c r="C308" s="172"/>
      <c r="D308" s="2" t="s">
        <v>784</v>
      </c>
      <c r="E308" s="3" t="s">
        <v>785</v>
      </c>
      <c r="F308" s="2" t="s">
        <v>112</v>
      </c>
      <c r="G308" s="32">
        <v>1400</v>
      </c>
      <c r="H308" s="176"/>
      <c r="I308" s="47" t="s">
        <v>915</v>
      </c>
      <c r="J308" s="47" t="s">
        <v>698</v>
      </c>
      <c r="K308" s="29">
        <v>78.819999999999993</v>
      </c>
      <c r="L308" s="33">
        <f t="shared" si="5"/>
        <v>110347.99999999999</v>
      </c>
    </row>
    <row r="309" spans="1:12" ht="51">
      <c r="A309" s="168"/>
      <c r="B309" s="172"/>
      <c r="C309" s="172"/>
      <c r="D309" s="2" t="s">
        <v>784</v>
      </c>
      <c r="E309" s="92" t="s">
        <v>786</v>
      </c>
      <c r="F309" s="2" t="s">
        <v>110</v>
      </c>
      <c r="G309" s="32">
        <v>2000</v>
      </c>
      <c r="H309" s="176"/>
      <c r="I309" s="47" t="s">
        <v>787</v>
      </c>
      <c r="J309" s="47" t="s">
        <v>788</v>
      </c>
      <c r="K309" s="29">
        <v>6.75</v>
      </c>
      <c r="L309" s="33">
        <f t="shared" si="5"/>
        <v>13500</v>
      </c>
    </row>
    <row r="310" spans="1:12" ht="69.75" customHeight="1">
      <c r="A310" s="168"/>
      <c r="B310" s="172"/>
      <c r="C310" s="172"/>
      <c r="D310" s="2" t="s">
        <v>789</v>
      </c>
      <c r="E310" s="3" t="s">
        <v>790</v>
      </c>
      <c r="F310" s="2" t="s">
        <v>791</v>
      </c>
      <c r="G310" s="32">
        <v>1604</v>
      </c>
      <c r="H310" s="176"/>
      <c r="I310" s="47" t="s">
        <v>792</v>
      </c>
      <c r="J310" s="47" t="s">
        <v>793</v>
      </c>
      <c r="K310" s="29">
        <v>462</v>
      </c>
      <c r="L310" s="33">
        <f t="shared" si="5"/>
        <v>741048</v>
      </c>
    </row>
    <row r="311" spans="1:12" s="127" customFormat="1" ht="12.75" customHeight="1">
      <c r="A311" s="112"/>
      <c r="B311" s="23"/>
      <c r="C311" s="14"/>
      <c r="D311" s="13" t="s">
        <v>87</v>
      </c>
      <c r="E311" s="13"/>
      <c r="F311" s="13"/>
      <c r="G311" s="37"/>
      <c r="H311" s="39"/>
      <c r="I311" s="41"/>
      <c r="J311" s="41"/>
      <c r="K311" s="38"/>
      <c r="L311" s="77">
        <f>SUM(L297:L310)</f>
        <v>10488332.5</v>
      </c>
    </row>
    <row r="312" spans="1:12" ht="52.5" customHeight="1">
      <c r="A312" s="162">
        <v>24</v>
      </c>
      <c r="B312" s="157" t="s">
        <v>16</v>
      </c>
      <c r="C312" s="157" t="s">
        <v>669</v>
      </c>
      <c r="D312" s="48" t="s">
        <v>133</v>
      </c>
      <c r="E312" s="3" t="s">
        <v>446</v>
      </c>
      <c r="F312" s="2" t="s">
        <v>106</v>
      </c>
      <c r="G312" s="32">
        <v>2350</v>
      </c>
      <c r="H312" s="189" t="s">
        <v>449</v>
      </c>
      <c r="I312" s="44" t="s">
        <v>670</v>
      </c>
      <c r="J312" s="44" t="s">
        <v>671</v>
      </c>
      <c r="K312" s="33">
        <v>200</v>
      </c>
      <c r="L312" s="33">
        <f t="shared" si="5"/>
        <v>470000</v>
      </c>
    </row>
    <row r="313" spans="1:12" ht="107.25" customHeight="1">
      <c r="A313" s="168"/>
      <c r="B313" s="172"/>
      <c r="C313" s="172"/>
      <c r="D313" s="48" t="s">
        <v>133</v>
      </c>
      <c r="E313" s="3" t="s">
        <v>672</v>
      </c>
      <c r="F313" s="2" t="s">
        <v>106</v>
      </c>
      <c r="G313" s="32">
        <v>2350</v>
      </c>
      <c r="H313" s="190"/>
      <c r="I313" s="44" t="s">
        <v>670</v>
      </c>
      <c r="J313" s="44" t="s">
        <v>673</v>
      </c>
      <c r="K313" s="33">
        <v>400</v>
      </c>
      <c r="L313" s="33">
        <f t="shared" si="5"/>
        <v>940000</v>
      </c>
    </row>
    <row r="314" spans="1:12" ht="107.25" customHeight="1">
      <c r="A314" s="168"/>
      <c r="B314" s="172"/>
      <c r="C314" s="172"/>
      <c r="D314" s="48" t="s">
        <v>133</v>
      </c>
      <c r="E314" s="3" t="s">
        <v>674</v>
      </c>
      <c r="F314" s="2" t="s">
        <v>106</v>
      </c>
      <c r="G314" s="32">
        <v>1550</v>
      </c>
      <c r="H314" s="190"/>
      <c r="I314" s="44" t="s">
        <v>670</v>
      </c>
      <c r="J314" s="44" t="s">
        <v>673</v>
      </c>
      <c r="K314" s="33">
        <v>700</v>
      </c>
      <c r="L314" s="33">
        <f t="shared" si="5"/>
        <v>1085000</v>
      </c>
    </row>
    <row r="315" spans="1:12" ht="75.75" customHeight="1">
      <c r="A315" s="168"/>
      <c r="B315" s="172"/>
      <c r="C315" s="172"/>
      <c r="D315" s="48" t="s">
        <v>675</v>
      </c>
      <c r="E315" s="3" t="s">
        <v>679</v>
      </c>
      <c r="F315" s="2" t="s">
        <v>106</v>
      </c>
      <c r="G315" s="32">
        <v>24300</v>
      </c>
      <c r="H315" s="190"/>
      <c r="I315" s="3" t="s">
        <v>677</v>
      </c>
      <c r="J315" s="3" t="s">
        <v>678</v>
      </c>
      <c r="K315" s="33">
        <v>280</v>
      </c>
      <c r="L315" s="33">
        <f t="shared" si="5"/>
        <v>6804000</v>
      </c>
    </row>
    <row r="316" spans="1:12" ht="75" customHeight="1">
      <c r="A316" s="168"/>
      <c r="B316" s="172"/>
      <c r="C316" s="172"/>
      <c r="D316" s="48" t="s">
        <v>675</v>
      </c>
      <c r="E316" s="3" t="s">
        <v>680</v>
      </c>
      <c r="F316" s="2" t="s">
        <v>110</v>
      </c>
      <c r="G316" s="32">
        <v>4800</v>
      </c>
      <c r="H316" s="190"/>
      <c r="I316" s="3" t="s">
        <v>681</v>
      </c>
      <c r="J316" s="3" t="s">
        <v>682</v>
      </c>
      <c r="K316" s="33">
        <v>375</v>
      </c>
      <c r="L316" s="33">
        <f t="shared" si="5"/>
        <v>1800000</v>
      </c>
    </row>
    <row r="317" spans="1:12" ht="73.5" customHeight="1">
      <c r="A317" s="168"/>
      <c r="B317" s="172"/>
      <c r="C317" s="172"/>
      <c r="D317" s="48" t="s">
        <v>139</v>
      </c>
      <c r="E317" s="3" t="s">
        <v>683</v>
      </c>
      <c r="F317" s="2" t="s">
        <v>110</v>
      </c>
      <c r="G317" s="32">
        <v>870</v>
      </c>
      <c r="H317" s="190"/>
      <c r="I317" s="3" t="s">
        <v>684</v>
      </c>
      <c r="J317" s="3" t="s">
        <v>685</v>
      </c>
      <c r="K317" s="33">
        <v>8</v>
      </c>
      <c r="L317" s="33">
        <f t="shared" si="5"/>
        <v>6960</v>
      </c>
    </row>
    <row r="318" spans="1:12" ht="56.25" customHeight="1">
      <c r="A318" s="168"/>
      <c r="B318" s="172"/>
      <c r="C318" s="172"/>
      <c r="D318" s="48" t="s">
        <v>213</v>
      </c>
      <c r="E318" s="3" t="s">
        <v>79</v>
      </c>
      <c r="F318" s="2" t="s">
        <v>110</v>
      </c>
      <c r="G318" s="32">
        <v>1800</v>
      </c>
      <c r="H318" s="190"/>
      <c r="I318" s="3" t="s">
        <v>271</v>
      </c>
      <c r="J318" s="3" t="s">
        <v>639</v>
      </c>
      <c r="K318" s="33">
        <v>77.2</v>
      </c>
      <c r="L318" s="33">
        <f t="shared" si="5"/>
        <v>138960</v>
      </c>
    </row>
    <row r="319" spans="1:12" ht="40.5" customHeight="1">
      <c r="A319" s="168"/>
      <c r="B319" s="172"/>
      <c r="C319" s="172"/>
      <c r="D319" s="2" t="s">
        <v>211</v>
      </c>
      <c r="E319" s="3" t="s">
        <v>686</v>
      </c>
      <c r="F319" s="2" t="s">
        <v>106</v>
      </c>
      <c r="G319" s="32">
        <v>17650</v>
      </c>
      <c r="H319" s="190"/>
      <c r="I319" s="3" t="s">
        <v>687</v>
      </c>
      <c r="J319" s="3" t="s">
        <v>688</v>
      </c>
      <c r="K319" s="29">
        <v>1685</v>
      </c>
      <c r="L319" s="33">
        <f t="shared" si="5"/>
        <v>29740250</v>
      </c>
    </row>
    <row r="320" spans="1:12" ht="36.75" customHeight="1">
      <c r="A320" s="168"/>
      <c r="B320" s="172"/>
      <c r="C320" s="172"/>
      <c r="D320" s="2" t="s">
        <v>211</v>
      </c>
      <c r="E320" s="3" t="s">
        <v>689</v>
      </c>
      <c r="F320" s="2" t="s">
        <v>106</v>
      </c>
      <c r="G320" s="32">
        <v>4050</v>
      </c>
      <c r="H320" s="190"/>
      <c r="I320" s="3" t="s">
        <v>687</v>
      </c>
      <c r="J320" s="3" t="s">
        <v>688</v>
      </c>
      <c r="K320" s="29">
        <v>840</v>
      </c>
      <c r="L320" s="33">
        <f t="shared" si="5"/>
        <v>3402000</v>
      </c>
    </row>
    <row r="321" spans="1:14" ht="39.75" customHeight="1">
      <c r="A321" s="100"/>
      <c r="B321" s="85"/>
      <c r="C321" s="85"/>
      <c r="D321" s="2" t="s">
        <v>212</v>
      </c>
      <c r="E321" s="3" t="s">
        <v>690</v>
      </c>
      <c r="F321" s="2" t="s">
        <v>110</v>
      </c>
      <c r="G321" s="32">
        <v>360</v>
      </c>
      <c r="H321" s="90"/>
      <c r="I321" s="3" t="s">
        <v>691</v>
      </c>
      <c r="J321" s="3" t="s">
        <v>692</v>
      </c>
      <c r="K321" s="29">
        <v>6860</v>
      </c>
      <c r="L321" s="33">
        <f t="shared" si="5"/>
        <v>2469600</v>
      </c>
    </row>
    <row r="322" spans="1:14" s="127" customFormat="1" ht="12.75" customHeight="1">
      <c r="A322" s="103"/>
      <c r="B322" s="16"/>
      <c r="C322" s="16"/>
      <c r="D322" s="17" t="s">
        <v>87</v>
      </c>
      <c r="E322" s="18"/>
      <c r="F322" s="17"/>
      <c r="G322" s="37"/>
      <c r="H322" s="39"/>
      <c r="I322" s="41"/>
      <c r="J322" s="41"/>
      <c r="K322" s="38"/>
      <c r="L322" s="77">
        <f>SUM(L312:L321)</f>
        <v>46856770</v>
      </c>
    </row>
    <row r="323" spans="1:14" ht="60" customHeight="1">
      <c r="A323" s="162">
        <v>25</v>
      </c>
      <c r="B323" s="157" t="s">
        <v>693</v>
      </c>
      <c r="C323" s="157" t="s">
        <v>694</v>
      </c>
      <c r="D323" s="2" t="s">
        <v>133</v>
      </c>
      <c r="E323" s="3" t="s">
        <v>127</v>
      </c>
      <c r="F323" s="2" t="s">
        <v>106</v>
      </c>
      <c r="G323" s="32">
        <v>3800</v>
      </c>
      <c r="H323" s="189" t="s">
        <v>449</v>
      </c>
      <c r="I323" s="44" t="s">
        <v>670</v>
      </c>
      <c r="J323" s="44" t="s">
        <v>671</v>
      </c>
      <c r="K323" s="29">
        <v>200</v>
      </c>
      <c r="L323" s="33">
        <f t="shared" si="5"/>
        <v>760000</v>
      </c>
      <c r="N323" s="128"/>
    </row>
    <row r="324" spans="1:14" ht="108.75" customHeight="1">
      <c r="A324" s="168"/>
      <c r="B324" s="172"/>
      <c r="C324" s="172"/>
      <c r="D324" s="2" t="s">
        <v>133</v>
      </c>
      <c r="E324" s="3" t="s">
        <v>128</v>
      </c>
      <c r="F324" s="2" t="s">
        <v>106</v>
      </c>
      <c r="G324" s="32">
        <v>2500</v>
      </c>
      <c r="H324" s="190"/>
      <c r="I324" s="44" t="s">
        <v>670</v>
      </c>
      <c r="J324" s="44" t="s">
        <v>673</v>
      </c>
      <c r="K324" s="29">
        <v>400</v>
      </c>
      <c r="L324" s="33">
        <f t="shared" si="5"/>
        <v>1000000</v>
      </c>
      <c r="N324" s="128"/>
    </row>
    <row r="325" spans="1:14" ht="51">
      <c r="A325" s="168"/>
      <c r="B325" s="172"/>
      <c r="C325" s="172"/>
      <c r="D325" s="2" t="s">
        <v>133</v>
      </c>
      <c r="E325" s="3" t="s">
        <v>134</v>
      </c>
      <c r="F325" s="2" t="s">
        <v>106</v>
      </c>
      <c r="G325" s="32">
        <v>1000</v>
      </c>
      <c r="H325" s="190"/>
      <c r="I325" s="44" t="s">
        <v>378</v>
      </c>
      <c r="J325" s="44" t="s">
        <v>379</v>
      </c>
      <c r="K325" s="29">
        <v>187.3</v>
      </c>
      <c r="L325" s="33">
        <f>G325*K325</f>
        <v>187300</v>
      </c>
      <c r="N325" s="128"/>
    </row>
    <row r="326" spans="1:14" s="127" customFormat="1" ht="75" customHeight="1">
      <c r="A326" s="168"/>
      <c r="B326" s="172"/>
      <c r="C326" s="172"/>
      <c r="D326" s="2" t="s">
        <v>139</v>
      </c>
      <c r="E326" s="3" t="s">
        <v>683</v>
      </c>
      <c r="F326" s="9" t="s">
        <v>110</v>
      </c>
      <c r="G326" s="32">
        <v>1200</v>
      </c>
      <c r="H326" s="190"/>
      <c r="I326" s="44" t="s">
        <v>695</v>
      </c>
      <c r="J326" s="44" t="s">
        <v>685</v>
      </c>
      <c r="K326" s="28">
        <v>8</v>
      </c>
      <c r="L326" s="33">
        <f t="shared" si="5"/>
        <v>9600</v>
      </c>
      <c r="N326" s="128"/>
    </row>
    <row r="327" spans="1:14" s="127" customFormat="1" ht="78.75" customHeight="1">
      <c r="A327" s="168"/>
      <c r="B327" s="172"/>
      <c r="C327" s="172"/>
      <c r="D327" s="2" t="s">
        <v>675</v>
      </c>
      <c r="E327" s="3" t="s">
        <v>676</v>
      </c>
      <c r="F327" s="2" t="s">
        <v>106</v>
      </c>
      <c r="G327" s="32">
        <v>1100</v>
      </c>
      <c r="H327" s="190"/>
      <c r="I327" s="44" t="s">
        <v>677</v>
      </c>
      <c r="J327" s="44" t="s">
        <v>678</v>
      </c>
      <c r="K327" s="28">
        <v>280</v>
      </c>
      <c r="L327" s="33">
        <f t="shared" si="5"/>
        <v>308000</v>
      </c>
      <c r="N327" s="128"/>
    </row>
    <row r="328" spans="1:14" s="127" customFormat="1" ht="12.75" customHeight="1">
      <c r="A328" s="103"/>
      <c r="B328" s="25"/>
      <c r="C328" s="25"/>
      <c r="D328" s="17" t="s">
        <v>87</v>
      </c>
      <c r="E328" s="18"/>
      <c r="F328" s="17"/>
      <c r="G328" s="37"/>
      <c r="H328" s="39"/>
      <c r="I328" s="41"/>
      <c r="J328" s="41"/>
      <c r="K328" s="38"/>
      <c r="L328" s="77">
        <f>SUM(L323:L327)</f>
        <v>2264900</v>
      </c>
    </row>
    <row r="329" spans="1:14" ht="57" customHeight="1">
      <c r="A329" s="168">
        <v>26</v>
      </c>
      <c r="B329" s="170" t="s">
        <v>17</v>
      </c>
      <c r="C329" s="157" t="s">
        <v>195</v>
      </c>
      <c r="D329" s="2" t="s">
        <v>171</v>
      </c>
      <c r="E329" s="3" t="s">
        <v>1003</v>
      </c>
      <c r="F329" s="2" t="s">
        <v>112</v>
      </c>
      <c r="G329" s="32">
        <v>1078</v>
      </c>
      <c r="H329" s="185" t="s">
        <v>455</v>
      </c>
      <c r="I329" s="44" t="s">
        <v>1004</v>
      </c>
      <c r="J329" s="44" t="s">
        <v>272</v>
      </c>
      <c r="K329" s="29">
        <v>4620</v>
      </c>
      <c r="L329" s="33">
        <f t="shared" si="5"/>
        <v>4980360</v>
      </c>
    </row>
    <row r="330" spans="1:14" ht="38.25">
      <c r="A330" s="168"/>
      <c r="B330" s="171"/>
      <c r="C330" s="172"/>
      <c r="D330" s="2" t="s">
        <v>213</v>
      </c>
      <c r="E330" s="3" t="s">
        <v>79</v>
      </c>
      <c r="F330" s="2" t="s">
        <v>110</v>
      </c>
      <c r="G330" s="32">
        <v>23040</v>
      </c>
      <c r="H330" s="183"/>
      <c r="I330" s="44" t="s">
        <v>271</v>
      </c>
      <c r="J330" s="44" t="s">
        <v>273</v>
      </c>
      <c r="K330" s="29">
        <v>77.5</v>
      </c>
      <c r="L330" s="33">
        <f t="shared" si="5"/>
        <v>1785600</v>
      </c>
    </row>
    <row r="331" spans="1:14" ht="51">
      <c r="A331" s="168"/>
      <c r="B331" s="171"/>
      <c r="C331" s="172"/>
      <c r="D331" s="2" t="s">
        <v>418</v>
      </c>
      <c r="E331" s="3" t="s">
        <v>567</v>
      </c>
      <c r="F331" s="2" t="s">
        <v>112</v>
      </c>
      <c r="G331" s="32">
        <v>48</v>
      </c>
      <c r="H331" s="183"/>
      <c r="I331" s="44" t="s">
        <v>1005</v>
      </c>
      <c r="J331" s="44" t="s">
        <v>419</v>
      </c>
      <c r="K331" s="29">
        <v>317299</v>
      </c>
      <c r="L331" s="33">
        <f t="shared" si="5"/>
        <v>15230352</v>
      </c>
    </row>
    <row r="332" spans="1:14" s="127" customFormat="1" ht="12.75" customHeight="1">
      <c r="A332" s="103"/>
      <c r="B332" s="16"/>
      <c r="C332" s="16"/>
      <c r="D332" s="17" t="s">
        <v>87</v>
      </c>
      <c r="E332" s="18"/>
      <c r="F332" s="17"/>
      <c r="G332" s="37"/>
      <c r="H332" s="39"/>
      <c r="I332" s="41"/>
      <c r="J332" s="41"/>
      <c r="K332" s="38"/>
      <c r="L332" s="77">
        <f>SUM(L329:L331)</f>
        <v>21996312</v>
      </c>
    </row>
    <row r="333" spans="1:14" ht="61.5" customHeight="1">
      <c r="A333" s="162">
        <v>27</v>
      </c>
      <c r="B333" s="157" t="s">
        <v>18</v>
      </c>
      <c r="C333" s="157" t="s">
        <v>195</v>
      </c>
      <c r="D333" s="2" t="s">
        <v>171</v>
      </c>
      <c r="E333" s="31" t="s">
        <v>347</v>
      </c>
      <c r="F333" s="9" t="s">
        <v>110</v>
      </c>
      <c r="G333" s="32">
        <v>450</v>
      </c>
      <c r="H333" s="185" t="s">
        <v>455</v>
      </c>
      <c r="I333" s="10" t="s">
        <v>171</v>
      </c>
      <c r="J333" s="3" t="s">
        <v>981</v>
      </c>
      <c r="K333" s="29">
        <v>34.799999999999997</v>
      </c>
      <c r="L333" s="33">
        <f t="shared" si="5"/>
        <v>15659.999999999998</v>
      </c>
    </row>
    <row r="334" spans="1:14" ht="46.5" customHeight="1">
      <c r="A334" s="168"/>
      <c r="B334" s="172"/>
      <c r="C334" s="172"/>
      <c r="D334" s="2" t="s">
        <v>171</v>
      </c>
      <c r="E334" s="3" t="s">
        <v>1006</v>
      </c>
      <c r="F334" s="9" t="s">
        <v>112</v>
      </c>
      <c r="G334" s="32">
        <v>749</v>
      </c>
      <c r="H334" s="183"/>
      <c r="I334" s="10" t="s">
        <v>1004</v>
      </c>
      <c r="J334" s="3" t="s">
        <v>272</v>
      </c>
      <c r="K334" s="29">
        <v>5213</v>
      </c>
      <c r="L334" s="33">
        <f t="shared" si="5"/>
        <v>3904537</v>
      </c>
    </row>
    <row r="335" spans="1:14" ht="60" customHeight="1">
      <c r="A335" s="164"/>
      <c r="B335" s="161"/>
      <c r="C335" s="161"/>
      <c r="D335" s="2" t="s">
        <v>213</v>
      </c>
      <c r="E335" s="3" t="s">
        <v>79</v>
      </c>
      <c r="F335" s="9" t="s">
        <v>110</v>
      </c>
      <c r="G335" s="32">
        <v>570</v>
      </c>
      <c r="H335" s="184"/>
      <c r="I335" s="10" t="s">
        <v>271</v>
      </c>
      <c r="J335" s="3" t="s">
        <v>273</v>
      </c>
      <c r="K335" s="29">
        <v>77.5</v>
      </c>
      <c r="L335" s="33">
        <f t="shared" si="5"/>
        <v>44175</v>
      </c>
    </row>
    <row r="336" spans="1:14" s="127" customFormat="1" ht="12.75" customHeight="1">
      <c r="A336" s="103"/>
      <c r="B336" s="16"/>
      <c r="C336" s="16"/>
      <c r="D336" s="17" t="s">
        <v>87</v>
      </c>
      <c r="E336" s="18"/>
      <c r="F336" s="22"/>
      <c r="G336" s="37"/>
      <c r="H336" s="39"/>
      <c r="I336" s="41"/>
      <c r="J336" s="41"/>
      <c r="K336" s="38"/>
      <c r="L336" s="77">
        <f>SUM(L333:L335)</f>
        <v>3964372</v>
      </c>
    </row>
    <row r="337" spans="1:12" s="127" customFormat="1" ht="38.25" customHeight="1">
      <c r="A337" s="179">
        <v>28</v>
      </c>
      <c r="B337" s="157" t="s">
        <v>19</v>
      </c>
      <c r="C337" s="157" t="s">
        <v>195</v>
      </c>
      <c r="D337" s="2" t="s">
        <v>213</v>
      </c>
      <c r="E337" s="3" t="s">
        <v>321</v>
      </c>
      <c r="F337" s="9" t="s">
        <v>110</v>
      </c>
      <c r="G337" s="32">
        <v>7100</v>
      </c>
      <c r="H337" s="185" t="s">
        <v>455</v>
      </c>
      <c r="I337" s="10" t="s">
        <v>271</v>
      </c>
      <c r="J337" s="3" t="s">
        <v>273</v>
      </c>
      <c r="K337" s="28">
        <v>77.5</v>
      </c>
      <c r="L337" s="33">
        <f t="shared" si="5"/>
        <v>550250</v>
      </c>
    </row>
    <row r="338" spans="1:12" s="127" customFormat="1" ht="76.5" customHeight="1">
      <c r="A338" s="180"/>
      <c r="B338" s="172"/>
      <c r="C338" s="172"/>
      <c r="D338" s="2" t="s">
        <v>568</v>
      </c>
      <c r="E338" s="31" t="s">
        <v>78</v>
      </c>
      <c r="F338" s="2" t="s">
        <v>106</v>
      </c>
      <c r="G338" s="32">
        <v>1400</v>
      </c>
      <c r="H338" s="183"/>
      <c r="I338" s="3" t="s">
        <v>322</v>
      </c>
      <c r="J338" s="3" t="s">
        <v>1007</v>
      </c>
      <c r="K338" s="113">
        <v>284.95</v>
      </c>
      <c r="L338" s="33">
        <f t="shared" si="5"/>
        <v>398930</v>
      </c>
    </row>
    <row r="339" spans="1:12" s="127" customFormat="1" ht="12.75" customHeight="1">
      <c r="A339" s="24"/>
      <c r="B339" s="16"/>
      <c r="C339" s="25"/>
      <c r="D339" s="17" t="s">
        <v>87</v>
      </c>
      <c r="E339" s="18"/>
      <c r="F339" s="17"/>
      <c r="G339" s="37"/>
      <c r="H339" s="39"/>
      <c r="I339" s="41"/>
      <c r="J339" s="41"/>
      <c r="K339" s="38"/>
      <c r="L339" s="77">
        <f>SUM(L337:L338)</f>
        <v>949180</v>
      </c>
    </row>
    <row r="340" spans="1:12" s="127" customFormat="1" ht="180" customHeight="1">
      <c r="A340" s="83">
        <v>29</v>
      </c>
      <c r="B340" s="84" t="s">
        <v>569</v>
      </c>
      <c r="C340" s="82" t="s">
        <v>20</v>
      </c>
      <c r="D340" s="2" t="s">
        <v>570</v>
      </c>
      <c r="E340" s="3" t="s">
        <v>571</v>
      </c>
      <c r="F340" s="9" t="s">
        <v>214</v>
      </c>
      <c r="G340" s="32">
        <v>143</v>
      </c>
      <c r="H340" s="80" t="s">
        <v>455</v>
      </c>
      <c r="I340" s="3" t="s">
        <v>1008</v>
      </c>
      <c r="J340" s="3" t="s">
        <v>1009</v>
      </c>
      <c r="K340" s="28">
        <v>15300</v>
      </c>
      <c r="L340" s="33">
        <f t="shared" si="5"/>
        <v>2187900</v>
      </c>
    </row>
    <row r="341" spans="1:12" s="127" customFormat="1" ht="12.75" customHeight="1">
      <c r="A341" s="24"/>
      <c r="B341" s="16"/>
      <c r="C341" s="25"/>
      <c r="D341" s="17" t="s">
        <v>87</v>
      </c>
      <c r="E341" s="18"/>
      <c r="F341" s="17"/>
      <c r="G341" s="37"/>
      <c r="H341" s="39"/>
      <c r="I341" s="41"/>
      <c r="J341" s="41"/>
      <c r="K341" s="38"/>
      <c r="L341" s="77">
        <f>SUM(L340:L340)</f>
        <v>2187900</v>
      </c>
    </row>
    <row r="342" spans="1:12" s="127" customFormat="1" ht="80.25" customHeight="1">
      <c r="A342" s="179">
        <v>30</v>
      </c>
      <c r="B342" s="157" t="s">
        <v>21</v>
      </c>
      <c r="C342" s="157" t="s">
        <v>196</v>
      </c>
      <c r="D342" s="48" t="s">
        <v>120</v>
      </c>
      <c r="E342" s="31" t="s">
        <v>572</v>
      </c>
      <c r="F342" s="48" t="s">
        <v>103</v>
      </c>
      <c r="G342" s="32">
        <v>390</v>
      </c>
      <c r="H342" s="185" t="s">
        <v>455</v>
      </c>
      <c r="I342" s="48" t="s">
        <v>1010</v>
      </c>
      <c r="J342" s="31" t="s">
        <v>275</v>
      </c>
      <c r="K342" s="28">
        <v>55511</v>
      </c>
      <c r="L342" s="33">
        <f t="shared" si="5"/>
        <v>21649290</v>
      </c>
    </row>
    <row r="343" spans="1:12" s="127" customFormat="1" ht="35.25" customHeight="1">
      <c r="A343" s="158"/>
      <c r="B343" s="172"/>
      <c r="C343" s="172"/>
      <c r="D343" s="48" t="s">
        <v>120</v>
      </c>
      <c r="E343" s="31" t="s">
        <v>573</v>
      </c>
      <c r="F343" s="48" t="s">
        <v>80</v>
      </c>
      <c r="G343" s="32">
        <v>150</v>
      </c>
      <c r="H343" s="191"/>
      <c r="I343" s="48" t="s">
        <v>1011</v>
      </c>
      <c r="J343" s="31" t="s">
        <v>575</v>
      </c>
      <c r="K343" s="28">
        <v>57873</v>
      </c>
      <c r="L343" s="33">
        <f t="shared" si="5"/>
        <v>8680950</v>
      </c>
    </row>
    <row r="344" spans="1:12" s="127" customFormat="1" ht="66" customHeight="1">
      <c r="A344" s="161"/>
      <c r="B344" s="173"/>
      <c r="C344" s="173"/>
      <c r="D344" s="48" t="s">
        <v>120</v>
      </c>
      <c r="E344" s="31" t="s">
        <v>574</v>
      </c>
      <c r="F344" s="48" t="s">
        <v>103</v>
      </c>
      <c r="G344" s="32">
        <v>150</v>
      </c>
      <c r="H344" s="184"/>
      <c r="I344" s="48" t="s">
        <v>420</v>
      </c>
      <c r="J344" s="31" t="s">
        <v>576</v>
      </c>
      <c r="K344" s="28">
        <v>57873</v>
      </c>
      <c r="L344" s="33">
        <f t="shared" si="5"/>
        <v>8680950</v>
      </c>
    </row>
    <row r="345" spans="1:12" s="127" customFormat="1" ht="12.75" customHeight="1">
      <c r="A345" s="24"/>
      <c r="B345" s="25"/>
      <c r="C345" s="25"/>
      <c r="D345" s="17" t="s">
        <v>87</v>
      </c>
      <c r="E345" s="18"/>
      <c r="F345" s="17"/>
      <c r="G345" s="37"/>
      <c r="H345" s="39"/>
      <c r="I345" s="41"/>
      <c r="J345" s="41"/>
      <c r="K345" s="38"/>
      <c r="L345" s="77">
        <f>SUM(L342:L344)</f>
        <v>39011190</v>
      </c>
    </row>
    <row r="346" spans="1:12" s="127" customFormat="1" ht="172.5" customHeight="1">
      <c r="A346" s="99">
        <v>31</v>
      </c>
      <c r="B346" s="82" t="s">
        <v>22</v>
      </c>
      <c r="C346" s="82" t="s">
        <v>196</v>
      </c>
      <c r="D346" s="2" t="s">
        <v>121</v>
      </c>
      <c r="E346" s="31" t="s">
        <v>1022</v>
      </c>
      <c r="F346" s="9" t="s">
        <v>103</v>
      </c>
      <c r="G346" s="79">
        <v>140</v>
      </c>
      <c r="H346" s="80" t="s">
        <v>455</v>
      </c>
      <c r="I346" s="3" t="s">
        <v>1012</v>
      </c>
      <c r="J346" s="3" t="s">
        <v>577</v>
      </c>
      <c r="K346" s="28">
        <v>51741</v>
      </c>
      <c r="L346" s="33">
        <f t="shared" si="5"/>
        <v>7243740</v>
      </c>
    </row>
    <row r="347" spans="1:12" s="127" customFormat="1" ht="13.5" customHeight="1">
      <c r="A347" s="101"/>
      <c r="B347" s="102"/>
      <c r="C347" s="102"/>
      <c r="D347" s="13" t="s">
        <v>87</v>
      </c>
      <c r="E347" s="13"/>
      <c r="F347" s="13"/>
      <c r="G347" s="37"/>
      <c r="H347" s="39"/>
      <c r="I347" s="41"/>
      <c r="J347" s="41"/>
      <c r="K347" s="38"/>
      <c r="L347" s="77">
        <f>SUM(L346:L346)</f>
        <v>7243740</v>
      </c>
    </row>
    <row r="348" spans="1:12" ht="78.75" customHeight="1">
      <c r="A348" s="162">
        <v>32</v>
      </c>
      <c r="B348" s="157" t="s">
        <v>23</v>
      </c>
      <c r="C348" s="157" t="s">
        <v>196</v>
      </c>
      <c r="D348" s="2" t="s">
        <v>794</v>
      </c>
      <c r="E348" s="3" t="s">
        <v>81</v>
      </c>
      <c r="F348" s="9" t="s">
        <v>110</v>
      </c>
      <c r="G348" s="32">
        <v>110700</v>
      </c>
      <c r="H348" s="159" t="s">
        <v>435</v>
      </c>
      <c r="I348" s="3" t="s">
        <v>796</v>
      </c>
      <c r="J348" s="3" t="s">
        <v>797</v>
      </c>
      <c r="K348" s="29">
        <v>7.6</v>
      </c>
      <c r="L348" s="33">
        <f t="shared" ref="L348:L370" si="6">G348*K348</f>
        <v>841320</v>
      </c>
    </row>
    <row r="349" spans="1:12" ht="62.25" customHeight="1">
      <c r="A349" s="168"/>
      <c r="B349" s="172"/>
      <c r="C349" s="172"/>
      <c r="D349" s="2" t="s">
        <v>174</v>
      </c>
      <c r="E349" s="3" t="s">
        <v>82</v>
      </c>
      <c r="F349" s="9" t="s">
        <v>110</v>
      </c>
      <c r="G349" s="32">
        <v>165000</v>
      </c>
      <c r="H349" s="176"/>
      <c r="I349" s="3" t="s">
        <v>798</v>
      </c>
      <c r="J349" s="3" t="s">
        <v>797</v>
      </c>
      <c r="K349" s="29">
        <v>8.6999999999999993</v>
      </c>
      <c r="L349" s="33">
        <f t="shared" si="6"/>
        <v>1435499.9999999998</v>
      </c>
    </row>
    <row r="350" spans="1:12" ht="47.25" customHeight="1">
      <c r="A350" s="163"/>
      <c r="B350" s="158"/>
      <c r="C350" s="158"/>
      <c r="D350" s="2" t="s">
        <v>174</v>
      </c>
      <c r="E350" s="3" t="s">
        <v>795</v>
      </c>
      <c r="F350" s="9" t="s">
        <v>110</v>
      </c>
      <c r="G350" s="32">
        <v>17500</v>
      </c>
      <c r="H350" s="176"/>
      <c r="I350" s="10" t="s">
        <v>916</v>
      </c>
      <c r="J350" s="3" t="s">
        <v>433</v>
      </c>
      <c r="K350" s="29">
        <v>5.48</v>
      </c>
      <c r="L350" s="33">
        <f t="shared" si="6"/>
        <v>95900.000000000015</v>
      </c>
    </row>
    <row r="351" spans="1:12" ht="41.25" customHeight="1">
      <c r="A351" s="163"/>
      <c r="B351" s="158"/>
      <c r="C351" s="158"/>
      <c r="D351" s="2" t="s">
        <v>175</v>
      </c>
      <c r="E351" s="3" t="s">
        <v>33</v>
      </c>
      <c r="F351" s="9" t="s">
        <v>110</v>
      </c>
      <c r="G351" s="32">
        <v>36300</v>
      </c>
      <c r="H351" s="176"/>
      <c r="I351" s="10" t="s">
        <v>917</v>
      </c>
      <c r="J351" s="3" t="s">
        <v>433</v>
      </c>
      <c r="K351" s="29">
        <v>52.402999999999999</v>
      </c>
      <c r="L351" s="33">
        <f>G351*K351</f>
        <v>1902228.9</v>
      </c>
    </row>
    <row r="352" spans="1:12" ht="39.75" customHeight="1">
      <c r="A352" s="164"/>
      <c r="B352" s="161"/>
      <c r="C352" s="161"/>
      <c r="D352" s="2" t="s">
        <v>356</v>
      </c>
      <c r="E352" s="3" t="s">
        <v>434</v>
      </c>
      <c r="F352" s="9" t="s">
        <v>103</v>
      </c>
      <c r="G352" s="32">
        <v>130</v>
      </c>
      <c r="H352" s="160"/>
      <c r="I352" s="3" t="s">
        <v>799</v>
      </c>
      <c r="J352" s="3" t="s">
        <v>800</v>
      </c>
      <c r="K352" s="29">
        <v>1594.1</v>
      </c>
      <c r="L352" s="33">
        <f t="shared" si="6"/>
        <v>207233</v>
      </c>
    </row>
    <row r="353" spans="1:12" s="127" customFormat="1" ht="12.75" customHeight="1">
      <c r="A353" s="101"/>
      <c r="B353" s="102"/>
      <c r="C353" s="102"/>
      <c r="D353" s="13" t="s">
        <v>87</v>
      </c>
      <c r="E353" s="13"/>
      <c r="F353" s="13"/>
      <c r="G353" s="37"/>
      <c r="H353" s="39"/>
      <c r="I353" s="41"/>
      <c r="J353" s="41"/>
      <c r="K353" s="38"/>
      <c r="L353" s="77">
        <f>L348+L349+L350+L351+L352</f>
        <v>4482181.9000000004</v>
      </c>
    </row>
    <row r="354" spans="1:12" ht="49.5" customHeight="1">
      <c r="A354" s="162">
        <v>33</v>
      </c>
      <c r="B354" s="157" t="s">
        <v>801</v>
      </c>
      <c r="C354" s="157" t="s">
        <v>196</v>
      </c>
      <c r="D354" s="2" t="s">
        <v>802</v>
      </c>
      <c r="E354" s="3" t="s">
        <v>35</v>
      </c>
      <c r="F354" s="2" t="s">
        <v>110</v>
      </c>
      <c r="G354" s="32">
        <v>1600</v>
      </c>
      <c r="H354" s="159" t="s">
        <v>435</v>
      </c>
      <c r="I354" s="5" t="s">
        <v>805</v>
      </c>
      <c r="J354" s="5" t="s">
        <v>806</v>
      </c>
      <c r="K354" s="29">
        <v>64.2</v>
      </c>
      <c r="L354" s="33">
        <f t="shared" si="6"/>
        <v>102720</v>
      </c>
    </row>
    <row r="355" spans="1:12" ht="82.5" customHeight="1">
      <c r="A355" s="168"/>
      <c r="B355" s="172"/>
      <c r="C355" s="172"/>
      <c r="D355" s="2" t="s">
        <v>803</v>
      </c>
      <c r="E355" s="3" t="s">
        <v>804</v>
      </c>
      <c r="F355" s="2" t="s">
        <v>110</v>
      </c>
      <c r="G355" s="32">
        <v>312</v>
      </c>
      <c r="H355" s="176"/>
      <c r="I355" s="5" t="s">
        <v>807</v>
      </c>
      <c r="J355" s="5" t="s">
        <v>808</v>
      </c>
      <c r="K355" s="29">
        <v>2025</v>
      </c>
      <c r="L355" s="33">
        <f t="shared" si="6"/>
        <v>631800</v>
      </c>
    </row>
    <row r="356" spans="1:12" s="127" customFormat="1" ht="12.75" customHeight="1">
      <c r="A356" s="103"/>
      <c r="B356" s="16"/>
      <c r="C356" s="16"/>
      <c r="D356" s="17" t="s">
        <v>87</v>
      </c>
      <c r="E356" s="18"/>
      <c r="F356" s="17"/>
      <c r="G356" s="37"/>
      <c r="H356" s="39"/>
      <c r="I356" s="41"/>
      <c r="J356" s="41"/>
      <c r="K356" s="38"/>
      <c r="L356" s="77">
        <f>SUM(L354:L355)</f>
        <v>734520</v>
      </c>
    </row>
    <row r="357" spans="1:12" ht="147.75" customHeight="1">
      <c r="A357" s="83">
        <v>34</v>
      </c>
      <c r="B357" s="82" t="s">
        <v>24</v>
      </c>
      <c r="C357" s="82" t="s">
        <v>25</v>
      </c>
      <c r="D357" s="2" t="s">
        <v>173</v>
      </c>
      <c r="E357" s="3" t="s">
        <v>578</v>
      </c>
      <c r="F357" s="2" t="s">
        <v>103</v>
      </c>
      <c r="G357" s="32">
        <v>20</v>
      </c>
      <c r="H357" s="80" t="s">
        <v>455</v>
      </c>
      <c r="I357" s="5" t="s">
        <v>1013</v>
      </c>
      <c r="J357" s="5" t="s">
        <v>1014</v>
      </c>
      <c r="K357" s="29">
        <v>218849</v>
      </c>
      <c r="L357" s="33">
        <f t="shared" si="6"/>
        <v>4376980</v>
      </c>
    </row>
    <row r="358" spans="1:12" s="127" customFormat="1" ht="12.75" customHeight="1">
      <c r="A358" s="103"/>
      <c r="B358" s="16"/>
      <c r="C358" s="16"/>
      <c r="D358" s="17" t="s">
        <v>87</v>
      </c>
      <c r="E358" s="18"/>
      <c r="F358" s="17"/>
      <c r="G358" s="37"/>
      <c r="H358" s="39"/>
      <c r="I358" s="41"/>
      <c r="J358" s="41"/>
      <c r="K358" s="38"/>
      <c r="L358" s="77">
        <f>SUM(L357:L357)</f>
        <v>4376980</v>
      </c>
    </row>
    <row r="359" spans="1:12" ht="143.25" customHeight="1">
      <c r="A359" s="162">
        <v>36</v>
      </c>
      <c r="B359" s="157" t="s">
        <v>500</v>
      </c>
      <c r="C359" s="85" t="s">
        <v>523</v>
      </c>
      <c r="D359" s="2" t="s">
        <v>501</v>
      </c>
      <c r="E359" s="3" t="s">
        <v>502</v>
      </c>
      <c r="F359" s="2" t="s">
        <v>503</v>
      </c>
      <c r="G359" s="32">
        <v>50</v>
      </c>
      <c r="H359" s="192" t="s">
        <v>456</v>
      </c>
      <c r="I359" s="62" t="s">
        <v>504</v>
      </c>
      <c r="J359" s="76" t="s">
        <v>505</v>
      </c>
      <c r="K359" s="29">
        <v>33000</v>
      </c>
      <c r="L359" s="33">
        <f t="shared" si="6"/>
        <v>1650000</v>
      </c>
    </row>
    <row r="360" spans="1:12" ht="78.75" customHeight="1">
      <c r="A360" s="163"/>
      <c r="B360" s="172"/>
      <c r="C360" s="85"/>
      <c r="D360" s="2" t="s">
        <v>506</v>
      </c>
      <c r="E360" s="3" t="s">
        <v>507</v>
      </c>
      <c r="F360" s="2" t="s">
        <v>124</v>
      </c>
      <c r="G360" s="32">
        <v>100</v>
      </c>
      <c r="H360" s="158"/>
      <c r="I360" s="62" t="s">
        <v>1016</v>
      </c>
      <c r="J360" s="62" t="s">
        <v>508</v>
      </c>
      <c r="K360" s="29">
        <v>2520</v>
      </c>
      <c r="L360" s="33">
        <f t="shared" si="6"/>
        <v>252000</v>
      </c>
    </row>
    <row r="361" spans="1:12" ht="161.25" customHeight="1">
      <c r="A361" s="100"/>
      <c r="B361" s="172"/>
      <c r="C361" s="85"/>
      <c r="D361" s="2" t="s">
        <v>323</v>
      </c>
      <c r="E361" s="3" t="s">
        <v>509</v>
      </c>
      <c r="F361" s="2" t="s">
        <v>123</v>
      </c>
      <c r="G361" s="32">
        <v>45</v>
      </c>
      <c r="H361" s="158"/>
      <c r="I361" s="62" t="s">
        <v>1017</v>
      </c>
      <c r="J361" s="62" t="s">
        <v>510</v>
      </c>
      <c r="K361" s="29">
        <v>9200</v>
      </c>
      <c r="L361" s="33">
        <f t="shared" si="6"/>
        <v>414000</v>
      </c>
    </row>
    <row r="362" spans="1:12" ht="132" customHeight="1">
      <c r="A362" s="100"/>
      <c r="B362" s="85"/>
      <c r="C362" s="85"/>
      <c r="D362" s="2" t="s">
        <v>511</v>
      </c>
      <c r="E362" s="3" t="s">
        <v>512</v>
      </c>
      <c r="F362" s="2" t="s">
        <v>123</v>
      </c>
      <c r="G362" s="32">
        <v>60</v>
      </c>
      <c r="H362" s="158"/>
      <c r="I362" s="62" t="s">
        <v>822</v>
      </c>
      <c r="J362" s="62" t="s">
        <v>510</v>
      </c>
      <c r="K362" s="29">
        <v>12000</v>
      </c>
      <c r="L362" s="33">
        <f t="shared" si="6"/>
        <v>720000</v>
      </c>
    </row>
    <row r="363" spans="1:12" ht="157.5" customHeight="1">
      <c r="A363" s="100"/>
      <c r="B363" s="85"/>
      <c r="C363" s="85"/>
      <c r="D363" s="2" t="s">
        <v>513</v>
      </c>
      <c r="E363" s="3" t="s">
        <v>514</v>
      </c>
      <c r="F363" s="2" t="s">
        <v>124</v>
      </c>
      <c r="G363" s="32">
        <v>77</v>
      </c>
      <c r="H363" s="158"/>
      <c r="I363" s="62" t="s">
        <v>515</v>
      </c>
      <c r="J363" s="62" t="s">
        <v>516</v>
      </c>
      <c r="K363" s="29">
        <v>2280</v>
      </c>
      <c r="L363" s="33">
        <f t="shared" si="6"/>
        <v>175560</v>
      </c>
    </row>
    <row r="364" spans="1:12" ht="157.5" customHeight="1">
      <c r="A364" s="168"/>
      <c r="B364" s="172"/>
      <c r="C364" s="85"/>
      <c r="D364" s="2" t="s">
        <v>517</v>
      </c>
      <c r="E364" s="3" t="s">
        <v>518</v>
      </c>
      <c r="F364" s="2" t="s">
        <v>124</v>
      </c>
      <c r="G364" s="32">
        <v>330</v>
      </c>
      <c r="H364" s="158"/>
      <c r="I364" s="62" t="s">
        <v>519</v>
      </c>
      <c r="J364" s="62" t="s">
        <v>516</v>
      </c>
      <c r="K364" s="29">
        <v>2280</v>
      </c>
      <c r="L364" s="33">
        <f t="shared" si="6"/>
        <v>752400</v>
      </c>
    </row>
    <row r="365" spans="1:12" ht="171" customHeight="1">
      <c r="A365" s="169"/>
      <c r="B365" s="173"/>
      <c r="C365" s="85"/>
      <c r="D365" s="2" t="s">
        <v>520</v>
      </c>
      <c r="E365" s="3" t="s">
        <v>521</v>
      </c>
      <c r="F365" s="2" t="s">
        <v>124</v>
      </c>
      <c r="G365" s="32">
        <v>77</v>
      </c>
      <c r="H365" s="161"/>
      <c r="I365" s="62" t="s">
        <v>522</v>
      </c>
      <c r="J365" s="62" t="s">
        <v>516</v>
      </c>
      <c r="K365" s="29">
        <v>2280</v>
      </c>
      <c r="L365" s="33">
        <f t="shared" si="6"/>
        <v>175560</v>
      </c>
    </row>
    <row r="366" spans="1:12" s="127" customFormat="1" ht="12.75" customHeight="1">
      <c r="A366" s="103"/>
      <c r="B366" s="16"/>
      <c r="C366" s="16"/>
      <c r="D366" s="17" t="s">
        <v>87</v>
      </c>
      <c r="E366" s="18"/>
      <c r="F366" s="17"/>
      <c r="G366" s="37"/>
      <c r="H366" s="39"/>
      <c r="I366" s="41"/>
      <c r="J366" s="41"/>
      <c r="K366" s="38"/>
      <c r="L366" s="77">
        <f>L359+L360+L361+L362+L363+L364+L365</f>
        <v>4139520</v>
      </c>
    </row>
    <row r="367" spans="1:12" ht="119.25" customHeight="1">
      <c r="A367" s="162">
        <v>37</v>
      </c>
      <c r="B367" s="157" t="s">
        <v>526</v>
      </c>
      <c r="C367" s="157" t="s">
        <v>524</v>
      </c>
      <c r="D367" s="48" t="s">
        <v>246</v>
      </c>
      <c r="E367" s="78" t="s">
        <v>525</v>
      </c>
      <c r="F367" s="56" t="s">
        <v>124</v>
      </c>
      <c r="G367" s="32">
        <v>45</v>
      </c>
      <c r="H367" s="192" t="s">
        <v>456</v>
      </c>
      <c r="I367" s="3" t="s">
        <v>527</v>
      </c>
      <c r="J367" s="3" t="s">
        <v>528</v>
      </c>
      <c r="K367" s="29">
        <v>6715</v>
      </c>
      <c r="L367" s="33">
        <f t="shared" si="6"/>
        <v>302175</v>
      </c>
    </row>
    <row r="368" spans="1:12" ht="132.75" customHeight="1">
      <c r="A368" s="168"/>
      <c r="B368" s="172"/>
      <c r="C368" s="172"/>
      <c r="D368" s="48" t="s">
        <v>245</v>
      </c>
      <c r="E368" s="78" t="s">
        <v>529</v>
      </c>
      <c r="F368" s="56" t="s">
        <v>124</v>
      </c>
      <c r="G368" s="32">
        <v>45</v>
      </c>
      <c r="H368" s="193"/>
      <c r="I368" s="3" t="s">
        <v>530</v>
      </c>
      <c r="J368" s="3" t="s">
        <v>531</v>
      </c>
      <c r="K368" s="33">
        <v>7100</v>
      </c>
      <c r="L368" s="33">
        <f t="shared" si="6"/>
        <v>319500</v>
      </c>
    </row>
    <row r="369" spans="1:14" ht="66" customHeight="1">
      <c r="A369" s="168"/>
      <c r="B369" s="172"/>
      <c r="C369" s="172"/>
      <c r="D369" s="48" t="s">
        <v>244</v>
      </c>
      <c r="E369" s="78" t="s">
        <v>532</v>
      </c>
      <c r="F369" s="56" t="s">
        <v>124</v>
      </c>
      <c r="G369" s="32">
        <v>100</v>
      </c>
      <c r="H369" s="193"/>
      <c r="I369" s="3" t="s">
        <v>533</v>
      </c>
      <c r="J369" s="3" t="s">
        <v>534</v>
      </c>
      <c r="K369" s="29">
        <v>850</v>
      </c>
      <c r="L369" s="33">
        <f t="shared" si="6"/>
        <v>85000</v>
      </c>
    </row>
    <row r="370" spans="1:14" ht="75.75" customHeight="1">
      <c r="A370" s="168"/>
      <c r="B370" s="172"/>
      <c r="C370" s="172"/>
      <c r="D370" s="48" t="s">
        <v>122</v>
      </c>
      <c r="E370" s="78" t="s">
        <v>535</v>
      </c>
      <c r="F370" s="56" t="s">
        <v>124</v>
      </c>
      <c r="G370" s="32">
        <v>77</v>
      </c>
      <c r="H370" s="193"/>
      <c r="I370" s="3" t="s">
        <v>827</v>
      </c>
      <c r="J370" s="3" t="s">
        <v>508</v>
      </c>
      <c r="K370" s="29">
        <v>2600</v>
      </c>
      <c r="L370" s="33">
        <f t="shared" si="6"/>
        <v>200200</v>
      </c>
    </row>
    <row r="371" spans="1:14" s="127" customFormat="1" ht="12.75" customHeight="1">
      <c r="A371" s="103"/>
      <c r="B371" s="14"/>
      <c r="C371" s="14"/>
      <c r="D371" s="145" t="s">
        <v>87</v>
      </c>
      <c r="E371" s="13"/>
      <c r="F371" s="13"/>
      <c r="G371" s="37"/>
      <c r="H371" s="39"/>
      <c r="I371" s="41"/>
      <c r="J371" s="41"/>
      <c r="K371" s="38"/>
      <c r="L371" s="77">
        <f>SUM(L367:L370)</f>
        <v>906875</v>
      </c>
    </row>
    <row r="372" spans="1:14" ht="21" customHeight="1">
      <c r="A372" s="114"/>
      <c r="B372" s="115"/>
      <c r="C372" s="115"/>
      <c r="D372" s="145" t="s">
        <v>89</v>
      </c>
      <c r="E372" s="114"/>
      <c r="F372" s="114"/>
      <c r="G372" s="116"/>
      <c r="H372" s="50"/>
      <c r="I372" s="117"/>
      <c r="J372" s="117"/>
      <c r="K372" s="38"/>
      <c r="L372" s="140">
        <f>L6+L15+L17+L22+L30+L49+L81+L107+L120+L136+L167+L180+L188+L194+L197+L217+L242+L251+L254+L273+L296+L311+L322+L328+L332+L336+L339+L341+L345+L347+L353+L356+L358+L366+L371</f>
        <v>1018235747.27</v>
      </c>
    </row>
    <row r="373" spans="1:14" s="127" customFormat="1" ht="12" customHeight="1">
      <c r="A373" s="129"/>
      <c r="B373" s="130"/>
      <c r="C373" s="130"/>
      <c r="G373" s="131"/>
      <c r="H373" s="51"/>
      <c r="I373" s="132"/>
      <c r="J373" s="132"/>
      <c r="K373" s="30"/>
      <c r="L373" s="34"/>
    </row>
    <row r="374" spans="1:14" s="127" customFormat="1" ht="12.75" customHeight="1">
      <c r="A374" s="129"/>
      <c r="B374" s="11"/>
      <c r="C374" s="130"/>
      <c r="G374" s="131"/>
      <c r="H374" s="52"/>
      <c r="I374" s="132"/>
      <c r="J374" s="132"/>
      <c r="K374" s="30"/>
      <c r="L374" s="34"/>
      <c r="N374" s="146" t="s">
        <v>813</v>
      </c>
    </row>
    <row r="375" spans="1:14" s="127" customFormat="1" ht="12.75" customHeight="1">
      <c r="A375" s="129"/>
      <c r="B375" s="11"/>
      <c r="C375" s="11"/>
      <c r="D375" s="11"/>
      <c r="E375" s="12"/>
      <c r="F375" s="12"/>
      <c r="G375" s="133"/>
      <c r="H375" s="52"/>
      <c r="I375" s="134"/>
      <c r="J375" s="134"/>
      <c r="K375" s="30"/>
      <c r="L375" s="34"/>
      <c r="N375" s="147">
        <f>L6+L15+L17+L22+L49+L136+L180+L188+L194+L197+L273+L332+L336+L339+L341+L345+L347+L358</f>
        <v>352989331.22000003</v>
      </c>
    </row>
    <row r="376" spans="1:14" s="127" customFormat="1" ht="26.25" customHeight="1">
      <c r="A376" s="129"/>
      <c r="B376" s="130"/>
      <c r="C376" s="130"/>
      <c r="D376" s="135"/>
      <c r="G376" s="131"/>
      <c r="H376" s="52"/>
      <c r="I376" s="132"/>
      <c r="J376" s="132"/>
      <c r="K376" s="30"/>
      <c r="L376" s="34"/>
    </row>
    <row r="377" spans="1:14" s="127" customFormat="1" ht="12.75" customHeight="1">
      <c r="A377" s="129"/>
      <c r="B377" s="130"/>
      <c r="C377" s="130"/>
      <c r="G377" s="131"/>
      <c r="H377" s="52"/>
      <c r="I377" s="132"/>
      <c r="J377" s="132"/>
      <c r="K377" s="30"/>
      <c r="L377" s="34"/>
      <c r="N377" s="148" t="s">
        <v>812</v>
      </c>
    </row>
    <row r="378" spans="1:14" s="127" customFormat="1" ht="12.75" customHeight="1">
      <c r="A378" s="129"/>
      <c r="B378" s="130"/>
      <c r="C378" s="130"/>
      <c r="G378" s="131"/>
      <c r="H378" s="52"/>
      <c r="I378" s="132"/>
      <c r="J378" s="132"/>
      <c r="K378" s="30"/>
      <c r="L378" s="34"/>
      <c r="N378" s="149">
        <f>L167+L366+L371</f>
        <v>88911781</v>
      </c>
    </row>
    <row r="379" spans="1:14" s="127" customFormat="1" ht="12.75" customHeight="1">
      <c r="B379" s="130"/>
      <c r="C379" s="130"/>
      <c r="G379" s="131"/>
      <c r="H379" s="52"/>
      <c r="I379" s="132"/>
      <c r="J379" s="132"/>
      <c r="K379" s="30"/>
      <c r="L379" s="34"/>
    </row>
    <row r="380" spans="1:14" s="127" customFormat="1" ht="12.75" customHeight="1">
      <c r="B380" s="130"/>
      <c r="C380" s="130"/>
      <c r="G380" s="131"/>
      <c r="H380" s="52"/>
      <c r="I380" s="132"/>
      <c r="J380" s="132"/>
      <c r="K380" s="30"/>
      <c r="L380" s="34"/>
    </row>
    <row r="381" spans="1:14" s="127" customFormat="1" ht="14.25">
      <c r="B381" s="130"/>
      <c r="C381" s="130"/>
      <c r="G381" s="131"/>
      <c r="H381" s="51"/>
      <c r="I381" s="132"/>
      <c r="J381" s="132"/>
      <c r="K381" s="30"/>
      <c r="L381" s="34"/>
      <c r="N381" s="150" t="s">
        <v>811</v>
      </c>
    </row>
    <row r="382" spans="1:14" s="127" customFormat="1" ht="14.25">
      <c r="B382" s="130"/>
      <c r="C382" s="130"/>
      <c r="G382" s="131"/>
      <c r="H382" s="51"/>
      <c r="I382" s="132"/>
      <c r="J382" s="132"/>
      <c r="K382" s="30"/>
      <c r="L382" s="34"/>
      <c r="N382" s="151">
        <f>L242+L296+L322+L328</f>
        <v>234795927.19999999</v>
      </c>
    </row>
    <row r="383" spans="1:14" s="127" customFormat="1">
      <c r="B383" s="130"/>
      <c r="C383" s="130"/>
      <c r="G383" s="131"/>
      <c r="H383" s="51"/>
      <c r="I383" s="132"/>
      <c r="J383" s="132"/>
      <c r="K383" s="30"/>
      <c r="L383" s="34"/>
    </row>
    <row r="384" spans="1:14" s="127" customFormat="1">
      <c r="B384" s="130"/>
      <c r="C384" s="130"/>
      <c r="G384" s="131"/>
      <c r="H384" s="51"/>
      <c r="I384" s="132"/>
      <c r="J384" s="132"/>
      <c r="K384" s="30"/>
      <c r="L384" s="34"/>
      <c r="N384" s="152" t="s">
        <v>810</v>
      </c>
    </row>
    <row r="385" spans="1:14" s="136" customFormat="1">
      <c r="A385" s="127"/>
      <c r="B385" s="130"/>
      <c r="C385" s="130"/>
      <c r="D385" s="127"/>
      <c r="E385" s="127"/>
      <c r="F385" s="127"/>
      <c r="G385" s="131"/>
      <c r="H385" s="51"/>
      <c r="I385" s="132"/>
      <c r="J385" s="132"/>
      <c r="K385" s="30"/>
      <c r="L385" s="34"/>
      <c r="N385" s="153">
        <f>L30+L81+L107+L120+L217+L251+L254+L311+L353+L356</f>
        <v>341538707.85000002</v>
      </c>
    </row>
    <row r="386" spans="1:14" s="136" customFormat="1">
      <c r="A386" s="127"/>
      <c r="B386" s="130"/>
      <c r="C386" s="130"/>
      <c r="D386" s="127"/>
      <c r="E386" s="127"/>
      <c r="F386" s="127"/>
      <c r="G386" s="131"/>
      <c r="H386" s="51"/>
      <c r="I386" s="132"/>
      <c r="J386" s="132"/>
      <c r="K386" s="30"/>
      <c r="L386" s="34"/>
    </row>
    <row r="387" spans="1:14" s="136" customFormat="1">
      <c r="A387" s="127"/>
      <c r="B387" s="130"/>
      <c r="C387" s="130"/>
      <c r="D387" s="127"/>
      <c r="E387" s="127"/>
      <c r="F387" s="127"/>
      <c r="G387" s="131"/>
      <c r="H387" s="51"/>
      <c r="I387" s="132"/>
      <c r="J387" s="132"/>
      <c r="K387" s="30"/>
      <c r="L387" s="34"/>
    </row>
    <row r="388" spans="1:14" s="136" customFormat="1">
      <c r="A388" s="127"/>
      <c r="B388" s="130"/>
      <c r="C388" s="130"/>
      <c r="D388" s="127"/>
      <c r="E388" s="127"/>
      <c r="F388" s="127"/>
      <c r="G388" s="131"/>
      <c r="H388" s="51"/>
      <c r="I388" s="132"/>
      <c r="J388" s="132"/>
      <c r="K388" s="30"/>
      <c r="L388" s="34"/>
    </row>
    <row r="389" spans="1:14" s="136" customFormat="1">
      <c r="A389" s="127"/>
      <c r="B389" s="130"/>
      <c r="C389" s="130"/>
      <c r="D389" s="127"/>
      <c r="E389" s="127"/>
      <c r="F389" s="127"/>
      <c r="G389" s="131"/>
      <c r="H389" s="51"/>
      <c r="I389" s="132"/>
      <c r="J389" s="132"/>
      <c r="K389" s="30"/>
      <c r="L389" s="34"/>
    </row>
    <row r="390" spans="1:14" s="136" customFormat="1">
      <c r="A390" s="127"/>
      <c r="B390" s="130"/>
      <c r="C390" s="130"/>
      <c r="D390" s="127"/>
      <c r="E390" s="127"/>
      <c r="F390" s="127"/>
      <c r="G390" s="131"/>
      <c r="H390" s="51"/>
      <c r="I390" s="132"/>
      <c r="J390" s="132"/>
      <c r="K390" s="30"/>
      <c r="L390" s="34"/>
    </row>
    <row r="391" spans="1:14" s="136" customFormat="1">
      <c r="A391" s="127"/>
      <c r="B391" s="130"/>
      <c r="C391" s="130"/>
      <c r="D391" s="127"/>
      <c r="E391" s="127"/>
      <c r="F391" s="127"/>
      <c r="G391" s="131"/>
      <c r="H391" s="51"/>
      <c r="I391" s="132"/>
      <c r="J391" s="132"/>
      <c r="K391" s="30"/>
      <c r="L391" s="34"/>
    </row>
    <row r="392" spans="1:14" s="136" customFormat="1">
      <c r="A392" s="127"/>
      <c r="B392" s="130"/>
      <c r="C392" s="130"/>
      <c r="D392" s="127"/>
      <c r="E392" s="127"/>
      <c r="F392" s="127"/>
      <c r="G392" s="131"/>
      <c r="H392" s="51"/>
      <c r="I392" s="132"/>
      <c r="J392" s="132"/>
      <c r="K392" s="30"/>
      <c r="L392" s="34"/>
    </row>
    <row r="393" spans="1:14" s="136" customFormat="1">
      <c r="A393" s="127"/>
      <c r="B393" s="130"/>
      <c r="C393" s="130"/>
      <c r="D393" s="127"/>
      <c r="E393" s="127"/>
      <c r="F393" s="127"/>
      <c r="G393" s="131"/>
      <c r="H393" s="51"/>
      <c r="I393" s="132"/>
      <c r="J393" s="132"/>
      <c r="K393" s="30"/>
      <c r="L393" s="34"/>
    </row>
    <row r="394" spans="1:14" s="136" customFormat="1">
      <c r="A394" s="127"/>
      <c r="B394" s="130"/>
      <c r="C394" s="130"/>
      <c r="D394" s="127"/>
      <c r="E394" s="127"/>
      <c r="F394" s="127"/>
      <c r="G394" s="131"/>
      <c r="H394" s="51"/>
      <c r="I394" s="132"/>
      <c r="J394" s="132"/>
      <c r="K394" s="30"/>
      <c r="L394" s="34"/>
    </row>
    <row r="395" spans="1:14" s="136" customFormat="1">
      <c r="A395" s="127"/>
      <c r="B395" s="130"/>
      <c r="C395" s="130"/>
      <c r="D395" s="127"/>
      <c r="E395" s="127"/>
      <c r="F395" s="127"/>
      <c r="G395" s="131"/>
      <c r="H395" s="51"/>
      <c r="I395" s="132"/>
      <c r="J395" s="132"/>
      <c r="K395" s="30"/>
      <c r="L395" s="34"/>
    </row>
    <row r="396" spans="1:14" s="136" customFormat="1">
      <c r="A396" s="127"/>
      <c r="B396" s="130"/>
      <c r="C396" s="130"/>
      <c r="D396" s="127"/>
      <c r="E396" s="127"/>
      <c r="F396" s="127"/>
      <c r="G396" s="131"/>
      <c r="H396" s="51"/>
      <c r="I396" s="132"/>
      <c r="J396" s="132"/>
      <c r="K396" s="30"/>
      <c r="L396" s="34"/>
    </row>
    <row r="397" spans="1:14" s="136" customFormat="1">
      <c r="A397" s="127"/>
      <c r="B397" s="130"/>
      <c r="C397" s="130"/>
      <c r="D397" s="127"/>
      <c r="E397" s="127"/>
      <c r="F397" s="127"/>
      <c r="G397" s="131"/>
      <c r="H397" s="51"/>
      <c r="I397" s="132"/>
      <c r="J397" s="132"/>
      <c r="K397" s="30"/>
      <c r="L397" s="34"/>
    </row>
    <row r="398" spans="1:14" s="136" customFormat="1">
      <c r="A398" s="127"/>
      <c r="B398" s="130"/>
      <c r="C398" s="130"/>
      <c r="D398" s="127"/>
      <c r="E398" s="127"/>
      <c r="F398" s="127"/>
      <c r="G398" s="131"/>
      <c r="H398" s="51"/>
      <c r="I398" s="132"/>
      <c r="J398" s="132"/>
      <c r="K398" s="30"/>
      <c r="L398" s="34"/>
    </row>
    <row r="399" spans="1:14" s="136" customFormat="1">
      <c r="A399" s="127"/>
      <c r="B399" s="130"/>
      <c r="C399" s="130"/>
      <c r="D399" s="127"/>
      <c r="E399" s="127"/>
      <c r="F399" s="127"/>
      <c r="G399" s="131"/>
      <c r="H399" s="51"/>
      <c r="I399" s="132"/>
      <c r="J399" s="132"/>
      <c r="K399" s="30"/>
      <c r="L399" s="34"/>
    </row>
    <row r="400" spans="1:14" s="136" customFormat="1">
      <c r="A400" s="127"/>
      <c r="B400" s="130"/>
      <c r="C400" s="130"/>
      <c r="D400" s="127"/>
      <c r="E400" s="127"/>
      <c r="F400" s="127"/>
      <c r="G400" s="131"/>
      <c r="H400" s="51"/>
      <c r="I400" s="132"/>
      <c r="J400" s="132"/>
      <c r="K400" s="30"/>
      <c r="L400" s="34"/>
    </row>
    <row r="401" spans="1:12" s="136" customFormat="1">
      <c r="A401" s="127"/>
      <c r="B401" s="130"/>
      <c r="C401" s="130"/>
      <c r="D401" s="127"/>
      <c r="E401" s="127"/>
      <c r="F401" s="127"/>
      <c r="G401" s="131"/>
      <c r="H401" s="51"/>
      <c r="I401" s="132"/>
      <c r="J401" s="132"/>
      <c r="K401" s="30"/>
      <c r="L401" s="34"/>
    </row>
    <row r="402" spans="1:12" s="136" customFormat="1">
      <c r="A402" s="127"/>
      <c r="B402" s="130"/>
      <c r="C402" s="130"/>
      <c r="D402" s="127"/>
      <c r="E402" s="127"/>
      <c r="F402" s="127"/>
      <c r="G402" s="131"/>
      <c r="H402" s="51"/>
      <c r="I402" s="132"/>
      <c r="J402" s="132"/>
      <c r="K402" s="30"/>
      <c r="L402" s="34"/>
    </row>
    <row r="403" spans="1:12" s="136" customFormat="1">
      <c r="A403" s="127"/>
      <c r="B403" s="130"/>
      <c r="C403" s="130"/>
      <c r="D403" s="127"/>
      <c r="E403" s="127"/>
      <c r="F403" s="127"/>
      <c r="G403" s="131"/>
      <c r="H403" s="51"/>
      <c r="I403" s="132"/>
      <c r="J403" s="132"/>
      <c r="K403" s="30"/>
      <c r="L403" s="34"/>
    </row>
    <row r="404" spans="1:12" s="136" customFormat="1">
      <c r="A404" s="127"/>
      <c r="B404" s="130"/>
      <c r="C404" s="130"/>
      <c r="D404" s="127"/>
      <c r="E404" s="127"/>
      <c r="F404" s="127"/>
      <c r="G404" s="131"/>
      <c r="H404" s="51"/>
      <c r="I404" s="132"/>
      <c r="J404" s="132"/>
      <c r="K404" s="30"/>
      <c r="L404" s="34"/>
    </row>
    <row r="405" spans="1:12" s="136" customFormat="1">
      <c r="A405" s="127"/>
      <c r="B405" s="130"/>
      <c r="C405" s="130"/>
      <c r="D405" s="127"/>
      <c r="E405" s="127"/>
      <c r="F405" s="127"/>
      <c r="G405" s="131"/>
      <c r="H405" s="51"/>
      <c r="I405" s="132"/>
      <c r="J405" s="132"/>
      <c r="K405" s="30"/>
      <c r="L405" s="34"/>
    </row>
    <row r="406" spans="1:12" s="136" customFormat="1">
      <c r="A406" s="127"/>
      <c r="B406" s="130"/>
      <c r="C406" s="130"/>
      <c r="D406" s="127"/>
      <c r="E406" s="127"/>
      <c r="F406" s="127"/>
      <c r="G406" s="131"/>
      <c r="H406" s="51"/>
      <c r="I406" s="132"/>
      <c r="J406" s="132"/>
      <c r="K406" s="30"/>
      <c r="L406" s="34"/>
    </row>
    <row r="407" spans="1:12" s="136" customFormat="1">
      <c r="A407" s="127"/>
      <c r="B407" s="130"/>
      <c r="C407" s="130"/>
      <c r="D407" s="127"/>
      <c r="E407" s="127"/>
      <c r="F407" s="127"/>
      <c r="G407" s="131"/>
      <c r="H407" s="51"/>
      <c r="I407" s="132"/>
      <c r="J407" s="132"/>
      <c r="K407" s="30"/>
      <c r="L407" s="34"/>
    </row>
    <row r="408" spans="1:12" s="136" customFormat="1">
      <c r="A408" s="127"/>
      <c r="B408" s="130"/>
      <c r="C408" s="130"/>
      <c r="D408" s="127"/>
      <c r="E408" s="127"/>
      <c r="F408" s="127"/>
      <c r="G408" s="131"/>
      <c r="H408" s="51"/>
      <c r="I408" s="132"/>
      <c r="J408" s="132"/>
      <c r="K408" s="30"/>
      <c r="L408" s="34"/>
    </row>
    <row r="409" spans="1:12" s="136" customFormat="1">
      <c r="A409" s="127"/>
      <c r="B409" s="130"/>
      <c r="C409" s="130"/>
      <c r="D409" s="127"/>
      <c r="E409" s="127"/>
      <c r="F409" s="127"/>
      <c r="G409" s="131"/>
      <c r="H409" s="51"/>
      <c r="I409" s="132"/>
      <c r="J409" s="132"/>
      <c r="K409" s="30"/>
      <c r="L409" s="34"/>
    </row>
    <row r="410" spans="1:12" s="136" customFormat="1">
      <c r="A410" s="127"/>
      <c r="B410" s="130"/>
      <c r="C410" s="130"/>
      <c r="D410" s="127"/>
      <c r="E410" s="127"/>
      <c r="F410" s="127"/>
      <c r="G410" s="131"/>
      <c r="H410" s="51"/>
      <c r="I410" s="132"/>
      <c r="J410" s="132"/>
      <c r="K410" s="30"/>
      <c r="L410" s="34"/>
    </row>
    <row r="411" spans="1:12" s="136" customFormat="1">
      <c r="A411" s="127"/>
      <c r="B411" s="130"/>
      <c r="C411" s="130"/>
      <c r="D411" s="127"/>
      <c r="E411" s="127"/>
      <c r="F411" s="127"/>
      <c r="G411" s="131"/>
      <c r="H411" s="51"/>
      <c r="I411" s="132"/>
      <c r="J411" s="132"/>
      <c r="K411" s="30"/>
      <c r="L411" s="34"/>
    </row>
    <row r="412" spans="1:12" s="136" customFormat="1">
      <c r="A412" s="127"/>
      <c r="B412" s="130"/>
      <c r="C412" s="130"/>
      <c r="D412" s="127"/>
      <c r="E412" s="127"/>
      <c r="F412" s="127"/>
      <c r="G412" s="131"/>
      <c r="H412" s="51"/>
      <c r="I412" s="132"/>
      <c r="J412" s="132"/>
      <c r="K412" s="30"/>
      <c r="L412" s="34"/>
    </row>
    <row r="413" spans="1:12" s="136" customFormat="1">
      <c r="A413" s="127"/>
      <c r="B413" s="130"/>
      <c r="C413" s="130"/>
      <c r="D413" s="127"/>
      <c r="E413" s="127"/>
      <c r="F413" s="127"/>
      <c r="G413" s="131"/>
      <c r="H413" s="51"/>
      <c r="I413" s="132"/>
      <c r="J413" s="132"/>
      <c r="K413" s="30"/>
      <c r="L413" s="34"/>
    </row>
    <row r="414" spans="1:12" s="136" customFormat="1">
      <c r="A414" s="127"/>
      <c r="B414" s="130"/>
      <c r="C414" s="130"/>
      <c r="D414" s="127"/>
      <c r="E414" s="127"/>
      <c r="F414" s="127"/>
      <c r="G414" s="131"/>
      <c r="H414" s="51"/>
      <c r="I414" s="132"/>
      <c r="J414" s="132"/>
      <c r="K414" s="30"/>
      <c r="L414" s="34"/>
    </row>
    <row r="415" spans="1:12" s="136" customFormat="1">
      <c r="A415" s="127"/>
      <c r="B415" s="130"/>
      <c r="C415" s="130"/>
      <c r="D415" s="127"/>
      <c r="E415" s="127"/>
      <c r="F415" s="127"/>
      <c r="G415" s="131"/>
      <c r="H415" s="51"/>
      <c r="I415" s="132"/>
      <c r="J415" s="132"/>
      <c r="K415" s="30"/>
      <c r="L415" s="34"/>
    </row>
    <row r="416" spans="1:12" s="136" customFormat="1">
      <c r="A416" s="127"/>
      <c r="B416" s="130"/>
      <c r="C416" s="130"/>
      <c r="D416" s="127"/>
      <c r="E416" s="127"/>
      <c r="F416" s="127"/>
      <c r="G416" s="131"/>
      <c r="H416" s="51"/>
      <c r="I416" s="132"/>
      <c r="J416" s="132"/>
      <c r="K416" s="30"/>
      <c r="L416" s="34"/>
    </row>
    <row r="417" spans="1:12" s="136" customFormat="1">
      <c r="A417" s="127"/>
      <c r="B417" s="130"/>
      <c r="C417" s="130"/>
      <c r="D417" s="127"/>
      <c r="E417" s="127"/>
      <c r="F417" s="127"/>
      <c r="G417" s="131"/>
      <c r="H417" s="51"/>
      <c r="I417" s="132"/>
      <c r="J417" s="132"/>
      <c r="K417" s="30"/>
      <c r="L417" s="34"/>
    </row>
    <row r="418" spans="1:12" s="136" customFormat="1">
      <c r="A418" s="127"/>
      <c r="B418" s="130"/>
      <c r="C418" s="130"/>
      <c r="D418" s="127"/>
      <c r="E418" s="127"/>
      <c r="F418" s="127"/>
      <c r="G418" s="131"/>
      <c r="H418" s="51"/>
      <c r="I418" s="132"/>
      <c r="J418" s="132"/>
      <c r="K418" s="30"/>
      <c r="L418" s="34"/>
    </row>
    <row r="419" spans="1:12" s="136" customFormat="1">
      <c r="A419" s="127"/>
      <c r="B419" s="130"/>
      <c r="C419" s="130"/>
      <c r="D419" s="127"/>
      <c r="E419" s="127"/>
      <c r="F419" s="127"/>
      <c r="G419" s="137"/>
      <c r="H419" s="53"/>
      <c r="I419" s="138"/>
      <c r="J419" s="138"/>
      <c r="K419" s="30"/>
      <c r="L419" s="34"/>
    </row>
    <row r="420" spans="1:12" s="136" customFormat="1">
      <c r="A420" s="127"/>
      <c r="B420" s="130"/>
      <c r="C420" s="130"/>
      <c r="D420" s="127"/>
      <c r="E420" s="127"/>
      <c r="F420" s="127"/>
      <c r="G420" s="137"/>
      <c r="H420" s="53"/>
      <c r="I420" s="138"/>
      <c r="J420" s="138"/>
      <c r="K420" s="30"/>
      <c r="L420" s="34"/>
    </row>
    <row r="421" spans="1:12" s="139" customFormat="1">
      <c r="A421" s="118"/>
      <c r="B421" s="119"/>
      <c r="C421" s="119"/>
      <c r="D421" s="118"/>
      <c r="E421" s="118"/>
      <c r="F421" s="118"/>
      <c r="G421" s="137"/>
      <c r="H421" s="53"/>
      <c r="I421" s="138"/>
      <c r="J421" s="138"/>
      <c r="K421" s="27"/>
      <c r="L421" s="34"/>
    </row>
    <row r="422" spans="1:12" s="139" customFormat="1">
      <c r="A422" s="118"/>
      <c r="B422" s="119"/>
      <c r="C422" s="119"/>
      <c r="D422" s="118"/>
      <c r="E422" s="118"/>
      <c r="F422" s="118"/>
      <c r="G422" s="137"/>
      <c r="H422" s="53"/>
      <c r="I422" s="138"/>
      <c r="J422" s="138"/>
      <c r="K422" s="27"/>
      <c r="L422" s="34"/>
    </row>
    <row r="423" spans="1:12" s="139" customFormat="1">
      <c r="A423" s="118"/>
      <c r="B423" s="119"/>
      <c r="C423" s="119"/>
      <c r="D423" s="118"/>
      <c r="E423" s="118"/>
      <c r="F423" s="118"/>
      <c r="G423" s="137"/>
      <c r="H423" s="53"/>
      <c r="I423" s="138"/>
      <c r="J423" s="138"/>
      <c r="K423" s="27"/>
      <c r="L423" s="34"/>
    </row>
    <row r="424" spans="1:12" s="139" customFormat="1">
      <c r="A424" s="118"/>
      <c r="B424" s="119"/>
      <c r="C424" s="119"/>
      <c r="D424" s="118"/>
      <c r="E424" s="118"/>
      <c r="F424" s="118"/>
      <c r="G424" s="137"/>
      <c r="H424" s="53"/>
      <c r="I424" s="138"/>
      <c r="J424" s="138"/>
      <c r="K424" s="27"/>
      <c r="L424" s="34"/>
    </row>
    <row r="425" spans="1:12" s="139" customFormat="1">
      <c r="A425" s="118"/>
      <c r="B425" s="119"/>
      <c r="C425" s="119"/>
      <c r="D425" s="118"/>
      <c r="E425" s="118"/>
      <c r="F425" s="118"/>
      <c r="G425" s="137"/>
      <c r="H425" s="53"/>
      <c r="I425" s="138"/>
      <c r="J425" s="138"/>
      <c r="K425" s="27"/>
      <c r="L425" s="34"/>
    </row>
    <row r="426" spans="1:12" s="139" customFormat="1">
      <c r="A426" s="118"/>
      <c r="B426" s="119"/>
      <c r="C426" s="119"/>
      <c r="D426" s="118"/>
      <c r="E426" s="118"/>
      <c r="F426" s="118"/>
      <c r="G426" s="137"/>
      <c r="H426" s="53"/>
      <c r="I426" s="138"/>
      <c r="J426" s="138"/>
      <c r="K426" s="27"/>
      <c r="L426" s="34"/>
    </row>
    <row r="427" spans="1:12" s="139" customFormat="1">
      <c r="A427" s="118"/>
      <c r="B427" s="119"/>
      <c r="C427" s="119"/>
      <c r="D427" s="118"/>
      <c r="E427" s="118"/>
      <c r="F427" s="118"/>
      <c r="G427" s="137"/>
      <c r="H427" s="53"/>
      <c r="I427" s="138"/>
      <c r="J427" s="138"/>
      <c r="K427" s="27"/>
      <c r="L427" s="34"/>
    </row>
    <row r="428" spans="1:12" s="139" customFormat="1">
      <c r="A428" s="118"/>
      <c r="B428" s="119"/>
      <c r="C428" s="119"/>
      <c r="D428" s="118"/>
      <c r="E428" s="118"/>
      <c r="F428" s="118"/>
      <c r="G428" s="137"/>
      <c r="H428" s="53"/>
      <c r="I428" s="138"/>
      <c r="J428" s="138"/>
      <c r="K428" s="27"/>
      <c r="L428" s="34"/>
    </row>
    <row r="429" spans="1:12" s="139" customFormat="1">
      <c r="A429" s="118"/>
      <c r="B429" s="119"/>
      <c r="C429" s="119"/>
      <c r="D429" s="118"/>
      <c r="E429" s="118"/>
      <c r="F429" s="118"/>
      <c r="G429" s="137"/>
      <c r="H429" s="53"/>
      <c r="I429" s="138"/>
      <c r="J429" s="138"/>
      <c r="K429" s="27"/>
      <c r="L429" s="34"/>
    </row>
    <row r="430" spans="1:12" s="139" customFormat="1">
      <c r="A430" s="118"/>
      <c r="B430" s="119"/>
      <c r="C430" s="119"/>
      <c r="D430" s="118"/>
      <c r="E430" s="118"/>
      <c r="F430" s="118"/>
      <c r="G430" s="137"/>
      <c r="H430" s="53"/>
      <c r="I430" s="138"/>
      <c r="J430" s="138"/>
      <c r="K430" s="27"/>
      <c r="L430" s="34"/>
    </row>
    <row r="431" spans="1:12" s="139" customFormat="1">
      <c r="A431" s="118"/>
      <c r="B431" s="119"/>
      <c r="C431" s="119"/>
      <c r="D431" s="118"/>
      <c r="E431" s="118"/>
      <c r="F431" s="118"/>
      <c r="G431" s="137"/>
      <c r="H431" s="53"/>
      <c r="I431" s="138"/>
      <c r="J431" s="138"/>
      <c r="K431" s="27"/>
      <c r="L431" s="34"/>
    </row>
    <row r="432" spans="1:12" s="139" customFormat="1">
      <c r="A432" s="118"/>
      <c r="B432" s="119"/>
      <c r="C432" s="119"/>
      <c r="D432" s="118"/>
      <c r="E432" s="118"/>
      <c r="F432" s="118"/>
      <c r="G432" s="137"/>
      <c r="H432" s="53"/>
      <c r="I432" s="138"/>
      <c r="J432" s="138"/>
      <c r="K432" s="27"/>
      <c r="L432" s="34"/>
    </row>
    <row r="433" spans="1:12" s="139" customFormat="1">
      <c r="A433" s="118"/>
      <c r="B433" s="119"/>
      <c r="C433" s="119"/>
      <c r="D433" s="118"/>
      <c r="E433" s="118"/>
      <c r="F433" s="118"/>
      <c r="G433" s="137"/>
      <c r="H433" s="53"/>
      <c r="I433" s="138"/>
      <c r="J433" s="138"/>
      <c r="K433" s="27"/>
      <c r="L433" s="34"/>
    </row>
    <row r="434" spans="1:12" s="139" customFormat="1">
      <c r="A434" s="118"/>
      <c r="B434" s="119"/>
      <c r="C434" s="119"/>
      <c r="D434" s="118"/>
      <c r="E434" s="118"/>
      <c r="F434" s="118"/>
      <c r="G434" s="137"/>
      <c r="H434" s="53"/>
      <c r="I434" s="138"/>
      <c r="J434" s="138"/>
      <c r="K434" s="27"/>
      <c r="L434" s="34"/>
    </row>
    <row r="435" spans="1:12" s="139" customFormat="1">
      <c r="A435" s="118"/>
      <c r="B435" s="119"/>
      <c r="C435" s="119"/>
      <c r="D435" s="118"/>
      <c r="E435" s="118"/>
      <c r="F435" s="118"/>
      <c r="G435" s="137"/>
      <c r="H435" s="53"/>
      <c r="I435" s="138"/>
      <c r="J435" s="138"/>
      <c r="K435" s="27"/>
      <c r="L435" s="34"/>
    </row>
    <row r="436" spans="1:12" s="139" customFormat="1">
      <c r="A436" s="118"/>
      <c r="B436" s="119"/>
      <c r="C436" s="119"/>
      <c r="D436" s="118"/>
      <c r="E436" s="118"/>
      <c r="F436" s="118"/>
      <c r="G436" s="137"/>
      <c r="H436" s="53"/>
      <c r="I436" s="138"/>
      <c r="J436" s="138"/>
      <c r="K436" s="27"/>
      <c r="L436" s="34"/>
    </row>
    <row r="437" spans="1:12" s="139" customFormat="1">
      <c r="A437" s="118"/>
      <c r="B437" s="119"/>
      <c r="C437" s="119"/>
      <c r="D437" s="118"/>
      <c r="E437" s="118"/>
      <c r="F437" s="118"/>
      <c r="G437" s="137"/>
      <c r="H437" s="53"/>
      <c r="I437" s="138"/>
      <c r="J437" s="138"/>
      <c r="K437" s="27"/>
      <c r="L437" s="34"/>
    </row>
    <row r="438" spans="1:12" s="139" customFormat="1">
      <c r="A438" s="118"/>
      <c r="B438" s="119"/>
      <c r="C438" s="119"/>
      <c r="D438" s="118"/>
      <c r="E438" s="118"/>
      <c r="F438" s="118"/>
      <c r="G438" s="137"/>
      <c r="H438" s="53"/>
      <c r="I438" s="138"/>
      <c r="J438" s="138"/>
      <c r="K438" s="27"/>
      <c r="L438" s="34"/>
    </row>
    <row r="439" spans="1:12" s="139" customFormat="1">
      <c r="A439" s="118"/>
      <c r="B439" s="119"/>
      <c r="C439" s="119"/>
      <c r="D439" s="118"/>
      <c r="E439" s="118"/>
      <c r="F439" s="118"/>
      <c r="G439" s="137"/>
      <c r="H439" s="53"/>
      <c r="I439" s="138"/>
      <c r="J439" s="138"/>
      <c r="K439" s="27"/>
      <c r="L439" s="34"/>
    </row>
    <row r="440" spans="1:12" s="139" customFormat="1">
      <c r="A440" s="118"/>
      <c r="B440" s="119"/>
      <c r="C440" s="119"/>
      <c r="D440" s="118"/>
      <c r="E440" s="118"/>
      <c r="F440" s="118"/>
      <c r="G440" s="137"/>
      <c r="H440" s="53"/>
      <c r="I440" s="138"/>
      <c r="J440" s="138"/>
      <c r="K440" s="27"/>
      <c r="L440" s="34"/>
    </row>
    <row r="441" spans="1:12" s="139" customFormat="1">
      <c r="A441" s="118"/>
      <c r="B441" s="119"/>
      <c r="C441" s="119"/>
      <c r="D441" s="118"/>
      <c r="E441" s="118"/>
      <c r="F441" s="118"/>
      <c r="G441" s="137"/>
      <c r="H441" s="53"/>
      <c r="I441" s="138"/>
      <c r="J441" s="138"/>
      <c r="K441" s="27"/>
      <c r="L441" s="34"/>
    </row>
    <row r="442" spans="1:12" s="139" customFormat="1">
      <c r="A442" s="118"/>
      <c r="B442" s="119"/>
      <c r="C442" s="119"/>
      <c r="D442" s="118"/>
      <c r="E442" s="118"/>
      <c r="F442" s="118"/>
      <c r="G442" s="137"/>
      <c r="H442" s="53"/>
      <c r="I442" s="138"/>
      <c r="J442" s="138"/>
      <c r="K442" s="27"/>
      <c r="L442" s="34"/>
    </row>
    <row r="443" spans="1:12" s="139" customFormat="1">
      <c r="A443" s="118"/>
      <c r="B443" s="119"/>
      <c r="C443" s="119"/>
      <c r="D443" s="118"/>
      <c r="E443" s="118"/>
      <c r="F443" s="118"/>
      <c r="G443" s="137"/>
      <c r="H443" s="53"/>
      <c r="I443" s="138"/>
      <c r="J443" s="138"/>
      <c r="K443" s="27"/>
      <c r="L443" s="34"/>
    </row>
    <row r="444" spans="1:12" s="139" customFormat="1">
      <c r="A444" s="118"/>
      <c r="B444" s="119"/>
      <c r="C444" s="119"/>
      <c r="D444" s="118"/>
      <c r="E444" s="118"/>
      <c r="F444" s="118"/>
      <c r="G444" s="137"/>
      <c r="H444" s="53"/>
      <c r="I444" s="138"/>
      <c r="J444" s="138"/>
      <c r="K444" s="27"/>
      <c r="L444" s="34"/>
    </row>
    <row r="445" spans="1:12" s="139" customFormat="1">
      <c r="A445" s="118"/>
      <c r="B445" s="119"/>
      <c r="C445" s="119"/>
      <c r="D445" s="118"/>
      <c r="E445" s="118"/>
      <c r="F445" s="118"/>
      <c r="G445" s="137"/>
      <c r="H445" s="53"/>
      <c r="I445" s="138"/>
      <c r="J445" s="138"/>
      <c r="K445" s="27"/>
      <c r="L445" s="34"/>
    </row>
    <row r="446" spans="1:12" s="139" customFormat="1">
      <c r="A446" s="118"/>
      <c r="B446" s="119"/>
      <c r="C446" s="119"/>
      <c r="D446" s="118"/>
      <c r="E446" s="118"/>
      <c r="F446" s="118"/>
      <c r="G446" s="137"/>
      <c r="H446" s="53"/>
      <c r="I446" s="138"/>
      <c r="J446" s="138"/>
      <c r="K446" s="27"/>
      <c r="L446" s="34"/>
    </row>
  </sheetData>
  <mergeCells count="134">
    <mergeCell ref="I1:L1"/>
    <mergeCell ref="A348:A352"/>
    <mergeCell ref="B348:B352"/>
    <mergeCell ref="C348:C352"/>
    <mergeCell ref="H348:H352"/>
    <mergeCell ref="C50:C80"/>
    <mergeCell ref="D50:L50"/>
    <mergeCell ref="A50:A80"/>
    <mergeCell ref="B50:B60"/>
    <mergeCell ref="D60:G60"/>
    <mergeCell ref="I60:L60"/>
    <mergeCell ref="A82:A83"/>
    <mergeCell ref="D82:G82"/>
    <mergeCell ref="I82:L82"/>
    <mergeCell ref="B82:B95"/>
    <mergeCell ref="D95:G95"/>
    <mergeCell ref="I95:L95"/>
    <mergeCell ref="B96:B106"/>
    <mergeCell ref="C82:C106"/>
    <mergeCell ref="H82:H106"/>
    <mergeCell ref="B333:B335"/>
    <mergeCell ref="C333:C335"/>
    <mergeCell ref="B337:B338"/>
    <mergeCell ref="A342:A344"/>
    <mergeCell ref="A337:A338"/>
    <mergeCell ref="B312:B320"/>
    <mergeCell ref="C312:C320"/>
    <mergeCell ref="B342:B344"/>
    <mergeCell ref="C342:C344"/>
    <mergeCell ref="H342:H344"/>
    <mergeCell ref="H323:H327"/>
    <mergeCell ref="H329:H331"/>
    <mergeCell ref="H297:H310"/>
    <mergeCell ref="H333:H335"/>
    <mergeCell ref="H337:H338"/>
    <mergeCell ref="H312:H320"/>
    <mergeCell ref="A297:A310"/>
    <mergeCell ref="C2:K2"/>
    <mergeCell ref="C246:C250"/>
    <mergeCell ref="A31:A42"/>
    <mergeCell ref="B31:B42"/>
    <mergeCell ref="H108:H119"/>
    <mergeCell ref="H121:H134"/>
    <mergeCell ref="H137:H166"/>
    <mergeCell ref="H168:H179"/>
    <mergeCell ref="H181:H187"/>
    <mergeCell ref="H7:H14"/>
    <mergeCell ref="H18:H21"/>
    <mergeCell ref="A243:A250"/>
    <mergeCell ref="C243:C244"/>
    <mergeCell ref="B243:B250"/>
    <mergeCell ref="H31:H42"/>
    <mergeCell ref="H51:H80"/>
    <mergeCell ref="H195:H196"/>
    <mergeCell ref="B195:B196"/>
    <mergeCell ref="C195:C196"/>
    <mergeCell ref="H218:H241"/>
    <mergeCell ref="A195:A196"/>
    <mergeCell ref="B61:B80"/>
    <mergeCell ref="A181:A187"/>
    <mergeCell ref="B181:B187"/>
    <mergeCell ref="H274:H295"/>
    <mergeCell ref="H255:H272"/>
    <mergeCell ref="H367:H370"/>
    <mergeCell ref="H359:H365"/>
    <mergeCell ref="A364:A365"/>
    <mergeCell ref="B364:B365"/>
    <mergeCell ref="B359:B361"/>
    <mergeCell ref="A359:A360"/>
    <mergeCell ref="H354:H355"/>
    <mergeCell ref="A329:A331"/>
    <mergeCell ref="B329:B331"/>
    <mergeCell ref="C329:C331"/>
    <mergeCell ref="A333:A335"/>
    <mergeCell ref="A312:A320"/>
    <mergeCell ref="A367:A370"/>
    <mergeCell ref="B367:B370"/>
    <mergeCell ref="C367:C370"/>
    <mergeCell ref="B354:B355"/>
    <mergeCell ref="C354:C355"/>
    <mergeCell ref="A354:A355"/>
    <mergeCell ref="A323:A327"/>
    <mergeCell ref="B323:B327"/>
    <mergeCell ref="C323:C327"/>
    <mergeCell ref="C337:C338"/>
    <mergeCell ref="A252:A253"/>
    <mergeCell ref="B252:B253"/>
    <mergeCell ref="C252:C253"/>
    <mergeCell ref="B297:B310"/>
    <mergeCell ref="A274:A295"/>
    <mergeCell ref="B274:B295"/>
    <mergeCell ref="C274:C295"/>
    <mergeCell ref="C297:C310"/>
    <mergeCell ref="A255:A272"/>
    <mergeCell ref="B255:B272"/>
    <mergeCell ref="C255:C272"/>
    <mergeCell ref="C181:C187"/>
    <mergeCell ref="A121:A134"/>
    <mergeCell ref="B189:B193"/>
    <mergeCell ref="C189:C193"/>
    <mergeCell ref="H189:H193"/>
    <mergeCell ref="B121:B134"/>
    <mergeCell ref="A137:A166"/>
    <mergeCell ref="B137:B166"/>
    <mergeCell ref="C164:C166"/>
    <mergeCell ref="A168:A179"/>
    <mergeCell ref="B168:B179"/>
    <mergeCell ref="C121:C134"/>
    <mergeCell ref="C168:C179"/>
    <mergeCell ref="C137:C163"/>
    <mergeCell ref="B7:B12"/>
    <mergeCell ref="H252:H253"/>
    <mergeCell ref="B18:B21"/>
    <mergeCell ref="C18:C21"/>
    <mergeCell ref="B108:B110"/>
    <mergeCell ref="C108:C114"/>
    <mergeCell ref="A43:A48"/>
    <mergeCell ref="B43:B48"/>
    <mergeCell ref="A218:A241"/>
    <mergeCell ref="B218:B241"/>
    <mergeCell ref="C218:C241"/>
    <mergeCell ref="A198:A216"/>
    <mergeCell ref="B198:B216"/>
    <mergeCell ref="C198:C216"/>
    <mergeCell ref="C10:C14"/>
    <mergeCell ref="H198:H216"/>
    <mergeCell ref="C31:C48"/>
    <mergeCell ref="A189:A192"/>
    <mergeCell ref="H243:H250"/>
    <mergeCell ref="C23:C28"/>
    <mergeCell ref="A23:A29"/>
    <mergeCell ref="B23:B29"/>
    <mergeCell ref="H23:H29"/>
    <mergeCell ref="H43:H48"/>
  </mergeCells>
  <pageMargins left="0.23622047244094491" right="0" top="0.39370078740157483" bottom="0.31496062992125984" header="0.23622047244094491" footer="0.19685039370078741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C1:N159"/>
  <sheetViews>
    <sheetView topLeftCell="A4" workbookViewId="0">
      <selection activeCell="K6" sqref="K6"/>
    </sheetView>
  </sheetViews>
  <sheetFormatPr defaultRowHeight="12.75"/>
  <cols>
    <col min="3" max="3" width="15.5703125" style="43" customWidth="1"/>
    <col min="8" max="8" width="1.5703125" hidden="1" customWidth="1"/>
    <col min="9" max="9" width="16.7109375" customWidth="1"/>
    <col min="10" max="10" width="23.28515625" customWidth="1"/>
    <col min="11" max="11" width="21.140625" customWidth="1"/>
    <col min="12" max="12" width="24.28515625" customWidth="1"/>
  </cols>
  <sheetData>
    <row r="1" spans="3:14" ht="28.5" customHeight="1">
      <c r="I1" s="118" t="s">
        <v>809</v>
      </c>
      <c r="J1" s="118" t="s">
        <v>810</v>
      </c>
      <c r="K1" s="118" t="s">
        <v>811</v>
      </c>
      <c r="L1" s="118" t="s">
        <v>812</v>
      </c>
    </row>
    <row r="2" spans="3:14" ht="15.75">
      <c r="G2" s="144">
        <v>1</v>
      </c>
      <c r="I2" s="143">
        <v>2772700</v>
      </c>
      <c r="K2" s="142"/>
      <c r="L2" s="142"/>
      <c r="M2" s="142"/>
      <c r="N2" s="142"/>
    </row>
    <row r="3" spans="3:14" ht="15.75">
      <c r="G3" s="144">
        <v>2</v>
      </c>
      <c r="I3" s="143"/>
      <c r="K3" s="142"/>
      <c r="L3" s="142"/>
      <c r="M3" s="142"/>
      <c r="N3" s="142"/>
    </row>
    <row r="4" spans="3:14" ht="15.75">
      <c r="G4" s="144">
        <v>3</v>
      </c>
      <c r="I4" s="143">
        <v>8812416.5</v>
      </c>
      <c r="K4" s="142"/>
      <c r="L4" s="142"/>
      <c r="M4" s="142"/>
      <c r="N4" s="142"/>
    </row>
    <row r="5" spans="3:14" ht="15.75">
      <c r="C5" s="141"/>
      <c r="G5" s="144">
        <v>4</v>
      </c>
      <c r="I5" s="143">
        <v>2393287</v>
      </c>
      <c r="K5" s="142"/>
      <c r="L5" s="142"/>
      <c r="M5" s="142"/>
      <c r="N5" s="142"/>
    </row>
    <row r="6" spans="3:14" ht="15.75">
      <c r="G6" s="144">
        <v>5</v>
      </c>
      <c r="I6" s="143">
        <v>1370386</v>
      </c>
      <c r="K6" s="142"/>
      <c r="L6" s="142"/>
      <c r="M6" s="142"/>
      <c r="N6" s="142"/>
    </row>
    <row r="7" spans="3:14" ht="15.75">
      <c r="G7" s="144">
        <v>6</v>
      </c>
      <c r="I7" s="142"/>
      <c r="J7" s="143">
        <v>20039717.399999999</v>
      </c>
      <c r="K7" s="142"/>
      <c r="L7" s="142"/>
      <c r="M7" s="142"/>
      <c r="N7" s="142"/>
    </row>
    <row r="8" spans="3:14" ht="15.75">
      <c r="G8" s="144">
        <v>7</v>
      </c>
      <c r="I8" s="143">
        <v>66170087.420000002</v>
      </c>
      <c r="K8" s="142"/>
      <c r="L8" s="142"/>
      <c r="M8" s="142"/>
      <c r="N8" s="142"/>
    </row>
    <row r="9" spans="3:14" ht="15.75">
      <c r="G9" s="144">
        <v>8</v>
      </c>
      <c r="I9" s="142"/>
      <c r="J9" s="143">
        <v>237087942.15000001</v>
      </c>
      <c r="K9" s="142"/>
      <c r="L9" s="142"/>
      <c r="M9" s="142"/>
      <c r="N9" s="142"/>
    </row>
    <row r="10" spans="3:14" ht="15.75">
      <c r="G10" s="144">
        <v>9</v>
      </c>
      <c r="I10" s="142"/>
      <c r="J10" s="143">
        <v>22493757.600000001</v>
      </c>
      <c r="K10" s="142"/>
      <c r="L10" s="142"/>
      <c r="M10" s="142"/>
      <c r="N10" s="142"/>
    </row>
    <row r="11" spans="3:14" ht="15.75">
      <c r="G11" s="144">
        <v>10</v>
      </c>
      <c r="I11" s="142"/>
      <c r="J11" s="143">
        <v>1749493.7</v>
      </c>
      <c r="K11" s="142"/>
      <c r="L11" s="142"/>
      <c r="M11" s="142"/>
      <c r="N11" s="142"/>
    </row>
    <row r="12" spans="3:14" ht="15.75">
      <c r="G12" s="144">
        <v>11</v>
      </c>
      <c r="I12" s="143">
        <v>218397.84</v>
      </c>
      <c r="K12" s="142"/>
      <c r="L12" s="142"/>
      <c r="M12" s="142"/>
      <c r="N12" s="142"/>
    </row>
    <row r="13" spans="3:14" ht="15.75">
      <c r="G13" s="144">
        <v>12</v>
      </c>
      <c r="I13" s="142"/>
      <c r="K13" s="142"/>
      <c r="L13" s="143">
        <v>83865386</v>
      </c>
      <c r="M13" s="142"/>
      <c r="N13" s="142"/>
    </row>
    <row r="14" spans="3:14" ht="15.75">
      <c r="G14" s="144">
        <v>13</v>
      </c>
      <c r="I14" s="143">
        <v>30163939.879999999</v>
      </c>
      <c r="K14" s="142"/>
      <c r="L14" s="142"/>
      <c r="M14" s="142"/>
      <c r="N14" s="142"/>
    </row>
    <row r="15" spans="3:14" ht="15.75">
      <c r="G15" s="144">
        <v>14</v>
      </c>
      <c r="I15" s="143">
        <v>2796554.58</v>
      </c>
      <c r="K15" s="142"/>
      <c r="L15" s="142"/>
      <c r="M15" s="142"/>
      <c r="N15" s="142"/>
    </row>
    <row r="16" spans="3:14" ht="15.75">
      <c r="G16" s="144">
        <v>15</v>
      </c>
      <c r="I16" s="143">
        <v>1882068</v>
      </c>
      <c r="K16" s="142"/>
      <c r="L16" s="142"/>
      <c r="M16" s="142"/>
      <c r="N16" s="142"/>
    </row>
    <row r="17" spans="7:14" ht="15.75">
      <c r="G17" s="144">
        <v>16</v>
      </c>
      <c r="I17" s="143">
        <v>1999432</v>
      </c>
      <c r="K17" s="142"/>
      <c r="L17" s="142"/>
      <c r="M17" s="142"/>
      <c r="N17" s="142"/>
    </row>
    <row r="18" spans="7:14" ht="15.75">
      <c r="G18" s="144">
        <v>17</v>
      </c>
      <c r="I18" s="142"/>
      <c r="J18" s="143">
        <v>40746647</v>
      </c>
      <c r="K18" s="142"/>
      <c r="L18" s="142"/>
      <c r="M18" s="142"/>
      <c r="N18" s="142"/>
    </row>
    <row r="19" spans="7:14" ht="15.75">
      <c r="G19" s="144">
        <v>18</v>
      </c>
      <c r="I19" s="142"/>
      <c r="K19" s="143">
        <v>57846850</v>
      </c>
      <c r="L19" s="142"/>
      <c r="M19" s="142"/>
      <c r="N19" s="142"/>
    </row>
    <row r="20" spans="7:14" ht="15.75">
      <c r="G20" s="144">
        <v>19</v>
      </c>
      <c r="I20" s="142"/>
      <c r="J20" s="143">
        <v>239605.6</v>
      </c>
      <c r="K20" s="142"/>
      <c r="L20" s="142"/>
      <c r="M20" s="142"/>
      <c r="N20" s="142"/>
    </row>
    <row r="21" spans="7:14" ht="15.75">
      <c r="G21" s="144">
        <v>20</v>
      </c>
      <c r="I21" s="142"/>
      <c r="J21" s="143">
        <v>3476510</v>
      </c>
      <c r="K21" s="142"/>
      <c r="L21" s="142"/>
      <c r="M21" s="142"/>
      <c r="N21" s="142"/>
    </row>
    <row r="22" spans="7:14" ht="15.75">
      <c r="G22" s="144">
        <v>21</v>
      </c>
      <c r="I22" s="143">
        <v>154680388</v>
      </c>
      <c r="K22" s="142"/>
      <c r="L22" s="142"/>
      <c r="M22" s="142"/>
      <c r="N22" s="142"/>
    </row>
    <row r="23" spans="7:14" ht="15.75">
      <c r="G23" s="144">
        <v>22</v>
      </c>
      <c r="I23" s="142"/>
      <c r="K23" s="143">
        <v>127827407.2</v>
      </c>
      <c r="L23" s="142"/>
      <c r="M23" s="142"/>
      <c r="N23" s="142"/>
    </row>
    <row r="24" spans="7:14" ht="15.75">
      <c r="G24" s="144">
        <v>23</v>
      </c>
      <c r="I24" s="142"/>
      <c r="J24" s="143">
        <v>10488332.5</v>
      </c>
      <c r="K24" s="142"/>
      <c r="L24" s="142"/>
      <c r="M24" s="142"/>
      <c r="N24" s="142"/>
    </row>
    <row r="25" spans="7:14" ht="15.75">
      <c r="G25" s="144">
        <v>24</v>
      </c>
      <c r="I25" s="142"/>
      <c r="K25" s="143">
        <v>46856770</v>
      </c>
      <c r="L25" s="142"/>
      <c r="M25" s="142"/>
      <c r="N25" s="142"/>
    </row>
    <row r="26" spans="7:14" ht="15.75">
      <c r="G26" s="144">
        <v>25</v>
      </c>
      <c r="I26" s="142"/>
      <c r="K26" s="143">
        <v>2264900</v>
      </c>
      <c r="L26" s="142"/>
      <c r="M26" s="142"/>
      <c r="N26" s="142"/>
    </row>
    <row r="27" spans="7:14" ht="15.75">
      <c r="G27" s="144">
        <v>26</v>
      </c>
      <c r="I27" s="143">
        <v>21996312</v>
      </c>
      <c r="K27" s="142"/>
      <c r="L27" s="142"/>
      <c r="M27" s="142"/>
      <c r="N27" s="142"/>
    </row>
    <row r="28" spans="7:14" ht="15.75">
      <c r="G28" s="144">
        <v>27</v>
      </c>
      <c r="I28" s="143">
        <v>3964372</v>
      </c>
      <c r="K28" s="142"/>
      <c r="L28" s="142"/>
      <c r="M28" s="142"/>
      <c r="N28" s="142"/>
    </row>
    <row r="29" spans="7:14" ht="15.75">
      <c r="G29" s="144">
        <v>28</v>
      </c>
      <c r="I29" s="143">
        <v>949180</v>
      </c>
      <c r="K29" s="142"/>
      <c r="L29" s="142"/>
      <c r="M29" s="142"/>
      <c r="N29" s="142"/>
    </row>
    <row r="30" spans="7:14" ht="15.75">
      <c r="G30" s="144">
        <v>29</v>
      </c>
      <c r="I30" s="143">
        <v>2187900</v>
      </c>
      <c r="K30" s="142"/>
      <c r="L30" s="142"/>
      <c r="M30" s="142"/>
      <c r="N30" s="142"/>
    </row>
    <row r="31" spans="7:14" ht="15.75">
      <c r="G31" s="144">
        <v>30</v>
      </c>
      <c r="I31" s="143">
        <v>39011190</v>
      </c>
      <c r="K31" s="142"/>
      <c r="L31" s="142"/>
      <c r="M31" s="142"/>
      <c r="N31" s="142"/>
    </row>
    <row r="32" spans="7:14" ht="15.75">
      <c r="G32" s="144">
        <v>31</v>
      </c>
      <c r="I32" s="143">
        <v>7243740</v>
      </c>
      <c r="K32" s="142"/>
      <c r="L32" s="142"/>
      <c r="M32" s="142"/>
      <c r="N32" s="142"/>
    </row>
    <row r="33" spans="7:14" ht="15.75">
      <c r="G33" s="144">
        <v>32</v>
      </c>
      <c r="I33" s="142"/>
      <c r="J33" s="143">
        <v>4482181.9000000004</v>
      </c>
      <c r="K33" s="142"/>
      <c r="L33" s="142"/>
      <c r="M33" s="142"/>
      <c r="N33" s="142"/>
    </row>
    <row r="34" spans="7:14" ht="15.75">
      <c r="G34" s="144">
        <v>33</v>
      </c>
      <c r="I34" s="142"/>
      <c r="J34" s="143">
        <v>734520</v>
      </c>
      <c r="K34" s="142"/>
      <c r="L34" s="142"/>
      <c r="M34" s="142"/>
      <c r="N34" s="142"/>
    </row>
    <row r="35" spans="7:14" ht="15.75">
      <c r="G35" s="144">
        <v>34</v>
      </c>
      <c r="I35" s="143">
        <v>4376980</v>
      </c>
      <c r="K35" s="142"/>
      <c r="L35" s="142"/>
      <c r="M35" s="142"/>
      <c r="N35" s="142"/>
    </row>
    <row r="36" spans="7:14" ht="15.75">
      <c r="G36" s="144">
        <v>36</v>
      </c>
      <c r="I36" s="142"/>
      <c r="K36" s="142"/>
      <c r="L36" s="143">
        <v>4139520</v>
      </c>
      <c r="M36" s="142"/>
      <c r="N36" s="142"/>
    </row>
    <row r="37" spans="7:14" ht="15.75">
      <c r="G37" s="144">
        <v>37</v>
      </c>
      <c r="I37" s="142"/>
      <c r="K37" s="142"/>
      <c r="L37" s="143">
        <v>906875</v>
      </c>
      <c r="M37" s="142"/>
      <c r="N37" s="142"/>
    </row>
    <row r="38" spans="7:14" ht="15.75">
      <c r="I38" s="142"/>
      <c r="J38" s="143"/>
      <c r="K38" s="142"/>
      <c r="L38" s="142"/>
      <c r="M38" s="142"/>
      <c r="N38" s="142"/>
    </row>
    <row r="39" spans="7:14" ht="15.75">
      <c r="I39" s="142"/>
      <c r="J39" s="143"/>
      <c r="K39" s="142"/>
      <c r="L39" s="142"/>
      <c r="M39" s="142"/>
      <c r="N39" s="142"/>
    </row>
    <row r="40" spans="7:14" ht="15.75">
      <c r="I40" s="142"/>
      <c r="J40" s="143"/>
      <c r="K40" s="142"/>
      <c r="L40" s="142"/>
      <c r="M40" s="142"/>
      <c r="N40" s="142"/>
    </row>
    <row r="41" spans="7:14" ht="15.75">
      <c r="I41" s="142"/>
      <c r="J41" s="143"/>
      <c r="K41" s="142"/>
      <c r="L41" s="142"/>
      <c r="M41" s="142"/>
      <c r="N41" s="142"/>
    </row>
    <row r="42" spans="7:14" ht="15.75">
      <c r="I42" s="142"/>
      <c r="J42" s="143"/>
      <c r="K42" s="142"/>
      <c r="L42" s="142"/>
      <c r="M42" s="142"/>
      <c r="N42" s="142"/>
    </row>
    <row r="43" spans="7:14" ht="15.75">
      <c r="I43" s="142"/>
      <c r="J43" s="143"/>
      <c r="K43" s="142"/>
      <c r="L43" s="142"/>
      <c r="M43" s="142"/>
      <c r="N43" s="142"/>
    </row>
    <row r="44" spans="7:14" ht="15.75">
      <c r="I44" s="142"/>
      <c r="J44" s="143"/>
      <c r="K44" s="142"/>
      <c r="L44" s="142"/>
      <c r="M44" s="142"/>
      <c r="N44" s="142"/>
    </row>
    <row r="45" spans="7:14" ht="15.75">
      <c r="I45" s="142"/>
      <c r="J45" s="143"/>
      <c r="K45" s="142"/>
      <c r="L45" s="142"/>
      <c r="M45" s="142"/>
      <c r="N45" s="142"/>
    </row>
    <row r="46" spans="7:14" ht="15.75">
      <c r="I46" s="142"/>
      <c r="J46" s="143"/>
      <c r="K46" s="142"/>
      <c r="L46" s="142"/>
      <c r="M46" s="142"/>
      <c r="N46" s="142"/>
    </row>
    <row r="47" spans="7:14" ht="15.75">
      <c r="I47" s="142"/>
      <c r="J47" s="143"/>
      <c r="K47" s="142"/>
      <c r="L47" s="142"/>
      <c r="M47" s="142"/>
      <c r="N47" s="142"/>
    </row>
    <row r="48" spans="7:14" ht="15.75">
      <c r="I48" s="142"/>
      <c r="J48" s="143"/>
      <c r="K48" s="142"/>
      <c r="L48" s="142"/>
      <c r="M48" s="142"/>
      <c r="N48" s="142"/>
    </row>
    <row r="49" spans="9:14" ht="15.75">
      <c r="I49" s="142"/>
      <c r="J49" s="143"/>
      <c r="K49" s="142"/>
      <c r="L49" s="142"/>
      <c r="M49" s="142"/>
      <c r="N49" s="142"/>
    </row>
    <row r="50" spans="9:14" ht="15.75">
      <c r="I50" s="142"/>
      <c r="J50" s="143"/>
      <c r="K50" s="142"/>
      <c r="L50" s="142"/>
      <c r="M50" s="142"/>
      <c r="N50" s="142"/>
    </row>
    <row r="51" spans="9:14" ht="15.75">
      <c r="I51" s="142"/>
      <c r="J51" s="143"/>
      <c r="K51" s="142"/>
      <c r="L51" s="142"/>
      <c r="M51" s="142"/>
      <c r="N51" s="142"/>
    </row>
    <row r="52" spans="9:14" ht="15.75">
      <c r="I52" s="142"/>
      <c r="J52" s="143"/>
      <c r="K52" s="142"/>
      <c r="L52" s="142"/>
      <c r="M52" s="142"/>
      <c r="N52" s="142"/>
    </row>
    <row r="53" spans="9:14" ht="15.75">
      <c r="I53" s="142"/>
      <c r="J53" s="143"/>
      <c r="K53" s="142"/>
      <c r="L53" s="142"/>
      <c r="M53" s="142"/>
      <c r="N53" s="142"/>
    </row>
    <row r="54" spans="9:14" ht="15.75">
      <c r="I54" s="142"/>
      <c r="J54" s="143"/>
      <c r="K54" s="142"/>
      <c r="L54" s="142"/>
      <c r="M54" s="142"/>
      <c r="N54" s="142"/>
    </row>
    <row r="55" spans="9:14" ht="15.75">
      <c r="I55" s="142"/>
      <c r="J55" s="143"/>
      <c r="K55" s="142"/>
      <c r="L55" s="142"/>
      <c r="M55" s="142"/>
      <c r="N55" s="142"/>
    </row>
    <row r="56" spans="9:14" ht="15.75">
      <c r="I56" s="142"/>
      <c r="J56" s="143"/>
      <c r="K56" s="142"/>
      <c r="L56" s="142"/>
      <c r="M56" s="142"/>
      <c r="N56" s="142"/>
    </row>
    <row r="57" spans="9:14" ht="15.75">
      <c r="I57" s="142"/>
      <c r="J57" s="143"/>
      <c r="K57" s="142"/>
      <c r="L57" s="142"/>
      <c r="M57" s="142"/>
      <c r="N57" s="142"/>
    </row>
    <row r="58" spans="9:14" ht="15.75">
      <c r="I58" s="142"/>
      <c r="J58" s="143"/>
      <c r="K58" s="142"/>
      <c r="L58" s="142"/>
      <c r="M58" s="142"/>
      <c r="N58" s="142"/>
    </row>
    <row r="59" spans="9:14" ht="15.75">
      <c r="I59" s="142"/>
      <c r="J59" s="143"/>
      <c r="K59" s="142"/>
      <c r="L59" s="142"/>
      <c r="M59" s="142"/>
      <c r="N59" s="142"/>
    </row>
    <row r="60" spans="9:14" ht="15.75">
      <c r="I60" s="142"/>
      <c r="J60" s="143"/>
      <c r="K60" s="142"/>
      <c r="L60" s="142"/>
      <c r="M60" s="142"/>
      <c r="N60" s="142"/>
    </row>
    <row r="61" spans="9:14" ht="15.75">
      <c r="I61" s="142"/>
      <c r="J61" s="143"/>
      <c r="K61" s="142"/>
      <c r="L61" s="142"/>
      <c r="M61" s="142"/>
      <c r="N61" s="142"/>
    </row>
    <row r="62" spans="9:14" ht="15.75">
      <c r="I62" s="142"/>
      <c r="J62" s="143"/>
      <c r="K62" s="142"/>
      <c r="L62" s="142"/>
      <c r="M62" s="142"/>
      <c r="N62" s="142"/>
    </row>
    <row r="63" spans="9:14" ht="15.75">
      <c r="I63" s="142"/>
      <c r="J63" s="143"/>
      <c r="K63" s="142"/>
      <c r="L63" s="142"/>
      <c r="M63" s="142"/>
      <c r="N63" s="142"/>
    </row>
    <row r="64" spans="9:14" ht="15.75">
      <c r="I64" s="142"/>
      <c r="J64" s="143"/>
      <c r="K64" s="142"/>
      <c r="L64" s="142"/>
      <c r="M64" s="142"/>
      <c r="N64" s="142"/>
    </row>
    <row r="65" spans="9:14" ht="15.75">
      <c r="I65" s="142"/>
      <c r="J65" s="143"/>
      <c r="K65" s="142"/>
      <c r="L65" s="142"/>
      <c r="M65" s="142"/>
      <c r="N65" s="142"/>
    </row>
    <row r="66" spans="9:14" ht="15.75">
      <c r="I66" s="142"/>
      <c r="J66" s="143"/>
      <c r="K66" s="142"/>
      <c r="L66" s="142"/>
      <c r="M66" s="142"/>
      <c r="N66" s="142"/>
    </row>
    <row r="67" spans="9:14" ht="15.75">
      <c r="I67" s="142"/>
      <c r="J67" s="143"/>
      <c r="K67" s="142"/>
      <c r="L67" s="142"/>
      <c r="M67" s="142"/>
      <c r="N67" s="142"/>
    </row>
    <row r="68" spans="9:14" ht="15.75">
      <c r="I68" s="142"/>
      <c r="J68" s="143"/>
      <c r="K68" s="142"/>
      <c r="L68" s="142"/>
      <c r="M68" s="142"/>
      <c r="N68" s="142"/>
    </row>
    <row r="69" spans="9:14" ht="15.75">
      <c r="I69" s="142"/>
      <c r="J69" s="143"/>
      <c r="K69" s="142"/>
      <c r="L69" s="142"/>
      <c r="M69" s="142"/>
      <c r="N69" s="142"/>
    </row>
    <row r="70" spans="9:14" ht="15.75">
      <c r="I70" s="142"/>
      <c r="J70" s="143"/>
      <c r="K70" s="142"/>
      <c r="L70" s="142"/>
      <c r="M70" s="142"/>
      <c r="N70" s="142"/>
    </row>
    <row r="71" spans="9:14" ht="15.75">
      <c r="I71" s="142"/>
      <c r="J71" s="143"/>
      <c r="K71" s="142"/>
      <c r="L71" s="142"/>
      <c r="M71" s="142"/>
      <c r="N71" s="142"/>
    </row>
    <row r="72" spans="9:14" ht="15.75">
      <c r="I72" s="142"/>
      <c r="J72" s="143"/>
      <c r="K72" s="142"/>
      <c r="L72" s="142"/>
      <c r="M72" s="142"/>
      <c r="N72" s="142"/>
    </row>
    <row r="73" spans="9:14" ht="15.75">
      <c r="I73" s="142"/>
      <c r="J73" s="143"/>
      <c r="K73" s="142"/>
      <c r="L73" s="142"/>
      <c r="M73" s="142"/>
      <c r="N73" s="142"/>
    </row>
    <row r="74" spans="9:14" ht="15.75">
      <c r="I74" s="142"/>
      <c r="J74" s="143"/>
      <c r="K74" s="142"/>
      <c r="L74" s="142"/>
      <c r="M74" s="142"/>
      <c r="N74" s="142"/>
    </row>
    <row r="75" spans="9:14" ht="15.75">
      <c r="I75" s="142"/>
      <c r="J75" s="143"/>
      <c r="K75" s="142"/>
      <c r="L75" s="142"/>
      <c r="M75" s="142"/>
      <c r="N75" s="142"/>
    </row>
    <row r="76" spans="9:14" ht="15.75">
      <c r="I76" s="142"/>
      <c r="J76" s="143"/>
      <c r="K76" s="142"/>
      <c r="L76" s="142"/>
      <c r="M76" s="142"/>
      <c r="N76" s="142"/>
    </row>
    <row r="77" spans="9:14" ht="15.75">
      <c r="I77" s="142"/>
      <c r="J77" s="143"/>
      <c r="K77" s="142"/>
      <c r="L77" s="142"/>
      <c r="M77" s="142"/>
      <c r="N77" s="142"/>
    </row>
    <row r="78" spans="9:14" ht="15.75">
      <c r="I78" s="142"/>
      <c r="J78" s="143"/>
      <c r="K78" s="142"/>
      <c r="L78" s="142"/>
      <c r="M78" s="142"/>
      <c r="N78" s="142"/>
    </row>
    <row r="79" spans="9:14" ht="15.75">
      <c r="I79" s="142"/>
      <c r="J79" s="143"/>
      <c r="K79" s="142"/>
      <c r="L79" s="142"/>
      <c r="M79" s="142"/>
      <c r="N79" s="142"/>
    </row>
    <row r="80" spans="9:14" ht="15.75">
      <c r="I80" s="142"/>
      <c r="J80" s="143"/>
      <c r="K80" s="142"/>
      <c r="L80" s="142"/>
      <c r="M80" s="142"/>
      <c r="N80" s="142"/>
    </row>
    <row r="81" spans="9:14" ht="15.75">
      <c r="I81" s="142"/>
      <c r="J81" s="143"/>
      <c r="K81" s="142"/>
      <c r="L81" s="142"/>
      <c r="M81" s="142"/>
      <c r="N81" s="142"/>
    </row>
    <row r="82" spans="9:14" ht="15.75">
      <c r="I82" s="142"/>
      <c r="J82" s="143"/>
      <c r="K82" s="142"/>
      <c r="L82" s="142"/>
      <c r="M82" s="142"/>
      <c r="N82" s="142"/>
    </row>
    <row r="83" spans="9:14" ht="15.75">
      <c r="I83" s="142"/>
      <c r="J83" s="143"/>
      <c r="K83" s="142"/>
      <c r="L83" s="142"/>
      <c r="M83" s="142"/>
      <c r="N83" s="142"/>
    </row>
    <row r="84" spans="9:14" ht="15.75">
      <c r="I84" s="142"/>
      <c r="J84" s="143"/>
      <c r="K84" s="142"/>
      <c r="L84" s="142"/>
      <c r="M84" s="142"/>
      <c r="N84" s="142"/>
    </row>
    <row r="85" spans="9:14" ht="15.75">
      <c r="I85" s="142"/>
      <c r="J85" s="143"/>
      <c r="K85" s="142"/>
      <c r="L85" s="142"/>
      <c r="M85" s="142"/>
      <c r="N85" s="142"/>
    </row>
    <row r="86" spans="9:14" ht="15.75">
      <c r="I86" s="142"/>
      <c r="J86" s="143"/>
      <c r="K86" s="142"/>
      <c r="L86" s="142"/>
      <c r="M86" s="142"/>
      <c r="N86" s="142"/>
    </row>
    <row r="87" spans="9:14" ht="15.75">
      <c r="I87" s="142"/>
      <c r="J87" s="143"/>
      <c r="K87" s="142"/>
      <c r="L87" s="142"/>
      <c r="M87" s="142"/>
      <c r="N87" s="142"/>
    </row>
    <row r="88" spans="9:14" ht="15.75">
      <c r="I88" s="142"/>
      <c r="J88" s="143"/>
      <c r="K88" s="142"/>
      <c r="L88" s="142"/>
      <c r="M88" s="142"/>
      <c r="N88" s="142"/>
    </row>
    <row r="89" spans="9:14" ht="15.75">
      <c r="I89" s="142"/>
      <c r="J89" s="143"/>
      <c r="K89" s="142"/>
      <c r="L89" s="142"/>
      <c r="M89" s="142"/>
      <c r="N89" s="142"/>
    </row>
    <row r="90" spans="9:14" ht="15.75">
      <c r="I90" s="142"/>
      <c r="J90" s="143"/>
      <c r="K90" s="142"/>
      <c r="L90" s="142"/>
      <c r="M90" s="142"/>
      <c r="N90" s="142"/>
    </row>
    <row r="91" spans="9:14" ht="15.75">
      <c r="I91" s="142"/>
      <c r="J91" s="143"/>
      <c r="K91" s="142"/>
      <c r="L91" s="142"/>
      <c r="M91" s="142"/>
      <c r="N91" s="142"/>
    </row>
    <row r="92" spans="9:14" ht="15.75">
      <c r="I92" s="142"/>
      <c r="J92" s="143"/>
      <c r="K92" s="142"/>
      <c r="L92" s="142"/>
      <c r="M92" s="142"/>
      <c r="N92" s="142"/>
    </row>
    <row r="93" spans="9:14" ht="15.75">
      <c r="I93" s="142"/>
      <c r="J93" s="143"/>
      <c r="K93" s="142"/>
      <c r="L93" s="142"/>
      <c r="M93" s="142"/>
      <c r="N93" s="142"/>
    </row>
    <row r="94" spans="9:14" ht="15.75">
      <c r="I94" s="142"/>
      <c r="J94" s="143"/>
      <c r="K94" s="142"/>
      <c r="L94" s="142"/>
      <c r="M94" s="142"/>
      <c r="N94" s="142"/>
    </row>
    <row r="95" spans="9:14" ht="15.75">
      <c r="I95" s="142"/>
      <c r="J95" s="143"/>
      <c r="K95" s="142"/>
      <c r="L95" s="142"/>
      <c r="M95" s="142"/>
      <c r="N95" s="142"/>
    </row>
    <row r="96" spans="9:14" ht="15.75">
      <c r="I96" s="142"/>
      <c r="J96" s="143"/>
      <c r="K96" s="142"/>
      <c r="L96" s="142"/>
      <c r="M96" s="142"/>
      <c r="N96" s="142"/>
    </row>
    <row r="97" spans="9:14" ht="15.75">
      <c r="I97" s="142"/>
      <c r="J97" s="143"/>
      <c r="K97" s="142"/>
      <c r="L97" s="142"/>
      <c r="M97" s="142"/>
      <c r="N97" s="142"/>
    </row>
    <row r="98" spans="9:14" ht="15.75">
      <c r="I98" s="142"/>
      <c r="J98" s="143"/>
      <c r="K98" s="142"/>
      <c r="L98" s="142"/>
      <c r="M98" s="142"/>
      <c r="N98" s="142"/>
    </row>
    <row r="99" spans="9:14" ht="15.75">
      <c r="I99" s="142"/>
      <c r="J99" s="143"/>
      <c r="K99" s="142"/>
      <c r="L99" s="142"/>
      <c r="M99" s="142"/>
      <c r="N99" s="142"/>
    </row>
    <row r="100" spans="9:14" ht="15.75">
      <c r="I100" s="142"/>
      <c r="J100" s="143"/>
      <c r="K100" s="142"/>
      <c r="L100" s="142"/>
      <c r="M100" s="142"/>
      <c r="N100" s="142"/>
    </row>
    <row r="101" spans="9:14" ht="15.75">
      <c r="I101" s="142"/>
      <c r="J101" s="143"/>
      <c r="K101" s="142"/>
      <c r="L101" s="142"/>
      <c r="M101" s="142"/>
      <c r="N101" s="142"/>
    </row>
    <row r="102" spans="9:14" ht="15.75">
      <c r="I102" s="142"/>
      <c r="J102" s="143"/>
      <c r="K102" s="142"/>
      <c r="L102" s="142"/>
      <c r="M102" s="142"/>
      <c r="N102" s="142"/>
    </row>
    <row r="103" spans="9:14" ht="15.75">
      <c r="I103" s="142"/>
      <c r="J103" s="143"/>
      <c r="K103" s="142"/>
      <c r="L103" s="142"/>
      <c r="M103" s="142"/>
      <c r="N103" s="142"/>
    </row>
    <row r="104" spans="9:14" ht="15.75">
      <c r="I104" s="142"/>
      <c r="J104" s="143"/>
      <c r="K104" s="142"/>
      <c r="L104" s="142"/>
      <c r="M104" s="142"/>
      <c r="N104" s="142"/>
    </row>
    <row r="105" spans="9:14" ht="15.75">
      <c r="I105" s="142"/>
      <c r="J105" s="143"/>
      <c r="K105" s="142"/>
      <c r="L105" s="142"/>
      <c r="M105" s="142"/>
      <c r="N105" s="142"/>
    </row>
    <row r="106" spans="9:14" ht="15.75">
      <c r="I106" s="142"/>
      <c r="J106" s="143"/>
      <c r="K106" s="142"/>
      <c r="L106" s="142"/>
      <c r="M106" s="142"/>
      <c r="N106" s="142"/>
    </row>
    <row r="107" spans="9:14" ht="15.75">
      <c r="I107" s="142"/>
      <c r="J107" s="143"/>
      <c r="K107" s="142"/>
      <c r="L107" s="142"/>
      <c r="M107" s="142"/>
      <c r="N107" s="142"/>
    </row>
    <row r="108" spans="9:14" ht="15.75">
      <c r="I108" s="142"/>
      <c r="J108" s="143"/>
      <c r="K108" s="142"/>
      <c r="L108" s="142"/>
      <c r="M108" s="142"/>
      <c r="N108" s="142"/>
    </row>
    <row r="109" spans="9:14" ht="15.75">
      <c r="I109" s="142"/>
      <c r="J109" s="143"/>
      <c r="K109" s="142"/>
      <c r="L109" s="142"/>
      <c r="M109" s="142"/>
      <c r="N109" s="142"/>
    </row>
    <row r="110" spans="9:14" ht="15.75">
      <c r="I110" s="142"/>
      <c r="J110" s="143"/>
      <c r="K110" s="142"/>
      <c r="L110" s="142"/>
      <c r="M110" s="142"/>
      <c r="N110" s="142"/>
    </row>
    <row r="111" spans="9:14" ht="15.75">
      <c r="I111" s="142"/>
      <c r="J111" s="143"/>
      <c r="K111" s="142"/>
      <c r="L111" s="142"/>
      <c r="M111" s="142"/>
      <c r="N111" s="142"/>
    </row>
    <row r="112" spans="9:14" ht="15.75">
      <c r="I112" s="142"/>
      <c r="J112" s="143"/>
      <c r="K112" s="142"/>
      <c r="L112" s="142"/>
      <c r="M112" s="142"/>
      <c r="N112" s="142"/>
    </row>
    <row r="113" spans="9:14" ht="15.75">
      <c r="I113" s="142"/>
      <c r="J113" s="143"/>
      <c r="K113" s="142"/>
      <c r="L113" s="142"/>
      <c r="M113" s="142"/>
      <c r="N113" s="142"/>
    </row>
    <row r="114" spans="9:14" ht="15.75">
      <c r="I114" s="142"/>
      <c r="J114" s="143"/>
      <c r="K114" s="142"/>
      <c r="L114" s="142"/>
      <c r="M114" s="142"/>
      <c r="N114" s="142"/>
    </row>
    <row r="115" spans="9:14" ht="15.75">
      <c r="I115" s="142"/>
      <c r="J115" s="143"/>
      <c r="K115" s="142"/>
      <c r="L115" s="142"/>
      <c r="M115" s="142"/>
      <c r="N115" s="142"/>
    </row>
    <row r="116" spans="9:14" ht="15.75">
      <c r="I116" s="142"/>
      <c r="J116" s="143"/>
      <c r="K116" s="142"/>
      <c r="L116" s="142"/>
      <c r="M116" s="142"/>
      <c r="N116" s="142"/>
    </row>
    <row r="117" spans="9:14" ht="15.75">
      <c r="I117" s="142"/>
      <c r="J117" s="143"/>
      <c r="K117" s="142"/>
      <c r="L117" s="142"/>
      <c r="M117" s="142"/>
      <c r="N117" s="142"/>
    </row>
    <row r="118" spans="9:14" ht="15.75">
      <c r="I118" s="142"/>
      <c r="J118" s="143"/>
      <c r="K118" s="142"/>
      <c r="L118" s="142"/>
      <c r="M118" s="142"/>
      <c r="N118" s="142"/>
    </row>
    <row r="119" spans="9:14" ht="15.75">
      <c r="I119" s="142"/>
      <c r="J119" s="143"/>
      <c r="K119" s="142"/>
      <c r="L119" s="142"/>
      <c r="M119" s="142"/>
      <c r="N119" s="142"/>
    </row>
    <row r="120" spans="9:14" ht="15.75">
      <c r="I120" s="142"/>
      <c r="J120" s="143"/>
      <c r="K120" s="142"/>
      <c r="L120" s="142"/>
      <c r="M120" s="142"/>
      <c r="N120" s="142"/>
    </row>
    <row r="121" spans="9:14" ht="15.75">
      <c r="I121" s="142"/>
      <c r="J121" s="143"/>
      <c r="K121" s="142"/>
      <c r="L121" s="142"/>
      <c r="M121" s="142"/>
      <c r="N121" s="142"/>
    </row>
    <row r="122" spans="9:14" ht="15.75">
      <c r="I122" s="142"/>
      <c r="J122" s="143"/>
      <c r="K122" s="142"/>
      <c r="L122" s="142"/>
      <c r="M122" s="142"/>
      <c r="N122" s="142"/>
    </row>
    <row r="123" spans="9:14" ht="15.75">
      <c r="I123" s="142"/>
      <c r="J123" s="143"/>
      <c r="K123" s="142"/>
      <c r="L123" s="142"/>
      <c r="M123" s="142"/>
      <c r="N123" s="142"/>
    </row>
    <row r="124" spans="9:14" ht="15.75">
      <c r="I124" s="142"/>
      <c r="J124" s="143"/>
      <c r="K124" s="142"/>
      <c r="L124" s="142"/>
      <c r="M124" s="142"/>
      <c r="N124" s="142"/>
    </row>
    <row r="125" spans="9:14" ht="15.75">
      <c r="I125" s="142"/>
      <c r="J125" s="143"/>
      <c r="K125" s="142"/>
      <c r="L125" s="142"/>
      <c r="M125" s="142"/>
      <c r="N125" s="142"/>
    </row>
    <row r="126" spans="9:14" ht="15.75">
      <c r="I126" s="142"/>
      <c r="J126" s="143"/>
      <c r="K126" s="142"/>
      <c r="L126" s="142"/>
      <c r="M126" s="142"/>
      <c r="N126" s="142"/>
    </row>
    <row r="127" spans="9:14" ht="15.75">
      <c r="I127" s="142"/>
      <c r="J127" s="143"/>
      <c r="K127" s="142"/>
      <c r="L127" s="142"/>
      <c r="M127" s="142"/>
      <c r="N127" s="142"/>
    </row>
    <row r="128" spans="9:14" ht="15.75">
      <c r="I128" s="142"/>
      <c r="J128" s="142"/>
      <c r="K128" s="142"/>
      <c r="L128" s="142"/>
      <c r="M128" s="142"/>
      <c r="N128" s="142"/>
    </row>
    <row r="129" spans="9:14" ht="15.75">
      <c r="I129" s="142"/>
      <c r="J129" s="142"/>
      <c r="K129" s="142"/>
      <c r="L129" s="142"/>
      <c r="M129" s="142"/>
      <c r="N129" s="142"/>
    </row>
    <row r="130" spans="9:14" ht="15.75">
      <c r="I130" s="142"/>
      <c r="J130" s="142"/>
      <c r="K130" s="142"/>
      <c r="L130" s="142"/>
      <c r="M130" s="142"/>
      <c r="N130" s="142"/>
    </row>
    <row r="131" spans="9:14" ht="15.75">
      <c r="I131" s="142"/>
      <c r="J131" s="142"/>
      <c r="K131" s="142"/>
      <c r="L131" s="142"/>
      <c r="M131" s="142"/>
      <c r="N131" s="142"/>
    </row>
    <row r="132" spans="9:14" ht="15.75">
      <c r="I132" s="142"/>
      <c r="J132" s="142"/>
      <c r="K132" s="142"/>
      <c r="L132" s="142"/>
      <c r="M132" s="142"/>
      <c r="N132" s="142"/>
    </row>
    <row r="133" spans="9:14" ht="15.75">
      <c r="I133" s="142"/>
      <c r="J133" s="142"/>
      <c r="K133" s="142"/>
      <c r="L133" s="142"/>
      <c r="M133" s="142"/>
      <c r="N133" s="142"/>
    </row>
    <row r="134" spans="9:14" ht="15.75">
      <c r="I134" s="142"/>
      <c r="J134" s="142"/>
      <c r="K134" s="142"/>
      <c r="L134" s="142"/>
      <c r="M134" s="142"/>
      <c r="N134" s="142"/>
    </row>
    <row r="135" spans="9:14" ht="15.75">
      <c r="I135" s="142"/>
      <c r="J135" s="142"/>
      <c r="K135" s="142"/>
      <c r="L135" s="142"/>
      <c r="M135" s="142"/>
      <c r="N135" s="142"/>
    </row>
    <row r="136" spans="9:14" ht="15.75">
      <c r="I136" s="142"/>
      <c r="J136" s="142"/>
      <c r="K136" s="142"/>
      <c r="L136" s="142"/>
      <c r="M136" s="142"/>
      <c r="N136" s="142"/>
    </row>
    <row r="137" spans="9:14" ht="15.75">
      <c r="I137" s="142"/>
      <c r="J137" s="142"/>
      <c r="K137" s="142"/>
      <c r="L137" s="142"/>
      <c r="M137" s="142"/>
      <c r="N137" s="142"/>
    </row>
    <row r="138" spans="9:14" ht="15.75">
      <c r="I138" s="142"/>
      <c r="J138" s="142"/>
      <c r="K138" s="142"/>
      <c r="L138" s="142"/>
      <c r="M138" s="142"/>
      <c r="N138" s="142"/>
    </row>
    <row r="139" spans="9:14" ht="15.75">
      <c r="I139" s="142"/>
      <c r="J139" s="142"/>
      <c r="K139" s="142"/>
      <c r="L139" s="142"/>
      <c r="M139" s="142"/>
      <c r="N139" s="142"/>
    </row>
    <row r="140" spans="9:14" ht="15.75">
      <c r="I140" s="142"/>
      <c r="J140" s="142"/>
      <c r="K140" s="142"/>
      <c r="L140" s="142"/>
      <c r="M140" s="142"/>
      <c r="N140" s="142"/>
    </row>
    <row r="141" spans="9:14" ht="15.75">
      <c r="I141" s="142"/>
      <c r="J141" s="142"/>
      <c r="K141" s="142"/>
      <c r="L141" s="142"/>
      <c r="M141" s="142"/>
      <c r="N141" s="142"/>
    </row>
    <row r="142" spans="9:14" ht="15.75">
      <c r="I142" s="142"/>
      <c r="J142" s="142"/>
      <c r="K142" s="142"/>
      <c r="L142" s="142"/>
      <c r="M142" s="142"/>
      <c r="N142" s="142"/>
    </row>
    <row r="143" spans="9:14" ht="15.75">
      <c r="I143" s="142"/>
      <c r="J143" s="142"/>
      <c r="K143" s="142"/>
      <c r="L143" s="142"/>
      <c r="M143" s="142"/>
      <c r="N143" s="142"/>
    </row>
    <row r="144" spans="9:14" ht="15.75">
      <c r="I144" s="142"/>
      <c r="J144" s="142"/>
      <c r="K144" s="142"/>
      <c r="L144" s="142"/>
      <c r="M144" s="142"/>
      <c r="N144" s="142"/>
    </row>
    <row r="145" spans="9:14" ht="15.75">
      <c r="I145" s="142"/>
      <c r="J145" s="142"/>
      <c r="K145" s="142"/>
      <c r="L145" s="142"/>
      <c r="M145" s="142"/>
      <c r="N145" s="142"/>
    </row>
    <row r="146" spans="9:14" ht="15.75">
      <c r="I146" s="142"/>
      <c r="J146" s="142"/>
      <c r="K146" s="142"/>
      <c r="L146" s="142"/>
      <c r="M146" s="142"/>
      <c r="N146" s="142"/>
    </row>
    <row r="147" spans="9:14" ht="15.75">
      <c r="I147" s="142"/>
      <c r="J147" s="142"/>
      <c r="K147" s="142"/>
      <c r="L147" s="142"/>
      <c r="M147" s="142"/>
      <c r="N147" s="142"/>
    </row>
    <row r="148" spans="9:14" ht="15.75">
      <c r="I148" s="142"/>
      <c r="J148" s="142"/>
      <c r="K148" s="142"/>
      <c r="L148" s="142"/>
      <c r="M148" s="142"/>
      <c r="N148" s="142"/>
    </row>
    <row r="149" spans="9:14" ht="15.75">
      <c r="I149" s="142"/>
      <c r="J149" s="142"/>
      <c r="K149" s="142"/>
      <c r="L149" s="142"/>
      <c r="M149" s="142"/>
      <c r="N149" s="142"/>
    </row>
    <row r="150" spans="9:14" ht="15.75">
      <c r="I150" s="142"/>
      <c r="J150" s="142"/>
      <c r="K150" s="142"/>
      <c r="L150" s="142"/>
      <c r="M150" s="142"/>
      <c r="N150" s="142"/>
    </row>
    <row r="151" spans="9:14" ht="15.75">
      <c r="I151" s="142"/>
      <c r="J151" s="142"/>
      <c r="K151" s="142"/>
      <c r="L151" s="142"/>
      <c r="M151" s="142"/>
      <c r="N151" s="142"/>
    </row>
    <row r="152" spans="9:14" ht="15.75">
      <c r="I152" s="142"/>
      <c r="J152" s="142"/>
      <c r="K152" s="142"/>
      <c r="L152" s="142"/>
      <c r="M152" s="142"/>
      <c r="N152" s="142"/>
    </row>
    <row r="153" spans="9:14" ht="15.75">
      <c r="I153" s="142"/>
      <c r="J153" s="142"/>
      <c r="K153" s="142"/>
      <c r="L153" s="142"/>
      <c r="M153" s="142"/>
      <c r="N153" s="142"/>
    </row>
    <row r="154" spans="9:14" ht="15.75">
      <c r="I154" s="142"/>
      <c r="J154" s="142"/>
      <c r="K154" s="142"/>
      <c r="L154" s="142"/>
      <c r="M154" s="142"/>
      <c r="N154" s="142"/>
    </row>
    <row r="155" spans="9:14" ht="15.75">
      <c r="I155" s="142"/>
      <c r="J155" s="142"/>
      <c r="K155" s="142"/>
      <c r="L155" s="142"/>
      <c r="M155" s="142"/>
      <c r="N155" s="142"/>
    </row>
    <row r="156" spans="9:14" ht="15.75">
      <c r="I156" s="142"/>
      <c r="J156" s="142"/>
      <c r="K156" s="142"/>
      <c r="L156" s="142"/>
      <c r="M156" s="142"/>
      <c r="N156" s="142"/>
    </row>
    <row r="157" spans="9:14" ht="15.75">
      <c r="I157" s="142"/>
      <c r="J157" s="142"/>
      <c r="K157" s="142"/>
      <c r="L157" s="142"/>
      <c r="M157" s="142"/>
      <c r="N157" s="142"/>
    </row>
    <row r="158" spans="9:14" ht="15.75">
      <c r="I158" s="142"/>
      <c r="J158" s="142"/>
      <c r="K158" s="142"/>
      <c r="L158" s="142"/>
      <c r="M158" s="142"/>
      <c r="N158" s="142"/>
    </row>
    <row r="159" spans="9:14" ht="15.75">
      <c r="I159" s="142"/>
      <c r="J159" s="142"/>
      <c r="K159" s="142"/>
      <c r="L159" s="142"/>
      <c r="M159" s="142"/>
      <c r="N159" s="14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Тендер 2015 год</vt:lpstr>
      <vt:lpstr>расчеты</vt:lpstr>
      <vt:lpstr>'Тендер 2015 год'!Заголовки_для_печати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Slava Admin</cp:lastModifiedBy>
  <cp:lastPrinted>2015-02-20T09:49:41Z</cp:lastPrinted>
  <dcterms:created xsi:type="dcterms:W3CDTF">1996-10-08T23:32:33Z</dcterms:created>
  <dcterms:modified xsi:type="dcterms:W3CDTF">2015-02-20T09:51:08Z</dcterms:modified>
</cp:coreProperties>
</file>